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R:\domes_sede\18\Saistosie_noteikumi\"/>
    </mc:Choice>
  </mc:AlternateContent>
  <bookViews>
    <workbookView xWindow="0" yWindow="0" windowWidth="25200" windowHeight="11085" activeTab="12"/>
  </bookViews>
  <sheets>
    <sheet name="01.2.3." sheetId="18" r:id="rId1"/>
    <sheet name="03.1.2." sheetId="19" r:id="rId2"/>
    <sheet name="04.1.6." sheetId="22" r:id="rId3"/>
    <sheet name="04.1.7." sheetId="23" r:id="rId4"/>
    <sheet name="04.3.4." sheetId="24" r:id="rId5"/>
    <sheet name="06.1.6." sheetId="16" r:id="rId6"/>
    <sheet name="09.1.7." sheetId="20" r:id="rId7"/>
    <sheet name="10.1.1." sheetId="27" r:id="rId8"/>
    <sheet name="8.piel." sheetId="17" r:id="rId9"/>
    <sheet name="9.piel." sheetId="21" r:id="rId10"/>
    <sheet name="21.piel." sheetId="25" r:id="rId11"/>
    <sheet name="22.piel." sheetId="26" r:id="rId12"/>
    <sheet name="10.2.1." sheetId="28" r:id="rId13"/>
  </sheets>
  <definedNames>
    <definedName name="_xlnm._FilterDatabase" localSheetId="0" hidden="1">'01.2.3.'!$A$18:$P$298</definedName>
    <definedName name="_xlnm._FilterDatabase" localSheetId="1" hidden="1">'03.1.2.'!$A$18:$P$298</definedName>
    <definedName name="_xlnm._FilterDatabase" localSheetId="2" hidden="1">'04.1.6.'!$A$18:$P$298</definedName>
    <definedName name="_xlnm._FilterDatabase" localSheetId="3" hidden="1">'04.1.7.'!$A$18:$P$298</definedName>
    <definedName name="_xlnm._FilterDatabase" localSheetId="4" hidden="1">'04.3.4.'!$A$18:$P$298</definedName>
    <definedName name="_xlnm._FilterDatabase" localSheetId="5" hidden="1">'06.1.6.'!$A$18:$P$298</definedName>
    <definedName name="_xlnm._FilterDatabase" localSheetId="6" hidden="1">'09.1.7.'!$A$18:$P$298</definedName>
    <definedName name="_xlnm._FilterDatabase" localSheetId="7" hidden="1">'10.1.1.'!$A$18:$P$298</definedName>
    <definedName name="_xlnm._FilterDatabase" localSheetId="12" hidden="1">'10.2.1.'!$A$18:$P$298</definedName>
    <definedName name="_xlnm._FilterDatabase" localSheetId="9" hidden="1">'9.piel.'!$A$240:$I$297</definedName>
    <definedName name="_xlnm.Print_Titles" localSheetId="0">'01.2.3.'!$18:$18</definedName>
    <definedName name="_xlnm.Print_Titles" localSheetId="1">'03.1.2.'!$18:$18</definedName>
    <definedName name="_xlnm.Print_Titles" localSheetId="2">'04.1.6.'!$18:$18</definedName>
    <definedName name="_xlnm.Print_Titles" localSheetId="3">'04.1.7.'!$18:$18</definedName>
    <definedName name="_xlnm.Print_Titles" localSheetId="4">'04.3.4.'!$18:$18</definedName>
    <definedName name="_xlnm.Print_Titles" localSheetId="5">'06.1.6.'!$18:$18</definedName>
    <definedName name="_xlnm.Print_Titles" localSheetId="6">'09.1.7.'!$18:$18</definedName>
    <definedName name="_xlnm.Print_Titles" localSheetId="7">'10.1.1.'!$18:$18</definedName>
    <definedName name="_xlnm.Print_Titles" localSheetId="12">'10.2.1.'!$18:$18</definedName>
  </definedNames>
  <calcPr calcId="162913" iterateDelta="25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98" i="28" l="1"/>
  <c r="L298" i="28"/>
  <c r="I298" i="28"/>
  <c r="F298" i="28"/>
  <c r="C298" i="28" s="1"/>
  <c r="O297" i="28"/>
  <c r="L297" i="28"/>
  <c r="I297" i="28"/>
  <c r="F297" i="28"/>
  <c r="O296" i="28"/>
  <c r="L296" i="28"/>
  <c r="I296" i="28"/>
  <c r="F296" i="28"/>
  <c r="O295" i="28"/>
  <c r="L295" i="28"/>
  <c r="I295" i="28"/>
  <c r="F295" i="28"/>
  <c r="O294" i="28"/>
  <c r="O290" i="28" s="1"/>
  <c r="L294" i="28"/>
  <c r="I294" i="28"/>
  <c r="C294" i="28" s="1"/>
  <c r="F294" i="28"/>
  <c r="O293" i="28"/>
  <c r="L293" i="28"/>
  <c r="I293" i="28"/>
  <c r="F293" i="28"/>
  <c r="O292" i="28"/>
  <c r="L292" i="28"/>
  <c r="I292" i="28"/>
  <c r="F292" i="28"/>
  <c r="O291" i="28"/>
  <c r="L291" i="28"/>
  <c r="L290" i="28" s="1"/>
  <c r="I291" i="28"/>
  <c r="F291" i="28"/>
  <c r="N290" i="28"/>
  <c r="M290" i="28"/>
  <c r="K290" i="28"/>
  <c r="J290" i="28"/>
  <c r="H290" i="28"/>
  <c r="G290" i="28"/>
  <c r="E290" i="28"/>
  <c r="D290" i="28"/>
  <c r="O285" i="28"/>
  <c r="L285" i="28"/>
  <c r="I285" i="28"/>
  <c r="F285" i="28"/>
  <c r="O284" i="28"/>
  <c r="L284" i="28"/>
  <c r="I284" i="28"/>
  <c r="I283" i="28" s="1"/>
  <c r="F284" i="28"/>
  <c r="N283" i="28"/>
  <c r="M283" i="28"/>
  <c r="L283" i="28"/>
  <c r="K283" i="28"/>
  <c r="J283" i="28"/>
  <c r="H283" i="28"/>
  <c r="G283" i="28"/>
  <c r="F283" i="28"/>
  <c r="E283" i="28"/>
  <c r="D283" i="28"/>
  <c r="O282" i="28"/>
  <c r="O281" i="28" s="1"/>
  <c r="L282" i="28"/>
  <c r="I282" i="28"/>
  <c r="C282" i="28" s="1"/>
  <c r="F282" i="28"/>
  <c r="F281" i="28" s="1"/>
  <c r="N281" i="28"/>
  <c r="M281" i="28"/>
  <c r="L281" i="28"/>
  <c r="K281" i="28"/>
  <c r="J281" i="28"/>
  <c r="I281" i="28"/>
  <c r="H281" i="28"/>
  <c r="G281" i="28"/>
  <c r="E281" i="28"/>
  <c r="D281" i="28"/>
  <c r="O280" i="28"/>
  <c r="L280" i="28"/>
  <c r="I280" i="28"/>
  <c r="F280" i="28"/>
  <c r="O279" i="28"/>
  <c r="L279" i="28"/>
  <c r="I279" i="28"/>
  <c r="C279" i="28" s="1"/>
  <c r="F279" i="28"/>
  <c r="O278" i="28"/>
  <c r="L278" i="28"/>
  <c r="I278" i="28"/>
  <c r="C278" i="28" s="1"/>
  <c r="F278" i="28"/>
  <c r="O277" i="28"/>
  <c r="L277" i="28"/>
  <c r="I277" i="28"/>
  <c r="I276" i="28" s="1"/>
  <c r="F277" i="28"/>
  <c r="N276" i="28"/>
  <c r="M276" i="28"/>
  <c r="K276" i="28"/>
  <c r="J276" i="28"/>
  <c r="J270" i="28" s="1"/>
  <c r="J269" i="28" s="1"/>
  <c r="H276" i="28"/>
  <c r="G276" i="28"/>
  <c r="E276" i="28"/>
  <c r="D276" i="28"/>
  <c r="O275" i="28"/>
  <c r="L275" i="28"/>
  <c r="I275" i="28"/>
  <c r="F275" i="28"/>
  <c r="O274" i="28"/>
  <c r="L274" i="28"/>
  <c r="I274" i="28"/>
  <c r="F274" i="28"/>
  <c r="C274" i="28"/>
  <c r="O273" i="28"/>
  <c r="L273" i="28"/>
  <c r="L272" i="28" s="1"/>
  <c r="I273" i="28"/>
  <c r="F273" i="28"/>
  <c r="N272" i="28"/>
  <c r="N270" i="28" s="1"/>
  <c r="N269" i="28" s="1"/>
  <c r="M272" i="28"/>
  <c r="K272" i="28"/>
  <c r="K270" i="28" s="1"/>
  <c r="K269" i="28" s="1"/>
  <c r="J272" i="28"/>
  <c r="I272" i="28"/>
  <c r="H272" i="28"/>
  <c r="G272" i="28"/>
  <c r="G270" i="28" s="1"/>
  <c r="G269" i="28" s="1"/>
  <c r="E272" i="28"/>
  <c r="D272" i="28"/>
  <c r="D270" i="28" s="1"/>
  <c r="D269" i="28" s="1"/>
  <c r="O271" i="28"/>
  <c r="L271" i="28"/>
  <c r="I271" i="28"/>
  <c r="F271" i="28"/>
  <c r="O268" i="28"/>
  <c r="L268" i="28"/>
  <c r="I268" i="28"/>
  <c r="F268" i="28"/>
  <c r="O267" i="28"/>
  <c r="L267" i="28"/>
  <c r="I267" i="28"/>
  <c r="F267" i="28"/>
  <c r="O266" i="28"/>
  <c r="L266" i="28"/>
  <c r="I266" i="28"/>
  <c r="F266" i="28"/>
  <c r="C266" i="28"/>
  <c r="O265" i="28"/>
  <c r="L265" i="28"/>
  <c r="I265" i="28"/>
  <c r="F265" i="28"/>
  <c r="N264" i="28"/>
  <c r="M264" i="28"/>
  <c r="K264" i="28"/>
  <c r="J264" i="28"/>
  <c r="J259" i="28" s="1"/>
  <c r="H264" i="28"/>
  <c r="G264" i="28"/>
  <c r="E264" i="28"/>
  <c r="D264" i="28"/>
  <c r="O263" i="28"/>
  <c r="L263" i="28"/>
  <c r="I263" i="28"/>
  <c r="F263" i="28"/>
  <c r="O262" i="28"/>
  <c r="L262" i="28"/>
  <c r="I262" i="28"/>
  <c r="F262" i="28"/>
  <c r="C262" i="28" s="1"/>
  <c r="O261" i="28"/>
  <c r="L261" i="28"/>
  <c r="I261" i="28"/>
  <c r="I260" i="28" s="1"/>
  <c r="F261" i="28"/>
  <c r="N260" i="28"/>
  <c r="N259" i="28" s="1"/>
  <c r="M260" i="28"/>
  <c r="K260" i="28"/>
  <c r="K259" i="28" s="1"/>
  <c r="J260" i="28"/>
  <c r="H260" i="28"/>
  <c r="G260" i="28"/>
  <c r="G259" i="28" s="1"/>
  <c r="E260" i="28"/>
  <c r="E259" i="28" s="1"/>
  <c r="D260" i="28"/>
  <c r="O258" i="28"/>
  <c r="L258" i="28"/>
  <c r="I258" i="28"/>
  <c r="F258" i="28"/>
  <c r="O257" i="28"/>
  <c r="L257" i="28"/>
  <c r="I257" i="28"/>
  <c r="F257" i="28"/>
  <c r="O256" i="28"/>
  <c r="L256" i="28"/>
  <c r="I256" i="28"/>
  <c r="F256" i="28"/>
  <c r="O255" i="28"/>
  <c r="L255" i="28"/>
  <c r="I255" i="28"/>
  <c r="F255" i="28"/>
  <c r="O254" i="28"/>
  <c r="L254" i="28"/>
  <c r="I254" i="28"/>
  <c r="F254" i="28"/>
  <c r="C254" i="28"/>
  <c r="O253" i="28"/>
  <c r="L253" i="28"/>
  <c r="I253" i="28"/>
  <c r="F253" i="28"/>
  <c r="N252" i="28"/>
  <c r="M252" i="28"/>
  <c r="M251" i="28" s="1"/>
  <c r="K252" i="28"/>
  <c r="J252" i="28"/>
  <c r="J251" i="28" s="1"/>
  <c r="H252" i="28"/>
  <c r="H251" i="28" s="1"/>
  <c r="G252" i="28"/>
  <c r="E252" i="28"/>
  <c r="E251" i="28" s="1"/>
  <c r="D252" i="28"/>
  <c r="D251" i="28" s="1"/>
  <c r="N251" i="28"/>
  <c r="K251" i="28"/>
  <c r="G251" i="28"/>
  <c r="O250" i="28"/>
  <c r="L250" i="28"/>
  <c r="I250" i="28"/>
  <c r="F250" i="28"/>
  <c r="C250" i="28" s="1"/>
  <c r="O249" i="28"/>
  <c r="L249" i="28"/>
  <c r="I249" i="28"/>
  <c r="F249" i="28"/>
  <c r="O248" i="28"/>
  <c r="L248" i="28"/>
  <c r="I248" i="28"/>
  <c r="F248" i="28"/>
  <c r="O247" i="28"/>
  <c r="L247" i="28"/>
  <c r="I247" i="28"/>
  <c r="I246" i="28" s="1"/>
  <c r="F247" i="28"/>
  <c r="O246" i="28"/>
  <c r="N246" i="28"/>
  <c r="M246" i="28"/>
  <c r="K246" i="28"/>
  <c r="J246" i="28"/>
  <c r="H246" i="28"/>
  <c r="G246" i="28"/>
  <c r="E246" i="28"/>
  <c r="D246" i="28"/>
  <c r="O245" i="28"/>
  <c r="L245" i="28"/>
  <c r="I245" i="28"/>
  <c r="F245" i="28"/>
  <c r="O244" i="28"/>
  <c r="L244" i="28"/>
  <c r="I244" i="28"/>
  <c r="F244" i="28"/>
  <c r="O243" i="28"/>
  <c r="L243" i="28"/>
  <c r="I243" i="28"/>
  <c r="F243" i="28"/>
  <c r="O242" i="28"/>
  <c r="L242" i="28"/>
  <c r="I242" i="28"/>
  <c r="F242" i="28"/>
  <c r="O241" i="28"/>
  <c r="L241" i="28"/>
  <c r="I241" i="28"/>
  <c r="F241" i="28"/>
  <c r="O240" i="28"/>
  <c r="L240" i="28"/>
  <c r="I240" i="28"/>
  <c r="F240" i="28"/>
  <c r="O239" i="28"/>
  <c r="L239" i="28"/>
  <c r="I239" i="28"/>
  <c r="I238" i="28" s="1"/>
  <c r="F239" i="28"/>
  <c r="N238" i="28"/>
  <c r="M238" i="28"/>
  <c r="K238" i="28"/>
  <c r="J238" i="28"/>
  <c r="H238" i="28"/>
  <c r="G238" i="28"/>
  <c r="E238" i="28"/>
  <c r="D238" i="28"/>
  <c r="O237" i="28"/>
  <c r="L237" i="28"/>
  <c r="I237" i="28"/>
  <c r="F237" i="28"/>
  <c r="O236" i="28"/>
  <c r="L236" i="28"/>
  <c r="I236" i="28"/>
  <c r="I235" i="28" s="1"/>
  <c r="F236" i="28"/>
  <c r="N235" i="28"/>
  <c r="N231" i="28" s="1"/>
  <c r="M235" i="28"/>
  <c r="L235" i="28"/>
  <c r="K235" i="28"/>
  <c r="J235" i="28"/>
  <c r="H235" i="28"/>
  <c r="G235" i="28"/>
  <c r="F235" i="28"/>
  <c r="E235" i="28"/>
  <c r="D235" i="28"/>
  <c r="O234" i="28"/>
  <c r="O233" i="28" s="1"/>
  <c r="L234" i="28"/>
  <c r="I234" i="28"/>
  <c r="C234" i="28" s="1"/>
  <c r="F234" i="28"/>
  <c r="F233" i="28" s="1"/>
  <c r="N233" i="28"/>
  <c r="M233" i="28"/>
  <c r="L233" i="28"/>
  <c r="K233" i="28"/>
  <c r="J233" i="28"/>
  <c r="H233" i="28"/>
  <c r="G233" i="28"/>
  <c r="E233" i="28"/>
  <c r="D233" i="28"/>
  <c r="D231" i="28" s="1"/>
  <c r="O232" i="28"/>
  <c r="L232" i="28"/>
  <c r="I232" i="28"/>
  <c r="F232" i="28"/>
  <c r="J231" i="28"/>
  <c r="O229" i="28"/>
  <c r="L229" i="28"/>
  <c r="I229" i="28"/>
  <c r="F229" i="28"/>
  <c r="O228" i="28"/>
  <c r="L228" i="28"/>
  <c r="I228" i="28"/>
  <c r="I227" i="28" s="1"/>
  <c r="F228" i="28"/>
  <c r="O227" i="28"/>
  <c r="N227" i="28"/>
  <c r="M227" i="28"/>
  <c r="M204" i="28" s="1"/>
  <c r="L227" i="28"/>
  <c r="K227" i="28"/>
  <c r="J227" i="28"/>
  <c r="H227" i="28"/>
  <c r="G227" i="28"/>
  <c r="F227" i="28"/>
  <c r="E227" i="28"/>
  <c r="D227" i="28"/>
  <c r="O226" i="28"/>
  <c r="L226" i="28"/>
  <c r="I226" i="28"/>
  <c r="F226" i="28"/>
  <c r="C226" i="28" s="1"/>
  <c r="O225" i="28"/>
  <c r="L225" i="28"/>
  <c r="I225" i="28"/>
  <c r="F225" i="28"/>
  <c r="O224" i="28"/>
  <c r="L224" i="28"/>
  <c r="I224" i="28"/>
  <c r="F224" i="28"/>
  <c r="O223" i="28"/>
  <c r="L223" i="28"/>
  <c r="I223" i="28"/>
  <c r="F223" i="28"/>
  <c r="O222" i="28"/>
  <c r="L222" i="28"/>
  <c r="I222" i="28"/>
  <c r="C222" i="28" s="1"/>
  <c r="F222" i="28"/>
  <c r="O221" i="28"/>
  <c r="L221" i="28"/>
  <c r="I221" i="28"/>
  <c r="F221" i="28"/>
  <c r="O220" i="28"/>
  <c r="L220" i="28"/>
  <c r="I220" i="28"/>
  <c r="F220" i="28"/>
  <c r="O219" i="28"/>
  <c r="L219" i="28"/>
  <c r="L216" i="28" s="1"/>
  <c r="I219" i="28"/>
  <c r="F219" i="28"/>
  <c r="O218" i="28"/>
  <c r="L218" i="28"/>
  <c r="I218" i="28"/>
  <c r="F218" i="28"/>
  <c r="O217" i="28"/>
  <c r="L217" i="28"/>
  <c r="I217" i="28"/>
  <c r="F217" i="28"/>
  <c r="N216" i="28"/>
  <c r="M216" i="28"/>
  <c r="K216" i="28"/>
  <c r="J216" i="28"/>
  <c r="I216" i="28"/>
  <c r="H216" i="28"/>
  <c r="G216" i="28"/>
  <c r="E216" i="28"/>
  <c r="D216" i="28"/>
  <c r="O215" i="28"/>
  <c r="L215" i="28"/>
  <c r="I215" i="28"/>
  <c r="F215" i="28"/>
  <c r="O214" i="28"/>
  <c r="L214" i="28"/>
  <c r="I214" i="28"/>
  <c r="F214" i="28"/>
  <c r="C214" i="28" s="1"/>
  <c r="O213" i="28"/>
  <c r="L213" i="28"/>
  <c r="I213" i="28"/>
  <c r="F213" i="28"/>
  <c r="O212" i="28"/>
  <c r="L212" i="28"/>
  <c r="I212" i="28"/>
  <c r="F212" i="28"/>
  <c r="O211" i="28"/>
  <c r="L211" i="28"/>
  <c r="I211" i="28"/>
  <c r="F211" i="28"/>
  <c r="O210" i="28"/>
  <c r="L210" i="28"/>
  <c r="I210" i="28"/>
  <c r="C210" i="28" s="1"/>
  <c r="F210" i="28"/>
  <c r="O209" i="28"/>
  <c r="L209" i="28"/>
  <c r="I209" i="28"/>
  <c r="F209" i="28"/>
  <c r="O208" i="28"/>
  <c r="L208" i="28"/>
  <c r="I208" i="28"/>
  <c r="F208" i="28"/>
  <c r="O207" i="28"/>
  <c r="L207" i="28"/>
  <c r="I207" i="28"/>
  <c r="F207" i="28"/>
  <c r="O206" i="28"/>
  <c r="L206" i="28"/>
  <c r="L205" i="28" s="1"/>
  <c r="I206" i="28"/>
  <c r="F206" i="28"/>
  <c r="C206" i="28" s="1"/>
  <c r="N205" i="28"/>
  <c r="M205" i="28"/>
  <c r="K205" i="28"/>
  <c r="J205" i="28"/>
  <c r="H205" i="28"/>
  <c r="G205" i="28"/>
  <c r="G204" i="28" s="1"/>
  <c r="E205" i="28"/>
  <c r="D205" i="28"/>
  <c r="D204" i="28" s="1"/>
  <c r="E204" i="28"/>
  <c r="O203" i="28"/>
  <c r="L203" i="28"/>
  <c r="I203" i="28"/>
  <c r="F203" i="28"/>
  <c r="O202" i="28"/>
  <c r="L202" i="28"/>
  <c r="I202" i="28"/>
  <c r="F202" i="28"/>
  <c r="C202" i="28" s="1"/>
  <c r="O201" i="28"/>
  <c r="L201" i="28"/>
  <c r="I201" i="28"/>
  <c r="F201" i="28"/>
  <c r="O200" i="28"/>
  <c r="L200" i="28"/>
  <c r="I200" i="28"/>
  <c r="F200" i="28"/>
  <c r="O199" i="28"/>
  <c r="L199" i="28"/>
  <c r="L198" i="28" s="1"/>
  <c r="L196" i="28" s="1"/>
  <c r="I199" i="28"/>
  <c r="F199" i="28"/>
  <c r="O198" i="28"/>
  <c r="N198" i="28"/>
  <c r="N196" i="28" s="1"/>
  <c r="M198" i="28"/>
  <c r="K198" i="28"/>
  <c r="K196" i="28" s="1"/>
  <c r="J198" i="28"/>
  <c r="J196" i="28" s="1"/>
  <c r="H198" i="28"/>
  <c r="G198" i="28"/>
  <c r="G196" i="28" s="1"/>
  <c r="F198" i="28"/>
  <c r="E198" i="28"/>
  <c r="E196" i="28" s="1"/>
  <c r="E195" i="28" s="1"/>
  <c r="D198" i="28"/>
  <c r="O197" i="28"/>
  <c r="L197" i="28"/>
  <c r="I197" i="28"/>
  <c r="F197" i="28"/>
  <c r="M196" i="28"/>
  <c r="H196" i="28"/>
  <c r="D196" i="28"/>
  <c r="O193" i="28"/>
  <c r="O192" i="28" s="1"/>
  <c r="O191" i="28" s="1"/>
  <c r="L193" i="28"/>
  <c r="L192" i="28" s="1"/>
  <c r="L191" i="28" s="1"/>
  <c r="I193" i="28"/>
  <c r="F193" i="28"/>
  <c r="F192" i="28" s="1"/>
  <c r="F191" i="28" s="1"/>
  <c r="N192" i="28"/>
  <c r="N191" i="28" s="1"/>
  <c r="N187" i="28" s="1"/>
  <c r="M192" i="28"/>
  <c r="K192" i="28"/>
  <c r="K191" i="28" s="1"/>
  <c r="J192" i="28"/>
  <c r="I192" i="28"/>
  <c r="I191" i="28" s="1"/>
  <c r="H192" i="28"/>
  <c r="H191" i="28" s="1"/>
  <c r="G192" i="28"/>
  <c r="E192" i="28"/>
  <c r="E191" i="28" s="1"/>
  <c r="D192" i="28"/>
  <c r="D191" i="28" s="1"/>
  <c r="M191" i="28"/>
  <c r="J191" i="28"/>
  <c r="G191" i="28"/>
  <c r="O190" i="28"/>
  <c r="L190" i="28"/>
  <c r="I190" i="28"/>
  <c r="C190" i="28" s="1"/>
  <c r="F190" i="28"/>
  <c r="O189" i="28"/>
  <c r="L189" i="28"/>
  <c r="L188" i="28" s="1"/>
  <c r="L187" i="28" s="1"/>
  <c r="I189" i="28"/>
  <c r="F189" i="28"/>
  <c r="F188" i="28" s="1"/>
  <c r="N188" i="28"/>
  <c r="M188" i="28"/>
  <c r="M187" i="28" s="1"/>
  <c r="K188" i="28"/>
  <c r="K187" i="28" s="1"/>
  <c r="J188" i="28"/>
  <c r="I188" i="28"/>
  <c r="H188" i="28"/>
  <c r="H187" i="28" s="1"/>
  <c r="G188" i="28"/>
  <c r="E188" i="28"/>
  <c r="D188" i="28"/>
  <c r="I187" i="28"/>
  <c r="O186" i="28"/>
  <c r="L186" i="28"/>
  <c r="I186" i="28"/>
  <c r="F186" i="28"/>
  <c r="O185" i="28"/>
  <c r="O184" i="28" s="1"/>
  <c r="L185" i="28"/>
  <c r="I185" i="28"/>
  <c r="F185" i="28"/>
  <c r="N184" i="28"/>
  <c r="M184" i="28"/>
  <c r="L184" i="28"/>
  <c r="K184" i="28"/>
  <c r="J184" i="28"/>
  <c r="H184" i="28"/>
  <c r="G184" i="28"/>
  <c r="F184" i="28"/>
  <c r="E184" i="28"/>
  <c r="D184" i="28"/>
  <c r="O183" i="28"/>
  <c r="O179" i="28" s="1"/>
  <c r="L183" i="28"/>
  <c r="I183" i="28"/>
  <c r="F183" i="28"/>
  <c r="C183" i="28"/>
  <c r="O182" i="28"/>
  <c r="L182" i="28"/>
  <c r="I182" i="28"/>
  <c r="F182" i="28"/>
  <c r="C182" i="28" s="1"/>
  <c r="O181" i="28"/>
  <c r="L181" i="28"/>
  <c r="I181" i="28"/>
  <c r="F181" i="28"/>
  <c r="O180" i="28"/>
  <c r="L180" i="28"/>
  <c r="L179" i="28" s="1"/>
  <c r="I180" i="28"/>
  <c r="F180" i="28"/>
  <c r="F179" i="28" s="1"/>
  <c r="N179" i="28"/>
  <c r="M179" i="28"/>
  <c r="K179" i="28"/>
  <c r="J179" i="28"/>
  <c r="J174" i="28" s="1"/>
  <c r="H179" i="28"/>
  <c r="G179" i="28"/>
  <c r="E179" i="28"/>
  <c r="D179" i="28"/>
  <c r="D174" i="28" s="1"/>
  <c r="D173" i="28" s="1"/>
  <c r="O178" i="28"/>
  <c r="L178" i="28"/>
  <c r="I178" i="28"/>
  <c r="F178" i="28"/>
  <c r="C178" i="28" s="1"/>
  <c r="O177" i="28"/>
  <c r="L177" i="28"/>
  <c r="I177" i="28"/>
  <c r="F177" i="28"/>
  <c r="O176" i="28"/>
  <c r="L176" i="28"/>
  <c r="L175" i="28" s="1"/>
  <c r="L174" i="28" s="1"/>
  <c r="L173" i="28" s="1"/>
  <c r="I176" i="28"/>
  <c r="F176" i="28"/>
  <c r="F175" i="28" s="1"/>
  <c r="F174" i="28" s="1"/>
  <c r="O175" i="28"/>
  <c r="N175" i="28"/>
  <c r="M175" i="28"/>
  <c r="K175" i="28"/>
  <c r="K174" i="28" s="1"/>
  <c r="K173" i="28" s="1"/>
  <c r="J175" i="28"/>
  <c r="H175" i="28"/>
  <c r="H174" i="28" s="1"/>
  <c r="H173" i="28" s="1"/>
  <c r="G175" i="28"/>
  <c r="E175" i="28"/>
  <c r="E174" i="28" s="1"/>
  <c r="E173" i="28" s="1"/>
  <c r="D175" i="28"/>
  <c r="N174" i="28"/>
  <c r="O172" i="28"/>
  <c r="L172" i="28"/>
  <c r="I172" i="28"/>
  <c r="F172" i="28"/>
  <c r="O171" i="28"/>
  <c r="L171" i="28"/>
  <c r="I171" i="28"/>
  <c r="I165" i="28" s="1"/>
  <c r="F171" i="28"/>
  <c r="C171" i="28"/>
  <c r="O170" i="28"/>
  <c r="L170" i="28"/>
  <c r="I170" i="28"/>
  <c r="F170" i="28"/>
  <c r="O169" i="28"/>
  <c r="L169" i="28"/>
  <c r="I169" i="28"/>
  <c r="F169" i="28"/>
  <c r="O168" i="28"/>
  <c r="L168" i="28"/>
  <c r="I168" i="28"/>
  <c r="F168" i="28"/>
  <c r="C168" i="28" s="1"/>
  <c r="O167" i="28"/>
  <c r="O166" i="28" s="1"/>
  <c r="L167" i="28"/>
  <c r="I167" i="28"/>
  <c r="I166" i="28" s="1"/>
  <c r="F167" i="28"/>
  <c r="C167" i="28" s="1"/>
  <c r="N166" i="28"/>
  <c r="N165" i="28" s="1"/>
  <c r="M166" i="28"/>
  <c r="L166" i="28"/>
  <c r="L165" i="28" s="1"/>
  <c r="K166" i="28"/>
  <c r="J166" i="28"/>
  <c r="J165" i="28" s="1"/>
  <c r="H166" i="28"/>
  <c r="H165" i="28" s="1"/>
  <c r="G166" i="28"/>
  <c r="G165" i="28" s="1"/>
  <c r="E166" i="28"/>
  <c r="E165" i="28" s="1"/>
  <c r="D166" i="28"/>
  <c r="D165" i="28" s="1"/>
  <c r="M165" i="28"/>
  <c r="K165" i="28"/>
  <c r="O164" i="28"/>
  <c r="L164" i="28"/>
  <c r="I164" i="28"/>
  <c r="F164" i="28"/>
  <c r="O163" i="28"/>
  <c r="L163" i="28"/>
  <c r="I163" i="28"/>
  <c r="F163" i="28"/>
  <c r="C163" i="28"/>
  <c r="O162" i="28"/>
  <c r="L162" i="28"/>
  <c r="I162" i="28"/>
  <c r="F162" i="28"/>
  <c r="C162" i="28" s="1"/>
  <c r="O161" i="28"/>
  <c r="O160" i="28" s="1"/>
  <c r="L161" i="28"/>
  <c r="L160" i="28" s="1"/>
  <c r="I161" i="28"/>
  <c r="F161" i="28"/>
  <c r="F160" i="28" s="1"/>
  <c r="N160" i="28"/>
  <c r="M160" i="28"/>
  <c r="K160" i="28"/>
  <c r="J160" i="28"/>
  <c r="H160" i="28"/>
  <c r="G160" i="28"/>
  <c r="E160" i="28"/>
  <c r="D160" i="28"/>
  <c r="O159" i="28"/>
  <c r="L159" i="28"/>
  <c r="I159" i="28"/>
  <c r="F159" i="28"/>
  <c r="C159" i="28" s="1"/>
  <c r="O158" i="28"/>
  <c r="L158" i="28"/>
  <c r="I158" i="28"/>
  <c r="F158" i="28"/>
  <c r="O157" i="28"/>
  <c r="L157" i="28"/>
  <c r="I157" i="28"/>
  <c r="F157" i="28"/>
  <c r="O156" i="28"/>
  <c r="L156" i="28"/>
  <c r="I156" i="28"/>
  <c r="F156" i="28"/>
  <c r="O155" i="28"/>
  <c r="O151" i="28" s="1"/>
  <c r="L155" i="28"/>
  <c r="I155" i="28"/>
  <c r="F155" i="28"/>
  <c r="C155" i="28"/>
  <c r="O154" i="28"/>
  <c r="L154" i="28"/>
  <c r="I154" i="28"/>
  <c r="F154" i="28"/>
  <c r="C154" i="28" s="1"/>
  <c r="O153" i="28"/>
  <c r="L153" i="28"/>
  <c r="I153" i="28"/>
  <c r="F153" i="28"/>
  <c r="O152" i="28"/>
  <c r="L152" i="28"/>
  <c r="I152" i="28"/>
  <c r="F152" i="28"/>
  <c r="N151" i="28"/>
  <c r="M151" i="28"/>
  <c r="K151" i="28"/>
  <c r="J151" i="28"/>
  <c r="H151" i="28"/>
  <c r="G151" i="28"/>
  <c r="E151" i="28"/>
  <c r="D151" i="28"/>
  <c r="O150" i="28"/>
  <c r="L150" i="28"/>
  <c r="I150" i="28"/>
  <c r="F150" i="28"/>
  <c r="O149" i="28"/>
  <c r="L149" i="28"/>
  <c r="I149" i="28"/>
  <c r="C149" i="28" s="1"/>
  <c r="F149" i="28"/>
  <c r="O148" i="28"/>
  <c r="L148" i="28"/>
  <c r="I148" i="28"/>
  <c r="F148" i="28"/>
  <c r="O147" i="28"/>
  <c r="O144" i="28" s="1"/>
  <c r="L147" i="28"/>
  <c r="I147" i="28"/>
  <c r="C147" i="28" s="1"/>
  <c r="F147" i="28"/>
  <c r="O146" i="28"/>
  <c r="L146" i="28"/>
  <c r="I146" i="28"/>
  <c r="F146" i="28"/>
  <c r="O145" i="28"/>
  <c r="L145" i="28"/>
  <c r="I145" i="28"/>
  <c r="F145" i="28"/>
  <c r="N144" i="28"/>
  <c r="M144" i="28"/>
  <c r="K144" i="28"/>
  <c r="J144" i="28"/>
  <c r="H144" i="28"/>
  <c r="G144" i="28"/>
  <c r="E144" i="28"/>
  <c r="D144" i="28"/>
  <c r="O143" i="28"/>
  <c r="L143" i="28"/>
  <c r="L141" i="28" s="1"/>
  <c r="I143" i="28"/>
  <c r="F143" i="28"/>
  <c r="O142" i="28"/>
  <c r="L142" i="28"/>
  <c r="I142" i="28"/>
  <c r="I141" i="28" s="1"/>
  <c r="F142" i="28"/>
  <c r="N141" i="28"/>
  <c r="M141" i="28"/>
  <c r="K141" i="28"/>
  <c r="J141" i="28"/>
  <c r="H141" i="28"/>
  <c r="G141" i="28"/>
  <c r="E141" i="28"/>
  <c r="D141" i="28"/>
  <c r="O140" i="28"/>
  <c r="L140" i="28"/>
  <c r="I140" i="28"/>
  <c r="F140" i="28"/>
  <c r="O139" i="28"/>
  <c r="O136" i="28" s="1"/>
  <c r="L139" i="28"/>
  <c r="I139" i="28"/>
  <c r="C139" i="28" s="1"/>
  <c r="F139" i="28"/>
  <c r="O138" i="28"/>
  <c r="L138" i="28"/>
  <c r="I138" i="28"/>
  <c r="F138" i="28"/>
  <c r="O137" i="28"/>
  <c r="L137" i="28"/>
  <c r="L136" i="28" s="1"/>
  <c r="I137" i="28"/>
  <c r="F137" i="28"/>
  <c r="E137" i="28"/>
  <c r="N136" i="28"/>
  <c r="M136" i="28"/>
  <c r="M130" i="28" s="1"/>
  <c r="K136" i="28"/>
  <c r="J136" i="28"/>
  <c r="H136" i="28"/>
  <c r="G136" i="28"/>
  <c r="E136" i="28"/>
  <c r="D136" i="28"/>
  <c r="O135" i="28"/>
  <c r="L135" i="28"/>
  <c r="I135" i="28"/>
  <c r="F135" i="28"/>
  <c r="O134" i="28"/>
  <c r="L134" i="28"/>
  <c r="I134" i="28"/>
  <c r="F134" i="28"/>
  <c r="O133" i="28"/>
  <c r="L133" i="28"/>
  <c r="I133" i="28"/>
  <c r="F133" i="28"/>
  <c r="O132" i="28"/>
  <c r="O131" i="28" s="1"/>
  <c r="L132" i="28"/>
  <c r="I132" i="28"/>
  <c r="F132" i="28"/>
  <c r="C132" i="28" s="1"/>
  <c r="N131" i="28"/>
  <c r="M131" i="28"/>
  <c r="L131" i="28"/>
  <c r="K131" i="28"/>
  <c r="J131" i="28"/>
  <c r="H131" i="28"/>
  <c r="G131" i="28"/>
  <c r="E131" i="28"/>
  <c r="D131" i="28"/>
  <c r="E130" i="28"/>
  <c r="O129" i="28"/>
  <c r="L129" i="28"/>
  <c r="I129" i="28"/>
  <c r="F129" i="28"/>
  <c r="F128" i="28" s="1"/>
  <c r="O128" i="28"/>
  <c r="N128" i="28"/>
  <c r="M128" i="28"/>
  <c r="K128" i="28"/>
  <c r="J128" i="28"/>
  <c r="I128" i="28"/>
  <c r="H128" i="28"/>
  <c r="G128" i="28"/>
  <c r="E128" i="28"/>
  <c r="D128" i="28"/>
  <c r="O127" i="28"/>
  <c r="L127" i="28"/>
  <c r="I127" i="28"/>
  <c r="F127" i="28"/>
  <c r="O126" i="28"/>
  <c r="L126" i="28"/>
  <c r="I126" i="28"/>
  <c r="F126" i="28"/>
  <c r="O125" i="28"/>
  <c r="L125" i="28"/>
  <c r="I125" i="28"/>
  <c r="F125" i="28"/>
  <c r="O124" i="28"/>
  <c r="O122" i="28" s="1"/>
  <c r="L124" i="28"/>
  <c r="I124" i="28"/>
  <c r="I122" i="28" s="1"/>
  <c r="F124" i="28"/>
  <c r="C124" i="28"/>
  <c r="O123" i="28"/>
  <c r="L123" i="28"/>
  <c r="I123" i="28"/>
  <c r="F123" i="28"/>
  <c r="N122" i="28"/>
  <c r="M122" i="28"/>
  <c r="K122" i="28"/>
  <c r="J122" i="28"/>
  <c r="H122" i="28"/>
  <c r="G122" i="28"/>
  <c r="E122" i="28"/>
  <c r="D122" i="28"/>
  <c r="O121" i="28"/>
  <c r="L121" i="28"/>
  <c r="I121" i="28"/>
  <c r="F121" i="28"/>
  <c r="O120" i="28"/>
  <c r="O116" i="28" s="1"/>
  <c r="L120" i="28"/>
  <c r="I120" i="28"/>
  <c r="C120" i="28" s="1"/>
  <c r="F120" i="28"/>
  <c r="O119" i="28"/>
  <c r="L119" i="28"/>
  <c r="I119" i="28"/>
  <c r="F119" i="28"/>
  <c r="O118" i="28"/>
  <c r="L118" i="28"/>
  <c r="I118" i="28"/>
  <c r="F118" i="28"/>
  <c r="O117" i="28"/>
  <c r="L117" i="28"/>
  <c r="I117" i="28"/>
  <c r="F117" i="28"/>
  <c r="N116" i="28"/>
  <c r="M116" i="28"/>
  <c r="K116" i="28"/>
  <c r="J116" i="28"/>
  <c r="H116" i="28"/>
  <c r="G116" i="28"/>
  <c r="E116" i="28"/>
  <c r="D116" i="28"/>
  <c r="O115" i="28"/>
  <c r="L115" i="28"/>
  <c r="I115" i="28"/>
  <c r="F115" i="28"/>
  <c r="O114" i="28"/>
  <c r="L114" i="28"/>
  <c r="I114" i="28"/>
  <c r="F114" i="28"/>
  <c r="O113" i="28"/>
  <c r="L113" i="28"/>
  <c r="L112" i="28" s="1"/>
  <c r="I113" i="28"/>
  <c r="F113" i="28"/>
  <c r="O112" i="28"/>
  <c r="N112" i="28"/>
  <c r="M112" i="28"/>
  <c r="K112" i="28"/>
  <c r="J112" i="28"/>
  <c r="H112" i="28"/>
  <c r="G112" i="28"/>
  <c r="E112" i="28"/>
  <c r="D112" i="28"/>
  <c r="O111" i="28"/>
  <c r="L111" i="28"/>
  <c r="I111" i="28"/>
  <c r="F111" i="28"/>
  <c r="C111" i="28" s="1"/>
  <c r="O110" i="28"/>
  <c r="L110" i="28"/>
  <c r="I110" i="28"/>
  <c r="F110" i="28"/>
  <c r="O109" i="28"/>
  <c r="L109" i="28"/>
  <c r="I109" i="28"/>
  <c r="F109" i="28"/>
  <c r="C109" i="28" s="1"/>
  <c r="O108" i="28"/>
  <c r="L108" i="28"/>
  <c r="L103" i="28" s="1"/>
  <c r="I108" i="28"/>
  <c r="F108" i="28"/>
  <c r="C108" i="28" s="1"/>
  <c r="O107" i="28"/>
  <c r="L107" i="28"/>
  <c r="I107" i="28"/>
  <c r="F107" i="28"/>
  <c r="O106" i="28"/>
  <c r="L106" i="28"/>
  <c r="I106" i="28"/>
  <c r="F106" i="28"/>
  <c r="O105" i="28"/>
  <c r="L105" i="28"/>
  <c r="I105" i="28"/>
  <c r="F105" i="28"/>
  <c r="O104" i="28"/>
  <c r="L104" i="28"/>
  <c r="I104" i="28"/>
  <c r="C104" i="28" s="1"/>
  <c r="F104" i="28"/>
  <c r="N103" i="28"/>
  <c r="M103" i="28"/>
  <c r="K103" i="28"/>
  <c r="J103" i="28"/>
  <c r="H103" i="28"/>
  <c r="G103" i="28"/>
  <c r="E103" i="28"/>
  <c r="D103" i="28"/>
  <c r="O102" i="28"/>
  <c r="L102" i="28"/>
  <c r="I102" i="28"/>
  <c r="F102" i="28"/>
  <c r="O101" i="28"/>
  <c r="L101" i="28"/>
  <c r="I101" i="28"/>
  <c r="F101" i="28"/>
  <c r="O100" i="28"/>
  <c r="L100" i="28"/>
  <c r="I100" i="28"/>
  <c r="F100" i="28"/>
  <c r="C100" i="28"/>
  <c r="O99" i="28"/>
  <c r="L99" i="28"/>
  <c r="I99" i="28"/>
  <c r="F99" i="28"/>
  <c r="O98" i="28"/>
  <c r="L98" i="28"/>
  <c r="I98" i="28"/>
  <c r="F98" i="28"/>
  <c r="O97" i="28"/>
  <c r="L97" i="28"/>
  <c r="C97" i="28" s="1"/>
  <c r="I97" i="28"/>
  <c r="F97" i="28"/>
  <c r="O96" i="28"/>
  <c r="L96" i="28"/>
  <c r="I96" i="28"/>
  <c r="F96" i="28"/>
  <c r="N95" i="28"/>
  <c r="M95" i="28"/>
  <c r="K95" i="28"/>
  <c r="J95" i="28"/>
  <c r="H95" i="28"/>
  <c r="G95" i="28"/>
  <c r="E95" i="28"/>
  <c r="D95" i="28"/>
  <c r="O94" i="28"/>
  <c r="L94" i="28"/>
  <c r="I94" i="28"/>
  <c r="F94" i="28"/>
  <c r="O93" i="28"/>
  <c r="L93" i="28"/>
  <c r="I93" i="28"/>
  <c r="F93" i="28"/>
  <c r="O92" i="28"/>
  <c r="O89" i="28" s="1"/>
  <c r="L92" i="28"/>
  <c r="I92" i="28"/>
  <c r="C92" i="28" s="1"/>
  <c r="F92" i="28"/>
  <c r="O91" i="28"/>
  <c r="L91" i="28"/>
  <c r="I91" i="28"/>
  <c r="F91" i="28"/>
  <c r="O90" i="28"/>
  <c r="L90" i="28"/>
  <c r="I90" i="28"/>
  <c r="F90" i="28"/>
  <c r="N89" i="28"/>
  <c r="M89" i="28"/>
  <c r="M83" i="28" s="1"/>
  <c r="K89" i="28"/>
  <c r="J89" i="28"/>
  <c r="H89" i="28"/>
  <c r="G89" i="28"/>
  <c r="G83" i="28" s="1"/>
  <c r="E89" i="28"/>
  <c r="D89" i="28"/>
  <c r="O88" i="28"/>
  <c r="L88" i="28"/>
  <c r="I88" i="28"/>
  <c r="F88" i="28"/>
  <c r="O87" i="28"/>
  <c r="L87" i="28"/>
  <c r="I87" i="28"/>
  <c r="F87" i="28"/>
  <c r="O86" i="28"/>
  <c r="L86" i="28"/>
  <c r="I86" i="28"/>
  <c r="F86" i="28"/>
  <c r="O85" i="28"/>
  <c r="L85" i="28"/>
  <c r="I85" i="28"/>
  <c r="F85" i="28"/>
  <c r="N84" i="28"/>
  <c r="M84" i="28"/>
  <c r="K84" i="28"/>
  <c r="J84" i="28"/>
  <c r="H84" i="28"/>
  <c r="G84" i="28"/>
  <c r="E84" i="28"/>
  <c r="D84" i="28"/>
  <c r="E83" i="28"/>
  <c r="O82" i="28"/>
  <c r="L82" i="28"/>
  <c r="I82" i="28"/>
  <c r="F82" i="28"/>
  <c r="C82" i="28" s="1"/>
  <c r="E82" i="28"/>
  <c r="O81" i="28"/>
  <c r="L81" i="28"/>
  <c r="I81" i="28"/>
  <c r="F81" i="28"/>
  <c r="E81" i="28"/>
  <c r="O80" i="28"/>
  <c r="N80" i="28"/>
  <c r="M80" i="28"/>
  <c r="K80" i="28"/>
  <c r="J80" i="28"/>
  <c r="J76" i="28" s="1"/>
  <c r="H80" i="28"/>
  <c r="G80" i="28"/>
  <c r="D80" i="28"/>
  <c r="O79" i="28"/>
  <c r="L79" i="28"/>
  <c r="I79" i="28"/>
  <c r="F79" i="28"/>
  <c r="C79" i="28" s="1"/>
  <c r="O78" i="28"/>
  <c r="L78" i="28"/>
  <c r="I78" i="28"/>
  <c r="F78" i="28"/>
  <c r="N77" i="28"/>
  <c r="N76" i="28" s="1"/>
  <c r="M77" i="28"/>
  <c r="K77" i="28"/>
  <c r="K76" i="28" s="1"/>
  <c r="J77" i="28"/>
  <c r="I77" i="28"/>
  <c r="H77" i="28"/>
  <c r="H76" i="28" s="1"/>
  <c r="G77" i="28"/>
  <c r="G76" i="28" s="1"/>
  <c r="E77" i="28"/>
  <c r="D77" i="28"/>
  <c r="D76" i="28" s="1"/>
  <c r="O74" i="28"/>
  <c r="L74" i="28"/>
  <c r="I74" i="28"/>
  <c r="F74" i="28"/>
  <c r="O73" i="28"/>
  <c r="L73" i="28"/>
  <c r="I73" i="28"/>
  <c r="F73" i="28"/>
  <c r="O72" i="28"/>
  <c r="L72" i="28"/>
  <c r="I72" i="28"/>
  <c r="F72" i="28"/>
  <c r="O71" i="28"/>
  <c r="O69" i="28" s="1"/>
  <c r="O67" i="28" s="1"/>
  <c r="L71" i="28"/>
  <c r="I71" i="28"/>
  <c r="F71" i="28"/>
  <c r="O70" i="28"/>
  <c r="L70" i="28"/>
  <c r="I70" i="28"/>
  <c r="I69" i="28" s="1"/>
  <c r="I67" i="28" s="1"/>
  <c r="F70" i="28"/>
  <c r="C70" i="28" s="1"/>
  <c r="N69" i="28"/>
  <c r="N67" i="28" s="1"/>
  <c r="M69" i="28"/>
  <c r="M67" i="28" s="1"/>
  <c r="K69" i="28"/>
  <c r="K67" i="28" s="1"/>
  <c r="J69" i="28"/>
  <c r="J67" i="28" s="1"/>
  <c r="H69" i="28"/>
  <c r="G69" i="28"/>
  <c r="G67" i="28" s="1"/>
  <c r="E69" i="28"/>
  <c r="E67" i="28" s="1"/>
  <c r="D69" i="28"/>
  <c r="O68" i="28"/>
  <c r="L68" i="28"/>
  <c r="I68" i="28"/>
  <c r="F68" i="28"/>
  <c r="H67" i="28"/>
  <c r="D67" i="28"/>
  <c r="O66" i="28"/>
  <c r="L66" i="28"/>
  <c r="I66" i="28"/>
  <c r="F66" i="28"/>
  <c r="O65" i="28"/>
  <c r="L65" i="28"/>
  <c r="I65" i="28"/>
  <c r="F65" i="28"/>
  <c r="O64" i="28"/>
  <c r="L64" i="28"/>
  <c r="I64" i="28"/>
  <c r="F64" i="28"/>
  <c r="O63" i="28"/>
  <c r="L63" i="28"/>
  <c r="C63" i="28" s="1"/>
  <c r="I63" i="28"/>
  <c r="F63" i="28"/>
  <c r="O62" i="28"/>
  <c r="L62" i="28"/>
  <c r="I62" i="28"/>
  <c r="F62" i="28"/>
  <c r="O61" i="28"/>
  <c r="L61" i="28"/>
  <c r="I61" i="28"/>
  <c r="F61" i="28"/>
  <c r="O60" i="28"/>
  <c r="L60" i="28"/>
  <c r="I60" i="28"/>
  <c r="F60" i="28"/>
  <c r="O59" i="28"/>
  <c r="O58" i="28" s="1"/>
  <c r="L59" i="28"/>
  <c r="I59" i="28"/>
  <c r="I58" i="28" s="1"/>
  <c r="F59" i="28"/>
  <c r="C59" i="28"/>
  <c r="N58" i="28"/>
  <c r="M58" i="28"/>
  <c r="K58" i="28"/>
  <c r="J58" i="28"/>
  <c r="H58" i="28"/>
  <c r="G58" i="28"/>
  <c r="E58" i="28"/>
  <c r="D58" i="28"/>
  <c r="O57" i="28"/>
  <c r="L57" i="28"/>
  <c r="I57" i="28"/>
  <c r="C57" i="28" s="1"/>
  <c r="F57" i="28"/>
  <c r="O56" i="28"/>
  <c r="L56" i="28"/>
  <c r="L55" i="28" s="1"/>
  <c r="I56" i="28"/>
  <c r="F56" i="28"/>
  <c r="F55" i="28" s="1"/>
  <c r="O55" i="28"/>
  <c r="N55" i="28"/>
  <c r="M55" i="28"/>
  <c r="M54" i="28" s="1"/>
  <c r="M53" i="28" s="1"/>
  <c r="K55" i="28"/>
  <c r="J55" i="28"/>
  <c r="H55" i="28"/>
  <c r="H54" i="28" s="1"/>
  <c r="G55" i="28"/>
  <c r="G54" i="28" s="1"/>
  <c r="G53" i="28" s="1"/>
  <c r="E55" i="28"/>
  <c r="D55" i="28"/>
  <c r="N54" i="28"/>
  <c r="N53" i="28" s="1"/>
  <c r="J54" i="28"/>
  <c r="D54" i="28"/>
  <c r="D53" i="28" s="1"/>
  <c r="O47" i="28"/>
  <c r="C47" i="28" s="1"/>
  <c r="O46" i="28"/>
  <c r="C46" i="28" s="1"/>
  <c r="N45" i="28"/>
  <c r="M45" i="28"/>
  <c r="M20" i="28" s="1"/>
  <c r="L44" i="28"/>
  <c r="I44" i="28"/>
  <c r="I43" i="28" s="1"/>
  <c r="F44" i="28"/>
  <c r="L43" i="28"/>
  <c r="K43" i="28"/>
  <c r="J43" i="28"/>
  <c r="H43" i="28"/>
  <c r="G43" i="28"/>
  <c r="G20" i="28" s="1"/>
  <c r="F43" i="28"/>
  <c r="E43" i="28"/>
  <c r="D43" i="28"/>
  <c r="F42" i="28"/>
  <c r="C42" i="28" s="1"/>
  <c r="E41" i="28"/>
  <c r="D41" i="28"/>
  <c r="L40" i="28"/>
  <c r="C40" i="28" s="1"/>
  <c r="L39" i="28"/>
  <c r="C39" i="28" s="1"/>
  <c r="L38" i="28"/>
  <c r="C38" i="28" s="1"/>
  <c r="L37" i="28"/>
  <c r="C37" i="28" s="1"/>
  <c r="K36" i="28"/>
  <c r="J36" i="28"/>
  <c r="L35" i="28"/>
  <c r="C35" i="28" s="1"/>
  <c r="L34" i="28"/>
  <c r="C34" i="28" s="1"/>
  <c r="K33" i="28"/>
  <c r="J33" i="28"/>
  <c r="L32" i="28"/>
  <c r="K31" i="28"/>
  <c r="J31" i="28"/>
  <c r="L30" i="28"/>
  <c r="C30" i="28" s="1"/>
  <c r="L29" i="28"/>
  <c r="C29" i="28" s="1"/>
  <c r="L28" i="28"/>
  <c r="C28" i="28" s="1"/>
  <c r="K27" i="28"/>
  <c r="K26" i="28" s="1"/>
  <c r="K20" i="28" s="1"/>
  <c r="J27" i="28"/>
  <c r="J26" i="28" s="1"/>
  <c r="F25" i="28"/>
  <c r="C25" i="28" s="1"/>
  <c r="I24" i="28"/>
  <c r="O23" i="28"/>
  <c r="L23" i="28"/>
  <c r="I23" i="28"/>
  <c r="F23" i="28"/>
  <c r="C23" i="28" s="1"/>
  <c r="O22" i="28"/>
  <c r="O21" i="28" s="1"/>
  <c r="L22" i="28"/>
  <c r="I22" i="28"/>
  <c r="I21" i="28" s="1"/>
  <c r="F22" i="28"/>
  <c r="N21" i="28"/>
  <c r="N289" i="28" s="1"/>
  <c r="N288" i="28" s="1"/>
  <c r="M21" i="28"/>
  <c r="M289" i="28" s="1"/>
  <c r="M288" i="28" s="1"/>
  <c r="L21" i="28"/>
  <c r="L289" i="28" s="1"/>
  <c r="L288" i="28" s="1"/>
  <c r="K21" i="28"/>
  <c r="K289" i="28" s="1"/>
  <c r="K288" i="28" s="1"/>
  <c r="J21" i="28"/>
  <c r="J289" i="28" s="1"/>
  <c r="J288" i="28" s="1"/>
  <c r="H21" i="28"/>
  <c r="H289" i="28" s="1"/>
  <c r="H288" i="28" s="1"/>
  <c r="G21" i="28"/>
  <c r="G289" i="28" s="1"/>
  <c r="G288" i="28" s="1"/>
  <c r="F21" i="28"/>
  <c r="F289" i="28" s="1"/>
  <c r="E21" i="28"/>
  <c r="E289" i="28" s="1"/>
  <c r="E288" i="28" s="1"/>
  <c r="D21" i="28"/>
  <c r="D289" i="28" s="1"/>
  <c r="D288" i="28" s="1"/>
  <c r="J53" i="28" l="1"/>
  <c r="C72" i="28"/>
  <c r="C74" i="28"/>
  <c r="O235" i="28"/>
  <c r="C71" i="28"/>
  <c r="H53" i="28"/>
  <c r="L58" i="28"/>
  <c r="L54" i="28" s="1"/>
  <c r="C60" i="28"/>
  <c r="C62" i="28"/>
  <c r="C81" i="28"/>
  <c r="F80" i="28"/>
  <c r="L80" i="28"/>
  <c r="C88" i="28"/>
  <c r="J83" i="28"/>
  <c r="J75" i="28" s="1"/>
  <c r="C90" i="28"/>
  <c r="C91" i="28"/>
  <c r="H83" i="28"/>
  <c r="C191" i="28"/>
  <c r="C218" i="28"/>
  <c r="I233" i="28"/>
  <c r="M231" i="28"/>
  <c r="C242" i="28"/>
  <c r="C32" i="28"/>
  <c r="L31" i="28"/>
  <c r="C31" i="28" s="1"/>
  <c r="C43" i="28"/>
  <c r="O54" i="28"/>
  <c r="O53" i="28" s="1"/>
  <c r="C61" i="28"/>
  <c r="C64" i="28"/>
  <c r="C66" i="28"/>
  <c r="K83" i="28"/>
  <c r="I84" i="28"/>
  <c r="C96" i="28"/>
  <c r="C143" i="28"/>
  <c r="G187" i="28"/>
  <c r="L204" i="28"/>
  <c r="E231" i="28"/>
  <c r="E230" i="28" s="1"/>
  <c r="C258" i="28"/>
  <c r="O283" i="28"/>
  <c r="C44" i="28"/>
  <c r="E54" i="28"/>
  <c r="E53" i="28" s="1"/>
  <c r="K54" i="28"/>
  <c r="K53" i="28" s="1"/>
  <c r="C65" i="28"/>
  <c r="L69" i="28"/>
  <c r="L67" i="28" s="1"/>
  <c r="C73" i="28"/>
  <c r="C78" i="28"/>
  <c r="O77" i="28"/>
  <c r="O76" i="28" s="1"/>
  <c r="I80" i="28"/>
  <c r="C80" i="28" s="1"/>
  <c r="E80" i="28"/>
  <c r="E76" i="28" s="1"/>
  <c r="E75" i="28" s="1"/>
  <c r="C86" i="28"/>
  <c r="O84" i="28"/>
  <c r="N83" i="28"/>
  <c r="L89" i="28"/>
  <c r="I95" i="28"/>
  <c r="C102" i="28"/>
  <c r="D83" i="28"/>
  <c r="D75" i="28" s="1"/>
  <c r="D52" i="28" s="1"/>
  <c r="C125" i="28"/>
  <c r="C126" i="28"/>
  <c r="C127" i="28"/>
  <c r="H130" i="28"/>
  <c r="I131" i="28"/>
  <c r="C140" i="28"/>
  <c r="O141" i="28"/>
  <c r="L144" i="28"/>
  <c r="C158" i="28"/>
  <c r="C169" i="28"/>
  <c r="G174" i="28"/>
  <c r="G173" i="28" s="1"/>
  <c r="M174" i="28"/>
  <c r="M173" i="28" s="1"/>
  <c r="J187" i="28"/>
  <c r="C201" i="28"/>
  <c r="K204" i="28"/>
  <c r="K195" i="28" s="1"/>
  <c r="J204" i="28"/>
  <c r="J195" i="28" s="1"/>
  <c r="N204" i="28"/>
  <c r="N195" i="28" s="1"/>
  <c r="C236" i="28"/>
  <c r="C237" i="28"/>
  <c r="C240" i="28"/>
  <c r="O238" i="28"/>
  <c r="L246" i="28"/>
  <c r="C257" i="28"/>
  <c r="H259" i="28"/>
  <c r="H270" i="28"/>
  <c r="H269" i="28" s="1"/>
  <c r="C275" i="28"/>
  <c r="L276" i="28"/>
  <c r="L270" i="28" s="1"/>
  <c r="L269" i="28" s="1"/>
  <c r="C285" i="28"/>
  <c r="C117" i="28"/>
  <c r="D130" i="28"/>
  <c r="C133" i="28"/>
  <c r="G130" i="28"/>
  <c r="G75" i="28" s="1"/>
  <c r="G52" i="28" s="1"/>
  <c r="J130" i="28"/>
  <c r="C146" i="28"/>
  <c r="C157" i="28"/>
  <c r="C189" i="28"/>
  <c r="M195" i="28"/>
  <c r="C207" i="28"/>
  <c r="C208" i="28"/>
  <c r="C209" i="28"/>
  <c r="C219" i="28"/>
  <c r="C220" i="28"/>
  <c r="C221" i="28"/>
  <c r="C227" i="28"/>
  <c r="C243" i="28"/>
  <c r="C245" i="28"/>
  <c r="I252" i="28"/>
  <c r="I251" i="28" s="1"/>
  <c r="D259" i="28"/>
  <c r="L260" i="28"/>
  <c r="C267" i="28"/>
  <c r="I264" i="28"/>
  <c r="I259" i="28" s="1"/>
  <c r="C271" i="28"/>
  <c r="M270" i="28"/>
  <c r="M269" i="28" s="1"/>
  <c r="C292" i="28"/>
  <c r="M76" i="28"/>
  <c r="M75" i="28" s="1"/>
  <c r="M52" i="28" s="1"/>
  <c r="L77" i="28"/>
  <c r="O95" i="28"/>
  <c r="L95" i="28"/>
  <c r="C105" i="28"/>
  <c r="C106" i="28"/>
  <c r="L122" i="28"/>
  <c r="I136" i="28"/>
  <c r="C150" i="28"/>
  <c r="O165" i="28"/>
  <c r="C186" i="28"/>
  <c r="D187" i="28"/>
  <c r="E187" i="28"/>
  <c r="F196" i="28"/>
  <c r="C203" i="28"/>
  <c r="H204" i="28"/>
  <c r="H195" i="28" s="1"/>
  <c r="C213" i="28"/>
  <c r="C225" i="28"/>
  <c r="C229" i="28"/>
  <c r="C232" i="28"/>
  <c r="D230" i="28"/>
  <c r="H231" i="28"/>
  <c r="H230" i="28" s="1"/>
  <c r="L238" i="28"/>
  <c r="L252" i="28"/>
  <c r="L251" i="28" s="1"/>
  <c r="L264" i="28"/>
  <c r="C295" i="28"/>
  <c r="O289" i="28"/>
  <c r="F67" i="28"/>
  <c r="C67" i="28" s="1"/>
  <c r="I289" i="28"/>
  <c r="I20" i="28"/>
  <c r="N75" i="28"/>
  <c r="N286" i="28" s="1"/>
  <c r="L76" i="28"/>
  <c r="C87" i="28"/>
  <c r="F84" i="28"/>
  <c r="C107" i="28"/>
  <c r="F103" i="28"/>
  <c r="C114" i="28"/>
  <c r="I112" i="28"/>
  <c r="O130" i="28"/>
  <c r="C142" i="28"/>
  <c r="F141" i="28"/>
  <c r="C141" i="28" s="1"/>
  <c r="F173" i="28"/>
  <c r="C261" i="28"/>
  <c r="F260" i="28"/>
  <c r="H20" i="28"/>
  <c r="C21" i="28"/>
  <c r="C56" i="28"/>
  <c r="C68" i="28"/>
  <c r="F69" i="28"/>
  <c r="C69" i="28" s="1"/>
  <c r="F77" i="28"/>
  <c r="C98" i="28"/>
  <c r="C99" i="28"/>
  <c r="F95" i="28"/>
  <c r="C95" i="28" s="1"/>
  <c r="I103" i="28"/>
  <c r="C110" i="28"/>
  <c r="C119" i="28"/>
  <c r="F116" i="28"/>
  <c r="C134" i="28"/>
  <c r="C135" i="28"/>
  <c r="F131" i="28"/>
  <c r="C137" i="28"/>
  <c r="C138" i="28"/>
  <c r="F136" i="28"/>
  <c r="C136" i="28" s="1"/>
  <c r="N130" i="28"/>
  <c r="F151" i="28"/>
  <c r="C170" i="28"/>
  <c r="F166" i="28"/>
  <c r="N173" i="28"/>
  <c r="C177" i="28"/>
  <c r="I175" i="28"/>
  <c r="C175" i="28" s="1"/>
  <c r="F187" i="28"/>
  <c r="F231" i="28"/>
  <c r="C253" i="28"/>
  <c r="F252" i="28"/>
  <c r="C22" i="28"/>
  <c r="L27" i="28"/>
  <c r="L33" i="28"/>
  <c r="C33" i="28" s="1"/>
  <c r="L36" i="28"/>
  <c r="C36" i="28" s="1"/>
  <c r="F41" i="28"/>
  <c r="C41" i="28" s="1"/>
  <c r="O45" i="28"/>
  <c r="O20" i="28" s="1"/>
  <c r="I55" i="28"/>
  <c r="I54" i="28" s="1"/>
  <c r="I53" i="28" s="1"/>
  <c r="F58" i="28"/>
  <c r="C85" i="28"/>
  <c r="L84" i="28"/>
  <c r="C118" i="28"/>
  <c r="I116" i="28"/>
  <c r="C121" i="28"/>
  <c r="C129" i="28"/>
  <c r="L128" i="28"/>
  <c r="C128" i="28" s="1"/>
  <c r="C153" i="28"/>
  <c r="I151" i="28"/>
  <c r="C156" i="28"/>
  <c r="I160" i="28"/>
  <c r="C161" i="28"/>
  <c r="C164" i="28"/>
  <c r="C172" i="28"/>
  <c r="I184" i="28"/>
  <c r="C184" i="28" s="1"/>
  <c r="C185" i="28"/>
  <c r="J20" i="28"/>
  <c r="N20" i="28"/>
  <c r="F89" i="28"/>
  <c r="I89" i="28"/>
  <c r="C93" i="28"/>
  <c r="C94" i="28"/>
  <c r="C101" i="28"/>
  <c r="O103" i="28"/>
  <c r="O83" i="28" s="1"/>
  <c r="O75" i="28" s="1"/>
  <c r="C113" i="28"/>
  <c r="C115" i="28"/>
  <c r="F112" i="28"/>
  <c r="L116" i="28"/>
  <c r="C123" i="28"/>
  <c r="F122" i="28"/>
  <c r="C122" i="28" s="1"/>
  <c r="K130" i="28"/>
  <c r="K75" i="28" s="1"/>
  <c r="K52" i="28" s="1"/>
  <c r="F144" i="28"/>
  <c r="I144" i="28"/>
  <c r="C145" i="28"/>
  <c r="C148" i="28"/>
  <c r="L151" i="28"/>
  <c r="J173" i="28"/>
  <c r="O174" i="28"/>
  <c r="O173" i="28" s="1"/>
  <c r="C181" i="28"/>
  <c r="I179" i="28"/>
  <c r="C179" i="28" s="1"/>
  <c r="N194" i="28"/>
  <c r="C277" i="28"/>
  <c r="F276" i="28"/>
  <c r="C152" i="28"/>
  <c r="C176" i="28"/>
  <c r="C180" i="28"/>
  <c r="O188" i="28"/>
  <c r="O187" i="28" s="1"/>
  <c r="C193" i="28"/>
  <c r="H194" i="28"/>
  <c r="C197" i="28"/>
  <c r="O196" i="28"/>
  <c r="C200" i="28"/>
  <c r="I205" i="28"/>
  <c r="I204" i="28" s="1"/>
  <c r="C211" i="28"/>
  <c r="C212" i="28"/>
  <c r="C223" i="28"/>
  <c r="C224" i="28"/>
  <c r="C228" i="28"/>
  <c r="N230" i="28"/>
  <c r="G231" i="28"/>
  <c r="G230" i="28" s="1"/>
  <c r="K231" i="28"/>
  <c r="K230" i="28" s="1"/>
  <c r="C247" i="28"/>
  <c r="C248" i="28"/>
  <c r="C249" i="28"/>
  <c r="F246" i="28"/>
  <c r="C246" i="28" s="1"/>
  <c r="C255" i="28"/>
  <c r="C256" i="28"/>
  <c r="C263" i="28"/>
  <c r="O264" i="28"/>
  <c r="I270" i="28"/>
  <c r="I269" i="28" s="1"/>
  <c r="E270" i="28"/>
  <c r="E269" i="28" s="1"/>
  <c r="O272" i="28"/>
  <c r="C280" i="28"/>
  <c r="C281" i="28"/>
  <c r="C192" i="28"/>
  <c r="G195" i="28"/>
  <c r="I198" i="28"/>
  <c r="C199" i="28"/>
  <c r="C215" i="28"/>
  <c r="O216" i="28"/>
  <c r="C233" i="28"/>
  <c r="L231" i="28"/>
  <c r="C239" i="28"/>
  <c r="C241" i="28"/>
  <c r="F238" i="28"/>
  <c r="C238" i="28" s="1"/>
  <c r="M259" i="28"/>
  <c r="M230" i="28" s="1"/>
  <c r="C265" i="28"/>
  <c r="F264" i="28"/>
  <c r="C273" i="28"/>
  <c r="F272" i="28"/>
  <c r="C291" i="28"/>
  <c r="C293" i="28"/>
  <c r="F290" i="28"/>
  <c r="C290" i="28" s="1"/>
  <c r="O288" i="28"/>
  <c r="D195" i="28"/>
  <c r="L195" i="28"/>
  <c r="O205" i="28"/>
  <c r="O204" i="28" s="1"/>
  <c r="C217" i="28"/>
  <c r="F216" i="28"/>
  <c r="J230" i="28"/>
  <c r="J194" i="28" s="1"/>
  <c r="I231" i="28"/>
  <c r="I230" i="28" s="1"/>
  <c r="C244" i="28"/>
  <c r="O252" i="28"/>
  <c r="O251" i="28" s="1"/>
  <c r="O260" i="28"/>
  <c r="O259" i="28" s="1"/>
  <c r="C268" i="28"/>
  <c r="O276" i="28"/>
  <c r="C283" i="28"/>
  <c r="C284" i="28"/>
  <c r="I290" i="28"/>
  <c r="C296" i="28"/>
  <c r="C297" i="28"/>
  <c r="F205" i="28"/>
  <c r="D226" i="27"/>
  <c r="F226" i="27" s="1"/>
  <c r="D24" i="27"/>
  <c r="O298" i="27"/>
  <c r="L298" i="27"/>
  <c r="I298" i="27"/>
  <c r="F298" i="27"/>
  <c r="O297" i="27"/>
  <c r="L297" i="27"/>
  <c r="I297" i="27"/>
  <c r="F297" i="27"/>
  <c r="O296" i="27"/>
  <c r="L296" i="27"/>
  <c r="I296" i="27"/>
  <c r="F296" i="27"/>
  <c r="O295" i="27"/>
  <c r="L295" i="27"/>
  <c r="I295" i="27"/>
  <c r="F295" i="27"/>
  <c r="O294" i="27"/>
  <c r="L294" i="27"/>
  <c r="I294" i="27"/>
  <c r="F294" i="27"/>
  <c r="O293" i="27"/>
  <c r="L293" i="27"/>
  <c r="I293" i="27"/>
  <c r="F293" i="27"/>
  <c r="O292" i="27"/>
  <c r="L292" i="27"/>
  <c r="I292" i="27"/>
  <c r="F292" i="27"/>
  <c r="O291" i="27"/>
  <c r="L291" i="27"/>
  <c r="L290" i="27" s="1"/>
  <c r="I291" i="27"/>
  <c r="F291" i="27"/>
  <c r="C291" i="27"/>
  <c r="N290" i="27"/>
  <c r="M290" i="27"/>
  <c r="K290" i="27"/>
  <c r="J290" i="27"/>
  <c r="H290" i="27"/>
  <c r="G290" i="27"/>
  <c r="E290" i="27"/>
  <c r="D290" i="27"/>
  <c r="O285" i="27"/>
  <c r="L285" i="27"/>
  <c r="I285" i="27"/>
  <c r="F285" i="27"/>
  <c r="O284" i="27"/>
  <c r="L284" i="27"/>
  <c r="L283" i="27" s="1"/>
  <c r="I284" i="27"/>
  <c r="F284" i="27"/>
  <c r="F283" i="27" s="1"/>
  <c r="O283" i="27"/>
  <c r="N283" i="27"/>
  <c r="M283" i="27"/>
  <c r="K283" i="27"/>
  <c r="J283" i="27"/>
  <c r="H283" i="27"/>
  <c r="G283" i="27"/>
  <c r="E283" i="27"/>
  <c r="D283" i="27"/>
  <c r="O282" i="27"/>
  <c r="L282" i="27"/>
  <c r="L281" i="27" s="1"/>
  <c r="I282" i="27"/>
  <c r="F282" i="27"/>
  <c r="O281" i="27"/>
  <c r="N281" i="27"/>
  <c r="M281" i="27"/>
  <c r="K281" i="27"/>
  <c r="J281" i="27"/>
  <c r="I281" i="27"/>
  <c r="H281" i="27"/>
  <c r="G281" i="27"/>
  <c r="E281" i="27"/>
  <c r="D281" i="27"/>
  <c r="O280" i="27"/>
  <c r="L280" i="27"/>
  <c r="I280" i="27"/>
  <c r="F280" i="27"/>
  <c r="C280" i="27" s="1"/>
  <c r="O279" i="27"/>
  <c r="L279" i="27"/>
  <c r="I279" i="27"/>
  <c r="F279" i="27"/>
  <c r="O278" i="27"/>
  <c r="L278" i="27"/>
  <c r="I278" i="27"/>
  <c r="F278" i="27"/>
  <c r="O277" i="27"/>
  <c r="L277" i="27"/>
  <c r="I277" i="27"/>
  <c r="F277" i="27"/>
  <c r="N276" i="27"/>
  <c r="M276" i="27"/>
  <c r="L276" i="27"/>
  <c r="K276" i="27"/>
  <c r="J276" i="27"/>
  <c r="H276" i="27"/>
  <c r="G276" i="27"/>
  <c r="E276" i="27"/>
  <c r="D276" i="27"/>
  <c r="O275" i="27"/>
  <c r="L275" i="27"/>
  <c r="I275" i="27"/>
  <c r="F275" i="27"/>
  <c r="C275" i="27"/>
  <c r="O274" i="27"/>
  <c r="L274" i="27"/>
  <c r="I274" i="27"/>
  <c r="F274" i="27"/>
  <c r="C274" i="27" s="1"/>
  <c r="O273" i="27"/>
  <c r="O272" i="27" s="1"/>
  <c r="L273" i="27"/>
  <c r="I273" i="27"/>
  <c r="F273" i="27"/>
  <c r="N272" i="27"/>
  <c r="N270" i="27" s="1"/>
  <c r="M272" i="27"/>
  <c r="L272" i="27"/>
  <c r="K272" i="27"/>
  <c r="K270" i="27" s="1"/>
  <c r="K269" i="27" s="1"/>
  <c r="J272" i="27"/>
  <c r="J270" i="27" s="1"/>
  <c r="J269" i="27" s="1"/>
  <c r="H272" i="27"/>
  <c r="G272" i="27"/>
  <c r="F272" i="27"/>
  <c r="E272" i="27"/>
  <c r="D272" i="27"/>
  <c r="O271" i="27"/>
  <c r="L271" i="27"/>
  <c r="I271" i="27"/>
  <c r="C271" i="27" s="1"/>
  <c r="F271" i="27"/>
  <c r="M270" i="27"/>
  <c r="H270" i="27"/>
  <c r="G270" i="27"/>
  <c r="G269" i="27" s="1"/>
  <c r="E270" i="27"/>
  <c r="D270" i="27"/>
  <c r="E269" i="27"/>
  <c r="O268" i="27"/>
  <c r="L268" i="27"/>
  <c r="I268" i="27"/>
  <c r="F268" i="27"/>
  <c r="O267" i="27"/>
  <c r="L267" i="27"/>
  <c r="I267" i="27"/>
  <c r="F267" i="27"/>
  <c r="C267" i="27" s="1"/>
  <c r="O266" i="27"/>
  <c r="L266" i="27"/>
  <c r="I266" i="27"/>
  <c r="F266" i="27"/>
  <c r="O265" i="27"/>
  <c r="L265" i="27"/>
  <c r="I265" i="27"/>
  <c r="F265" i="27"/>
  <c r="N264" i="27"/>
  <c r="M264" i="27"/>
  <c r="K264" i="27"/>
  <c r="K259" i="27" s="1"/>
  <c r="J264" i="27"/>
  <c r="H264" i="27"/>
  <c r="G264" i="27"/>
  <c r="E264" i="27"/>
  <c r="D264" i="27"/>
  <c r="O263" i="27"/>
  <c r="L263" i="27"/>
  <c r="I263" i="27"/>
  <c r="F263" i="27"/>
  <c r="C263" i="27" s="1"/>
  <c r="O262" i="27"/>
  <c r="L262" i="27"/>
  <c r="I262" i="27"/>
  <c r="F262" i="27"/>
  <c r="O261" i="27"/>
  <c r="O260" i="27" s="1"/>
  <c r="L261" i="27"/>
  <c r="L260" i="27" s="1"/>
  <c r="I261" i="27"/>
  <c r="F261" i="27"/>
  <c r="N260" i="27"/>
  <c r="M260" i="27"/>
  <c r="M259" i="27" s="1"/>
  <c r="K260" i="27"/>
  <c r="J260" i="27"/>
  <c r="H260" i="27"/>
  <c r="H259" i="27" s="1"/>
  <c r="G260" i="27"/>
  <c r="F260" i="27"/>
  <c r="E260" i="27"/>
  <c r="E259" i="27" s="1"/>
  <c r="D260" i="27"/>
  <c r="D259" i="27" s="1"/>
  <c r="G259" i="27"/>
  <c r="O258" i="27"/>
  <c r="L258" i="27"/>
  <c r="I258" i="27"/>
  <c r="F258" i="27"/>
  <c r="O257" i="27"/>
  <c r="L257" i="27"/>
  <c r="I257" i="27"/>
  <c r="C257" i="27" s="1"/>
  <c r="F257" i="27"/>
  <c r="O256" i="27"/>
  <c r="L256" i="27"/>
  <c r="I256" i="27"/>
  <c r="F256" i="27"/>
  <c r="O255" i="27"/>
  <c r="L255" i="27"/>
  <c r="I255" i="27"/>
  <c r="F255" i="27"/>
  <c r="O254" i="27"/>
  <c r="L254" i="27"/>
  <c r="I254" i="27"/>
  <c r="F254" i="27"/>
  <c r="O253" i="27"/>
  <c r="O252" i="27" s="1"/>
  <c r="O251" i="27" s="1"/>
  <c r="L253" i="27"/>
  <c r="I253" i="27"/>
  <c r="F253" i="27"/>
  <c r="N252" i="27"/>
  <c r="N251" i="27" s="1"/>
  <c r="M252" i="27"/>
  <c r="M251" i="27" s="1"/>
  <c r="K252" i="27"/>
  <c r="J252" i="27"/>
  <c r="J251" i="27" s="1"/>
  <c r="H252" i="27"/>
  <c r="H251" i="27" s="1"/>
  <c r="G252" i="27"/>
  <c r="G251" i="27" s="1"/>
  <c r="E252" i="27"/>
  <c r="E251" i="27" s="1"/>
  <c r="D252" i="27"/>
  <c r="D251" i="27" s="1"/>
  <c r="K251" i="27"/>
  <c r="O250" i="27"/>
  <c r="L250" i="27"/>
  <c r="I250" i="27"/>
  <c r="F250" i="27"/>
  <c r="O249" i="27"/>
  <c r="L249" i="27"/>
  <c r="I249" i="27"/>
  <c r="F249" i="27"/>
  <c r="O248" i="27"/>
  <c r="L248" i="27"/>
  <c r="I248" i="27"/>
  <c r="F248" i="27"/>
  <c r="O247" i="27"/>
  <c r="O246" i="27" s="1"/>
  <c r="L247" i="27"/>
  <c r="I247" i="27"/>
  <c r="I246" i="27" s="1"/>
  <c r="F247" i="27"/>
  <c r="N246" i="27"/>
  <c r="M246" i="27"/>
  <c r="K246" i="27"/>
  <c r="J246" i="27"/>
  <c r="H246" i="27"/>
  <c r="G246" i="27"/>
  <c r="E246" i="27"/>
  <c r="D246" i="27"/>
  <c r="O245" i="27"/>
  <c r="L245" i="27"/>
  <c r="I245" i="27"/>
  <c r="F245" i="27"/>
  <c r="O244" i="27"/>
  <c r="L244" i="27"/>
  <c r="I244" i="27"/>
  <c r="F244" i="27"/>
  <c r="O243" i="27"/>
  <c r="C243" i="27" s="1"/>
  <c r="L243" i="27"/>
  <c r="I243" i="27"/>
  <c r="F243" i="27"/>
  <c r="O242" i="27"/>
  <c r="L242" i="27"/>
  <c r="I242" i="27"/>
  <c r="F242" i="27"/>
  <c r="O241" i="27"/>
  <c r="L241" i="27"/>
  <c r="I241" i="27"/>
  <c r="F241" i="27"/>
  <c r="O240" i="27"/>
  <c r="L240" i="27"/>
  <c r="I240" i="27"/>
  <c r="F240" i="27"/>
  <c r="C240" i="27" s="1"/>
  <c r="O239" i="27"/>
  <c r="L239" i="27"/>
  <c r="I239" i="27"/>
  <c r="I238" i="27" s="1"/>
  <c r="F239" i="27"/>
  <c r="C239" i="27" s="1"/>
  <c r="N238" i="27"/>
  <c r="M238" i="27"/>
  <c r="L238" i="27"/>
  <c r="K238" i="27"/>
  <c r="J238" i="27"/>
  <c r="H238" i="27"/>
  <c r="G238" i="27"/>
  <c r="G231" i="27" s="1"/>
  <c r="E238" i="27"/>
  <c r="D238" i="27"/>
  <c r="O237" i="27"/>
  <c r="L237" i="27"/>
  <c r="I237" i="27"/>
  <c r="F237" i="27"/>
  <c r="O236" i="27"/>
  <c r="L236" i="27"/>
  <c r="L235" i="27" s="1"/>
  <c r="I236" i="27"/>
  <c r="F236" i="27"/>
  <c r="F235" i="27" s="1"/>
  <c r="O235" i="27"/>
  <c r="N235" i="27"/>
  <c r="M235" i="27"/>
  <c r="K235" i="27"/>
  <c r="J235" i="27"/>
  <c r="H235" i="27"/>
  <c r="G235" i="27"/>
  <c r="E235" i="27"/>
  <c r="D235" i="27"/>
  <c r="O234" i="27"/>
  <c r="L234" i="27"/>
  <c r="L233" i="27" s="1"/>
  <c r="I234" i="27"/>
  <c r="F234" i="27"/>
  <c r="O233" i="27"/>
  <c r="N233" i="27"/>
  <c r="N231" i="27" s="1"/>
  <c r="M233" i="27"/>
  <c r="K233" i="27"/>
  <c r="J233" i="27"/>
  <c r="J231" i="27" s="1"/>
  <c r="I233" i="27"/>
  <c r="H233" i="27"/>
  <c r="G233" i="27"/>
  <c r="E233" i="27"/>
  <c r="E231" i="27" s="1"/>
  <c r="D233" i="27"/>
  <c r="O232" i="27"/>
  <c r="L232" i="27"/>
  <c r="I232" i="27"/>
  <c r="F232" i="27"/>
  <c r="O229" i="27"/>
  <c r="L229" i="27"/>
  <c r="I229" i="27"/>
  <c r="F229" i="27"/>
  <c r="C229" i="27" s="1"/>
  <c r="O228" i="27"/>
  <c r="L228" i="27"/>
  <c r="I228" i="27"/>
  <c r="F228" i="27"/>
  <c r="F227" i="27" s="1"/>
  <c r="O227" i="27"/>
  <c r="N227" i="27"/>
  <c r="M227" i="27"/>
  <c r="K227" i="27"/>
  <c r="J227" i="27"/>
  <c r="I227" i="27"/>
  <c r="H227" i="27"/>
  <c r="G227" i="27"/>
  <c r="E227" i="27"/>
  <c r="D227" i="27"/>
  <c r="O226" i="27"/>
  <c r="L226" i="27"/>
  <c r="I226" i="27"/>
  <c r="O225" i="27"/>
  <c r="L225" i="27"/>
  <c r="I225" i="27"/>
  <c r="D225" i="27"/>
  <c r="F225" i="27" s="1"/>
  <c r="O224" i="27"/>
  <c r="L224" i="27"/>
  <c r="I224" i="27"/>
  <c r="F224" i="27"/>
  <c r="O223" i="27"/>
  <c r="L223" i="27"/>
  <c r="I223" i="27"/>
  <c r="F223" i="27"/>
  <c r="O222" i="27"/>
  <c r="L222" i="27"/>
  <c r="I222" i="27"/>
  <c r="F222" i="27"/>
  <c r="O221" i="27"/>
  <c r="L221" i="27"/>
  <c r="I221" i="27"/>
  <c r="F221" i="27"/>
  <c r="O220" i="27"/>
  <c r="L220" i="27"/>
  <c r="I220" i="27"/>
  <c r="F220" i="27"/>
  <c r="O219" i="27"/>
  <c r="L219" i="27"/>
  <c r="I219" i="27"/>
  <c r="F219" i="27"/>
  <c r="O218" i="27"/>
  <c r="L218" i="27"/>
  <c r="I218" i="27"/>
  <c r="F218" i="27"/>
  <c r="O217" i="27"/>
  <c r="O216" i="27" s="1"/>
  <c r="L217" i="27"/>
  <c r="I217" i="27"/>
  <c r="F217" i="27"/>
  <c r="C217" i="27"/>
  <c r="N216" i="27"/>
  <c r="M216" i="27"/>
  <c r="K216" i="27"/>
  <c r="J216" i="27"/>
  <c r="J204" i="27" s="1"/>
  <c r="H216" i="27"/>
  <c r="G216" i="27"/>
  <c r="E216" i="27"/>
  <c r="D216" i="27"/>
  <c r="D204" i="27" s="1"/>
  <c r="O215" i="27"/>
  <c r="L215" i="27"/>
  <c r="I215" i="27"/>
  <c r="F215" i="27"/>
  <c r="O214" i="27"/>
  <c r="L214" i="27"/>
  <c r="I214" i="27"/>
  <c r="F214" i="27"/>
  <c r="C214" i="27" s="1"/>
  <c r="O213" i="27"/>
  <c r="O205" i="27" s="1"/>
  <c r="O204" i="27" s="1"/>
  <c r="L213" i="27"/>
  <c r="I213" i="27"/>
  <c r="F213" i="27"/>
  <c r="C213" i="27" s="1"/>
  <c r="O212" i="27"/>
  <c r="L212" i="27"/>
  <c r="I212" i="27"/>
  <c r="F212" i="27"/>
  <c r="O211" i="27"/>
  <c r="L211" i="27"/>
  <c r="I211" i="27"/>
  <c r="F211" i="27"/>
  <c r="O210" i="27"/>
  <c r="L210" i="27"/>
  <c r="I210" i="27"/>
  <c r="F210" i="27"/>
  <c r="O209" i="27"/>
  <c r="L209" i="27"/>
  <c r="I209" i="27"/>
  <c r="F209" i="27"/>
  <c r="C209" i="27" s="1"/>
  <c r="O208" i="27"/>
  <c r="L208" i="27"/>
  <c r="I208" i="27"/>
  <c r="F208" i="27"/>
  <c r="O207" i="27"/>
  <c r="L207" i="27"/>
  <c r="I207" i="27"/>
  <c r="F207" i="27"/>
  <c r="O206" i="27"/>
  <c r="L206" i="27"/>
  <c r="I206" i="27"/>
  <c r="F206" i="27"/>
  <c r="N205" i="27"/>
  <c r="M205" i="27"/>
  <c r="K205" i="27"/>
  <c r="J205" i="27"/>
  <c r="H205" i="27"/>
  <c r="H204" i="27" s="1"/>
  <c r="G205" i="27"/>
  <c r="E205" i="27"/>
  <c r="D205" i="27"/>
  <c r="N204" i="27"/>
  <c r="M204" i="27"/>
  <c r="E204" i="27"/>
  <c r="O203" i="27"/>
  <c r="L203" i="27"/>
  <c r="I203" i="27"/>
  <c r="C203" i="27" s="1"/>
  <c r="F203" i="27"/>
  <c r="O202" i="27"/>
  <c r="L202" i="27"/>
  <c r="I202" i="27"/>
  <c r="F202" i="27"/>
  <c r="O201" i="27"/>
  <c r="L201" i="27"/>
  <c r="I201" i="27"/>
  <c r="F201" i="27"/>
  <c r="O200" i="27"/>
  <c r="L200" i="27"/>
  <c r="I200" i="27"/>
  <c r="F200" i="27"/>
  <c r="O199" i="27"/>
  <c r="L199" i="27"/>
  <c r="L198" i="27" s="1"/>
  <c r="L196" i="27" s="1"/>
  <c r="I199" i="27"/>
  <c r="F199" i="27"/>
  <c r="O198" i="27"/>
  <c r="N198" i="27"/>
  <c r="N196" i="27" s="1"/>
  <c r="N195" i="27" s="1"/>
  <c r="M198" i="27"/>
  <c r="M196" i="27" s="1"/>
  <c r="M195" i="27" s="1"/>
  <c r="K198" i="27"/>
  <c r="K196" i="27" s="1"/>
  <c r="J198" i="27"/>
  <c r="J196" i="27" s="1"/>
  <c r="H198" i="27"/>
  <c r="H196" i="27" s="1"/>
  <c r="H195" i="27" s="1"/>
  <c r="G198" i="27"/>
  <c r="G196" i="27" s="1"/>
  <c r="F198" i="27"/>
  <c r="E198" i="27"/>
  <c r="D198" i="27"/>
  <c r="D196" i="27" s="1"/>
  <c r="O197" i="27"/>
  <c r="O196" i="27" s="1"/>
  <c r="L197" i="27"/>
  <c r="I197" i="27"/>
  <c r="F197" i="27"/>
  <c r="C197" i="27" s="1"/>
  <c r="E196" i="27"/>
  <c r="O193" i="27"/>
  <c r="O192" i="27" s="1"/>
  <c r="O191" i="27" s="1"/>
  <c r="L193" i="27"/>
  <c r="L192" i="27" s="1"/>
  <c r="L191" i="27" s="1"/>
  <c r="I193" i="27"/>
  <c r="C193" i="27" s="1"/>
  <c r="F193" i="27"/>
  <c r="F192" i="27" s="1"/>
  <c r="N192" i="27"/>
  <c r="N191" i="27" s="1"/>
  <c r="M192" i="27"/>
  <c r="M191" i="27" s="1"/>
  <c r="K192" i="27"/>
  <c r="J192" i="27"/>
  <c r="J191" i="27" s="1"/>
  <c r="I192" i="27"/>
  <c r="I191" i="27" s="1"/>
  <c r="H192" i="27"/>
  <c r="H191" i="27" s="1"/>
  <c r="G192" i="27"/>
  <c r="E192" i="27"/>
  <c r="E191" i="27" s="1"/>
  <c r="E187" i="27" s="1"/>
  <c r="D192" i="27"/>
  <c r="D191" i="27" s="1"/>
  <c r="K191" i="27"/>
  <c r="G191" i="27"/>
  <c r="F191" i="27"/>
  <c r="O190" i="27"/>
  <c r="L190" i="27"/>
  <c r="I190" i="27"/>
  <c r="F190" i="27"/>
  <c r="O189" i="27"/>
  <c r="O188" i="27" s="1"/>
  <c r="L189" i="27"/>
  <c r="I189" i="27"/>
  <c r="I188" i="27" s="1"/>
  <c r="I187" i="27" s="1"/>
  <c r="F189" i="27"/>
  <c r="N188" i="27"/>
  <c r="M188" i="27"/>
  <c r="K188" i="27"/>
  <c r="J188" i="27"/>
  <c r="H188" i="27"/>
  <c r="H187" i="27" s="1"/>
  <c r="G188" i="27"/>
  <c r="G187" i="27" s="1"/>
  <c r="E188" i="27"/>
  <c r="D188" i="27"/>
  <c r="D187" i="27" s="1"/>
  <c r="O186" i="27"/>
  <c r="L186" i="27"/>
  <c r="I186" i="27"/>
  <c r="F186" i="27"/>
  <c r="O185" i="27"/>
  <c r="L185" i="27"/>
  <c r="L184" i="27" s="1"/>
  <c r="I185" i="27"/>
  <c r="I184" i="27" s="1"/>
  <c r="F185" i="27"/>
  <c r="O184" i="27"/>
  <c r="N184" i="27"/>
  <c r="M184" i="27"/>
  <c r="K184" i="27"/>
  <c r="J184" i="27"/>
  <c r="H184" i="27"/>
  <c r="G184" i="27"/>
  <c r="F184" i="27"/>
  <c r="E184" i="27"/>
  <c r="D184" i="27"/>
  <c r="O183" i="27"/>
  <c r="L183" i="27"/>
  <c r="I183" i="27"/>
  <c r="F183" i="27"/>
  <c r="O182" i="27"/>
  <c r="L182" i="27"/>
  <c r="I182" i="27"/>
  <c r="F182" i="27"/>
  <c r="O181" i="27"/>
  <c r="L181" i="27"/>
  <c r="I181" i="27"/>
  <c r="F181" i="27"/>
  <c r="O180" i="27"/>
  <c r="O179" i="27" s="1"/>
  <c r="L180" i="27"/>
  <c r="I180" i="27"/>
  <c r="F180" i="27"/>
  <c r="F179" i="27" s="1"/>
  <c r="N179" i="27"/>
  <c r="M179" i="27"/>
  <c r="M174" i="27" s="1"/>
  <c r="M173" i="27" s="1"/>
  <c r="K179" i="27"/>
  <c r="J179" i="27"/>
  <c r="H179" i="27"/>
  <c r="G179" i="27"/>
  <c r="E179" i="27"/>
  <c r="D179" i="27"/>
  <c r="O178" i="27"/>
  <c r="L178" i="27"/>
  <c r="I178" i="27"/>
  <c r="F178" i="27"/>
  <c r="O177" i="27"/>
  <c r="L177" i="27"/>
  <c r="I177" i="27"/>
  <c r="F177" i="27"/>
  <c r="O176" i="27"/>
  <c r="O175" i="27" s="1"/>
  <c r="O174" i="27" s="1"/>
  <c r="L176" i="27"/>
  <c r="L175" i="27" s="1"/>
  <c r="I176" i="27"/>
  <c r="F176" i="27"/>
  <c r="F175" i="27" s="1"/>
  <c r="C176" i="27"/>
  <c r="N175" i="27"/>
  <c r="M175" i="27"/>
  <c r="K175" i="27"/>
  <c r="K174" i="27" s="1"/>
  <c r="K173" i="27" s="1"/>
  <c r="J175" i="27"/>
  <c r="H175" i="27"/>
  <c r="G175" i="27"/>
  <c r="E175" i="27"/>
  <c r="E174" i="27" s="1"/>
  <c r="E173" i="27" s="1"/>
  <c r="D175" i="27"/>
  <c r="J174" i="27"/>
  <c r="J173" i="27" s="1"/>
  <c r="O172" i="27"/>
  <c r="L172" i="27"/>
  <c r="I172" i="27"/>
  <c r="F172" i="27"/>
  <c r="C172" i="27"/>
  <c r="O171" i="27"/>
  <c r="L171" i="27"/>
  <c r="I171" i="27"/>
  <c r="F171" i="27"/>
  <c r="C171" i="27" s="1"/>
  <c r="O170" i="27"/>
  <c r="L170" i="27"/>
  <c r="I170" i="27"/>
  <c r="F170" i="27"/>
  <c r="O169" i="27"/>
  <c r="L169" i="27"/>
  <c r="I169" i="27"/>
  <c r="F169" i="27"/>
  <c r="O168" i="27"/>
  <c r="L168" i="27"/>
  <c r="I168" i="27"/>
  <c r="F168" i="27"/>
  <c r="C168" i="27" s="1"/>
  <c r="O167" i="27"/>
  <c r="L167" i="27"/>
  <c r="I167" i="27"/>
  <c r="F167" i="27"/>
  <c r="N166" i="27"/>
  <c r="M166" i="27"/>
  <c r="M165" i="27" s="1"/>
  <c r="K166" i="27"/>
  <c r="K165" i="27" s="1"/>
  <c r="J166" i="27"/>
  <c r="H166" i="27"/>
  <c r="H165" i="27" s="1"/>
  <c r="G166" i="27"/>
  <c r="E166" i="27"/>
  <c r="E165" i="27" s="1"/>
  <c r="D166" i="27"/>
  <c r="D165" i="27" s="1"/>
  <c r="N165" i="27"/>
  <c r="J165" i="27"/>
  <c r="G165" i="27"/>
  <c r="O164" i="27"/>
  <c r="L164" i="27"/>
  <c r="I164" i="27"/>
  <c r="F164" i="27"/>
  <c r="O163" i="27"/>
  <c r="L163" i="27"/>
  <c r="I163" i="27"/>
  <c r="F163" i="27"/>
  <c r="O162" i="27"/>
  <c r="L162" i="27"/>
  <c r="I162" i="27"/>
  <c r="F162" i="27"/>
  <c r="O161" i="27"/>
  <c r="L161" i="27"/>
  <c r="L160" i="27" s="1"/>
  <c r="I161" i="27"/>
  <c r="I160" i="27" s="1"/>
  <c r="F161" i="27"/>
  <c r="O160" i="27"/>
  <c r="N160" i="27"/>
  <c r="M160" i="27"/>
  <c r="K160" i="27"/>
  <c r="J160" i="27"/>
  <c r="H160" i="27"/>
  <c r="G160" i="27"/>
  <c r="F160" i="27"/>
  <c r="E160" i="27"/>
  <c r="D160" i="27"/>
  <c r="O159" i="27"/>
  <c r="L159" i="27"/>
  <c r="I159" i="27"/>
  <c r="F159" i="27"/>
  <c r="C159" i="27" s="1"/>
  <c r="O158" i="27"/>
  <c r="L158" i="27"/>
  <c r="I158" i="27"/>
  <c r="F158" i="27"/>
  <c r="C158" i="27" s="1"/>
  <c r="O157" i="27"/>
  <c r="L157" i="27"/>
  <c r="I157" i="27"/>
  <c r="F157" i="27"/>
  <c r="O156" i="27"/>
  <c r="L156" i="27"/>
  <c r="I156" i="27"/>
  <c r="F156" i="27"/>
  <c r="C156" i="27" s="1"/>
  <c r="O155" i="27"/>
  <c r="L155" i="27"/>
  <c r="I155" i="27"/>
  <c r="F155" i="27"/>
  <c r="O154" i="27"/>
  <c r="L154" i="27"/>
  <c r="I154" i="27"/>
  <c r="F154" i="27"/>
  <c r="O153" i="27"/>
  <c r="L153" i="27"/>
  <c r="I153" i="27"/>
  <c r="C153" i="27" s="1"/>
  <c r="F153" i="27"/>
  <c r="O152" i="27"/>
  <c r="L152" i="27"/>
  <c r="I152" i="27"/>
  <c r="F152" i="27"/>
  <c r="C152" i="27" s="1"/>
  <c r="N151" i="27"/>
  <c r="M151" i="27"/>
  <c r="K151" i="27"/>
  <c r="J151" i="27"/>
  <c r="H151" i="27"/>
  <c r="G151" i="27"/>
  <c r="E151" i="27"/>
  <c r="D151" i="27"/>
  <c r="O150" i="27"/>
  <c r="L150" i="27"/>
  <c r="I150" i="27"/>
  <c r="F150" i="27"/>
  <c r="O149" i="27"/>
  <c r="L149" i="27"/>
  <c r="I149" i="27"/>
  <c r="F149" i="27"/>
  <c r="O148" i="27"/>
  <c r="L148" i="27"/>
  <c r="I148" i="27"/>
  <c r="C148" i="27" s="1"/>
  <c r="F148" i="27"/>
  <c r="O147" i="27"/>
  <c r="L147" i="27"/>
  <c r="I147" i="27"/>
  <c r="F147" i="27"/>
  <c r="O146" i="27"/>
  <c r="L146" i="27"/>
  <c r="I146" i="27"/>
  <c r="F146" i="27"/>
  <c r="O145" i="27"/>
  <c r="L145" i="27"/>
  <c r="I145" i="27"/>
  <c r="F145" i="27"/>
  <c r="N144" i="27"/>
  <c r="M144" i="27"/>
  <c r="K144" i="27"/>
  <c r="J144" i="27"/>
  <c r="H144" i="27"/>
  <c r="G144" i="27"/>
  <c r="E144" i="27"/>
  <c r="D144" i="27"/>
  <c r="O143" i="27"/>
  <c r="L143" i="27"/>
  <c r="I143" i="27"/>
  <c r="F143" i="27"/>
  <c r="O142" i="27"/>
  <c r="L142" i="27"/>
  <c r="L141" i="27" s="1"/>
  <c r="I142" i="27"/>
  <c r="I141" i="27" s="1"/>
  <c r="F142" i="27"/>
  <c r="N141" i="27"/>
  <c r="M141" i="27"/>
  <c r="K141" i="27"/>
  <c r="J141" i="27"/>
  <c r="H141" i="27"/>
  <c r="G141" i="27"/>
  <c r="E141" i="27"/>
  <c r="D141" i="27"/>
  <c r="O140" i="27"/>
  <c r="L140" i="27"/>
  <c r="I140" i="27"/>
  <c r="F140" i="27"/>
  <c r="C140" i="27"/>
  <c r="O139" i="27"/>
  <c r="L139" i="27"/>
  <c r="I139" i="27"/>
  <c r="F139" i="27"/>
  <c r="O138" i="27"/>
  <c r="L138" i="27"/>
  <c r="I138" i="27"/>
  <c r="F138" i="27"/>
  <c r="C138" i="27" s="1"/>
  <c r="O137" i="27"/>
  <c r="L137" i="27"/>
  <c r="L136" i="27" s="1"/>
  <c r="I137" i="27"/>
  <c r="I136" i="27" s="1"/>
  <c r="F137" i="27"/>
  <c r="O136" i="27"/>
  <c r="N136" i="27"/>
  <c r="M136" i="27"/>
  <c r="K136" i="27"/>
  <c r="J136" i="27"/>
  <c r="H136" i="27"/>
  <c r="G136" i="27"/>
  <c r="E136" i="27"/>
  <c r="E130" i="27" s="1"/>
  <c r="D136" i="27"/>
  <c r="O135" i="27"/>
  <c r="L135" i="27"/>
  <c r="I135" i="27"/>
  <c r="F135" i="27"/>
  <c r="O134" i="27"/>
  <c r="L134" i="27"/>
  <c r="I134" i="27"/>
  <c r="F134" i="27"/>
  <c r="O133" i="27"/>
  <c r="L133" i="27"/>
  <c r="I133" i="27"/>
  <c r="F133" i="27"/>
  <c r="O132" i="27"/>
  <c r="O131" i="27" s="1"/>
  <c r="L132" i="27"/>
  <c r="I132" i="27"/>
  <c r="F132" i="27"/>
  <c r="F131" i="27" s="1"/>
  <c r="N131" i="27"/>
  <c r="M131" i="27"/>
  <c r="L131" i="27"/>
  <c r="K131" i="27"/>
  <c r="J131" i="27"/>
  <c r="H131" i="27"/>
  <c r="G131" i="27"/>
  <c r="E131" i="27"/>
  <c r="D131" i="27"/>
  <c r="M130" i="27"/>
  <c r="O129" i="27"/>
  <c r="L129" i="27"/>
  <c r="L128" i="27" s="1"/>
  <c r="I129" i="27"/>
  <c r="I128" i="27" s="1"/>
  <c r="F129" i="27"/>
  <c r="O128" i="27"/>
  <c r="N128" i="27"/>
  <c r="M128" i="27"/>
  <c r="K128" i="27"/>
  <c r="J128" i="27"/>
  <c r="H128" i="27"/>
  <c r="G128" i="27"/>
  <c r="F128" i="27"/>
  <c r="E128" i="27"/>
  <c r="D128" i="27"/>
  <c r="C128" i="27"/>
  <c r="O127" i="27"/>
  <c r="L127" i="27"/>
  <c r="I127" i="27"/>
  <c r="F127" i="27"/>
  <c r="C127" i="27" s="1"/>
  <c r="O126" i="27"/>
  <c r="L126" i="27"/>
  <c r="I126" i="27"/>
  <c r="F126" i="27"/>
  <c r="C126" i="27" s="1"/>
  <c r="O125" i="27"/>
  <c r="L125" i="27"/>
  <c r="I125" i="27"/>
  <c r="F125" i="27"/>
  <c r="O124" i="27"/>
  <c r="L124" i="27"/>
  <c r="I124" i="27"/>
  <c r="F124" i="27"/>
  <c r="C124" i="27" s="1"/>
  <c r="O123" i="27"/>
  <c r="L123" i="27"/>
  <c r="I123" i="27"/>
  <c r="I122" i="27" s="1"/>
  <c r="F123" i="27"/>
  <c r="N122" i="27"/>
  <c r="M122" i="27"/>
  <c r="K122" i="27"/>
  <c r="J122" i="27"/>
  <c r="H122" i="27"/>
  <c r="G122" i="27"/>
  <c r="E122" i="27"/>
  <c r="D122" i="27"/>
  <c r="O121" i="27"/>
  <c r="L121" i="27"/>
  <c r="I121" i="27"/>
  <c r="F121" i="27"/>
  <c r="O120" i="27"/>
  <c r="L120" i="27"/>
  <c r="I120" i="27"/>
  <c r="F120" i="27"/>
  <c r="C120" i="27" s="1"/>
  <c r="O119" i="27"/>
  <c r="L119" i="27"/>
  <c r="I119" i="27"/>
  <c r="F119" i="27"/>
  <c r="O118" i="27"/>
  <c r="L118" i="27"/>
  <c r="I118" i="27"/>
  <c r="F118" i="27"/>
  <c r="O117" i="27"/>
  <c r="O116" i="27" s="1"/>
  <c r="L117" i="27"/>
  <c r="I117" i="27"/>
  <c r="F117" i="27"/>
  <c r="N116" i="27"/>
  <c r="M116" i="27"/>
  <c r="K116" i="27"/>
  <c r="J116" i="27"/>
  <c r="H116" i="27"/>
  <c r="G116" i="27"/>
  <c r="E116" i="27"/>
  <c r="D116" i="27"/>
  <c r="O115" i="27"/>
  <c r="L115" i="27"/>
  <c r="I115" i="27"/>
  <c r="F115" i="27"/>
  <c r="O114" i="27"/>
  <c r="L114" i="27"/>
  <c r="I114" i="27"/>
  <c r="F114" i="27"/>
  <c r="O113" i="27"/>
  <c r="L113" i="27"/>
  <c r="L112" i="27" s="1"/>
  <c r="I113" i="27"/>
  <c r="I112" i="27" s="1"/>
  <c r="F113" i="27"/>
  <c r="O112" i="27"/>
  <c r="N112" i="27"/>
  <c r="M112" i="27"/>
  <c r="K112" i="27"/>
  <c r="K83" i="27" s="1"/>
  <c r="J112" i="27"/>
  <c r="H112" i="27"/>
  <c r="G112" i="27"/>
  <c r="E112" i="27"/>
  <c r="E83" i="27" s="1"/>
  <c r="D112" i="27"/>
  <c r="O111" i="27"/>
  <c r="L111" i="27"/>
  <c r="I111" i="27"/>
  <c r="F111" i="27"/>
  <c r="O110" i="27"/>
  <c r="L110" i="27"/>
  <c r="I110" i="27"/>
  <c r="F110" i="27"/>
  <c r="O109" i="27"/>
  <c r="L109" i="27"/>
  <c r="I109" i="27"/>
  <c r="C109" i="27" s="1"/>
  <c r="F109" i="27"/>
  <c r="O108" i="27"/>
  <c r="L108" i="27"/>
  <c r="I108" i="27"/>
  <c r="F108" i="27"/>
  <c r="O107" i="27"/>
  <c r="L107" i="27"/>
  <c r="I107" i="27"/>
  <c r="F107" i="27"/>
  <c r="O106" i="27"/>
  <c r="L106" i="27"/>
  <c r="I106" i="27"/>
  <c r="F106" i="27"/>
  <c r="O105" i="27"/>
  <c r="L105" i="27"/>
  <c r="I105" i="27"/>
  <c r="F105" i="27"/>
  <c r="O104" i="27"/>
  <c r="L104" i="27"/>
  <c r="L103" i="27" s="1"/>
  <c r="I104" i="27"/>
  <c r="F104" i="27"/>
  <c r="N103" i="27"/>
  <c r="M103" i="27"/>
  <c r="K103" i="27"/>
  <c r="J103" i="27"/>
  <c r="H103" i="27"/>
  <c r="G103" i="27"/>
  <c r="E103" i="27"/>
  <c r="D103" i="27"/>
  <c r="O102" i="27"/>
  <c r="L102" i="27"/>
  <c r="I102" i="27"/>
  <c r="F102" i="27"/>
  <c r="O101" i="27"/>
  <c r="L101" i="27"/>
  <c r="I101" i="27"/>
  <c r="F101" i="27"/>
  <c r="O100" i="27"/>
  <c r="L100" i="27"/>
  <c r="I100" i="27"/>
  <c r="F100" i="27"/>
  <c r="C100" i="27" s="1"/>
  <c r="O99" i="27"/>
  <c r="L99" i="27"/>
  <c r="I99" i="27"/>
  <c r="F99" i="27"/>
  <c r="O98" i="27"/>
  <c r="L98" i="27"/>
  <c r="I98" i="27"/>
  <c r="F98" i="27"/>
  <c r="O97" i="27"/>
  <c r="L97" i="27"/>
  <c r="I97" i="27"/>
  <c r="F97" i="27"/>
  <c r="O96" i="27"/>
  <c r="L96" i="27"/>
  <c r="I96" i="27"/>
  <c r="F96" i="27"/>
  <c r="N95" i="27"/>
  <c r="M95" i="27"/>
  <c r="L95" i="27"/>
  <c r="K95" i="27"/>
  <c r="J95" i="27"/>
  <c r="H95" i="27"/>
  <c r="G95" i="27"/>
  <c r="E95" i="27"/>
  <c r="D95" i="27"/>
  <c r="O94" i="27"/>
  <c r="L94" i="27"/>
  <c r="I94" i="27"/>
  <c r="F94" i="27"/>
  <c r="O93" i="27"/>
  <c r="L93" i="27"/>
  <c r="I93" i="27"/>
  <c r="F93" i="27"/>
  <c r="O92" i="27"/>
  <c r="C92" i="27" s="1"/>
  <c r="L92" i="27"/>
  <c r="I92" i="27"/>
  <c r="F92" i="27"/>
  <c r="O91" i="27"/>
  <c r="L91" i="27"/>
  <c r="I91" i="27"/>
  <c r="F91" i="27"/>
  <c r="O90" i="27"/>
  <c r="L90" i="27"/>
  <c r="I90" i="27"/>
  <c r="I89" i="27" s="1"/>
  <c r="F90" i="27"/>
  <c r="N89" i="27"/>
  <c r="M89" i="27"/>
  <c r="K89" i="27"/>
  <c r="J89" i="27"/>
  <c r="H89" i="27"/>
  <c r="G89" i="27"/>
  <c r="E89" i="27"/>
  <c r="D89" i="27"/>
  <c r="O88" i="27"/>
  <c r="L88" i="27"/>
  <c r="I88" i="27"/>
  <c r="F88" i="27"/>
  <c r="O87" i="27"/>
  <c r="L87" i="27"/>
  <c r="I87" i="27"/>
  <c r="F87" i="27"/>
  <c r="O86" i="27"/>
  <c r="L86" i="27"/>
  <c r="I86" i="27"/>
  <c r="F86" i="27"/>
  <c r="O85" i="27"/>
  <c r="L85" i="27"/>
  <c r="I85" i="27"/>
  <c r="F85" i="27"/>
  <c r="N84" i="27"/>
  <c r="N83" i="27" s="1"/>
  <c r="M84" i="27"/>
  <c r="K84" i="27"/>
  <c r="J84" i="27"/>
  <c r="H84" i="27"/>
  <c r="H83" i="27" s="1"/>
  <c r="G84" i="27"/>
  <c r="E84" i="27"/>
  <c r="D84" i="27"/>
  <c r="M83" i="27"/>
  <c r="O82" i="27"/>
  <c r="L82" i="27"/>
  <c r="I82" i="27"/>
  <c r="F82" i="27"/>
  <c r="O81" i="27"/>
  <c r="O80" i="27" s="1"/>
  <c r="L81" i="27"/>
  <c r="L80" i="27" s="1"/>
  <c r="I81" i="27"/>
  <c r="I80" i="27" s="1"/>
  <c r="F81" i="27"/>
  <c r="C81" i="27" s="1"/>
  <c r="N80" i="27"/>
  <c r="M80" i="27"/>
  <c r="K80" i="27"/>
  <c r="J80" i="27"/>
  <c r="H80" i="27"/>
  <c r="G80" i="27"/>
  <c r="E80" i="27"/>
  <c r="D80" i="27"/>
  <c r="D76" i="27" s="1"/>
  <c r="O79" i="27"/>
  <c r="L79" i="27"/>
  <c r="I79" i="27"/>
  <c r="F79" i="27"/>
  <c r="C79" i="27" s="1"/>
  <c r="O78" i="27"/>
  <c r="L78" i="27"/>
  <c r="L77" i="27" s="1"/>
  <c r="I78" i="27"/>
  <c r="F78" i="27"/>
  <c r="F77" i="27" s="1"/>
  <c r="N77" i="27"/>
  <c r="N76" i="27" s="1"/>
  <c r="M77" i="27"/>
  <c r="K77" i="27"/>
  <c r="J77" i="27"/>
  <c r="J76" i="27" s="1"/>
  <c r="I77" i="27"/>
  <c r="I76" i="27" s="1"/>
  <c r="H77" i="27"/>
  <c r="G77" i="27"/>
  <c r="E77" i="27"/>
  <c r="E76" i="27" s="1"/>
  <c r="D77" i="27"/>
  <c r="K76" i="27"/>
  <c r="H76" i="27"/>
  <c r="G76" i="27"/>
  <c r="O74" i="27"/>
  <c r="L74" i="27"/>
  <c r="I74" i="27"/>
  <c r="F74" i="27"/>
  <c r="O73" i="27"/>
  <c r="L73" i="27"/>
  <c r="I73" i="27"/>
  <c r="F73" i="27"/>
  <c r="O72" i="27"/>
  <c r="C72" i="27" s="1"/>
  <c r="L72" i="27"/>
  <c r="I72" i="27"/>
  <c r="F72" i="27"/>
  <c r="O71" i="27"/>
  <c r="L71" i="27"/>
  <c r="I71" i="27"/>
  <c r="F71" i="27"/>
  <c r="O70" i="27"/>
  <c r="L70" i="27"/>
  <c r="I70" i="27"/>
  <c r="I69" i="27" s="1"/>
  <c r="F70" i="27"/>
  <c r="F69" i="27" s="1"/>
  <c r="N69" i="27"/>
  <c r="N67" i="27" s="1"/>
  <c r="M69" i="27"/>
  <c r="K69" i="27"/>
  <c r="K67" i="27" s="1"/>
  <c r="J69" i="27"/>
  <c r="J67" i="27" s="1"/>
  <c r="H69" i="27"/>
  <c r="H67" i="27" s="1"/>
  <c r="G69" i="27"/>
  <c r="G67" i="27" s="1"/>
  <c r="E69" i="27"/>
  <c r="E67" i="27" s="1"/>
  <c r="D69" i="27"/>
  <c r="O68" i="27"/>
  <c r="L68" i="27"/>
  <c r="I68" i="27"/>
  <c r="F68" i="27"/>
  <c r="M67" i="27"/>
  <c r="D67" i="27"/>
  <c r="O66" i="27"/>
  <c r="L66" i="27"/>
  <c r="I66" i="27"/>
  <c r="F66" i="27"/>
  <c r="O65" i="27"/>
  <c r="L65" i="27"/>
  <c r="I65" i="27"/>
  <c r="F65" i="27"/>
  <c r="C65" i="27"/>
  <c r="O64" i="27"/>
  <c r="L64" i="27"/>
  <c r="I64" i="27"/>
  <c r="F64" i="27"/>
  <c r="C64" i="27" s="1"/>
  <c r="O63" i="27"/>
  <c r="L63" i="27"/>
  <c r="I63" i="27"/>
  <c r="F63" i="27"/>
  <c r="C63" i="27" s="1"/>
  <c r="O62" i="27"/>
  <c r="L62" i="27"/>
  <c r="I62" i="27"/>
  <c r="F62" i="27"/>
  <c r="O61" i="27"/>
  <c r="L61" i="27"/>
  <c r="I61" i="27"/>
  <c r="F61" i="27"/>
  <c r="C61" i="27" s="1"/>
  <c r="O60" i="27"/>
  <c r="L60" i="27"/>
  <c r="I60" i="27"/>
  <c r="F60" i="27"/>
  <c r="O59" i="27"/>
  <c r="L59" i="27"/>
  <c r="I59" i="27"/>
  <c r="I58" i="27" s="1"/>
  <c r="F59" i="27"/>
  <c r="N58" i="27"/>
  <c r="M58" i="27"/>
  <c r="L58" i="27"/>
  <c r="K58" i="27"/>
  <c r="J58" i="27"/>
  <c r="H58" i="27"/>
  <c r="H54" i="27" s="1"/>
  <c r="G58" i="27"/>
  <c r="E58" i="27"/>
  <c r="D58" i="27"/>
  <c r="O57" i="27"/>
  <c r="L57" i="27"/>
  <c r="I57" i="27"/>
  <c r="F57" i="27"/>
  <c r="O56" i="27"/>
  <c r="O55" i="27" s="1"/>
  <c r="L56" i="27"/>
  <c r="L55" i="27" s="1"/>
  <c r="I56" i="27"/>
  <c r="F56" i="27"/>
  <c r="F55" i="27" s="1"/>
  <c r="N55" i="27"/>
  <c r="M55" i="27"/>
  <c r="K55" i="27"/>
  <c r="K54" i="27" s="1"/>
  <c r="J55" i="27"/>
  <c r="J54" i="27" s="1"/>
  <c r="J53" i="27" s="1"/>
  <c r="H55" i="27"/>
  <c r="G55" i="27"/>
  <c r="G54" i="27" s="1"/>
  <c r="G53" i="27" s="1"/>
  <c r="E55" i="27"/>
  <c r="E54" i="27" s="1"/>
  <c r="D55" i="27"/>
  <c r="N54" i="27"/>
  <c r="D54" i="27"/>
  <c r="D53" i="27" s="1"/>
  <c r="O47" i="27"/>
  <c r="C47" i="27" s="1"/>
  <c r="O46" i="27"/>
  <c r="C46" i="27" s="1"/>
  <c r="N45" i="27"/>
  <c r="M45" i="27"/>
  <c r="L44" i="27"/>
  <c r="L43" i="27" s="1"/>
  <c r="I44" i="27"/>
  <c r="I43" i="27" s="1"/>
  <c r="F44" i="27"/>
  <c r="K43" i="27"/>
  <c r="J43" i="27"/>
  <c r="H43" i="27"/>
  <c r="G43" i="27"/>
  <c r="E43" i="27"/>
  <c r="D43" i="27"/>
  <c r="F42" i="27"/>
  <c r="C42" i="27" s="1"/>
  <c r="F41" i="27"/>
  <c r="C41" i="27" s="1"/>
  <c r="E41" i="27"/>
  <c r="D41" i="27"/>
  <c r="L40" i="27"/>
  <c r="C40" i="27"/>
  <c r="L39" i="27"/>
  <c r="C39" i="27" s="1"/>
  <c r="L38" i="27"/>
  <c r="C38" i="27" s="1"/>
  <c r="L37" i="27"/>
  <c r="C37" i="27" s="1"/>
  <c r="K36" i="27"/>
  <c r="J36" i="27"/>
  <c r="L35" i="27"/>
  <c r="C35" i="27"/>
  <c r="L34" i="27"/>
  <c r="C34" i="27" s="1"/>
  <c r="K33" i="27"/>
  <c r="J33" i="27"/>
  <c r="L32" i="27"/>
  <c r="C32" i="27" s="1"/>
  <c r="K31" i="27"/>
  <c r="J31" i="27"/>
  <c r="L30" i="27"/>
  <c r="C30" i="27" s="1"/>
  <c r="L29" i="27"/>
  <c r="C29" i="27" s="1"/>
  <c r="L28" i="27"/>
  <c r="C28" i="27" s="1"/>
  <c r="K27" i="27"/>
  <c r="K26" i="27" s="1"/>
  <c r="J27" i="27"/>
  <c r="F25" i="27"/>
  <c r="C25" i="27" s="1"/>
  <c r="I24" i="27"/>
  <c r="F24" i="27"/>
  <c r="C24" i="27" s="1"/>
  <c r="O23" i="27"/>
  <c r="L23" i="27"/>
  <c r="I23" i="27"/>
  <c r="F23" i="27"/>
  <c r="C23" i="27" s="1"/>
  <c r="O22" i="27"/>
  <c r="L22" i="27"/>
  <c r="I22" i="27"/>
  <c r="I21" i="27" s="1"/>
  <c r="F22" i="27"/>
  <c r="C22" i="27" s="1"/>
  <c r="N21" i="27"/>
  <c r="N289" i="27" s="1"/>
  <c r="N288" i="27" s="1"/>
  <c r="M21" i="27"/>
  <c r="L21" i="27"/>
  <c r="L289" i="27" s="1"/>
  <c r="L288" i="27" s="1"/>
  <c r="K21" i="27"/>
  <c r="K289" i="27" s="1"/>
  <c r="K288" i="27" s="1"/>
  <c r="J21" i="27"/>
  <c r="J289" i="27" s="1"/>
  <c r="J288" i="27" s="1"/>
  <c r="H21" i="27"/>
  <c r="H289" i="27" s="1"/>
  <c r="G21" i="27"/>
  <c r="G289" i="27" s="1"/>
  <c r="G288" i="27" s="1"/>
  <c r="F21" i="27"/>
  <c r="F289" i="27" s="1"/>
  <c r="E21" i="27"/>
  <c r="E289" i="27" s="1"/>
  <c r="E288" i="27" s="1"/>
  <c r="D21" i="27"/>
  <c r="D289" i="27" s="1"/>
  <c r="D288" i="27" s="1"/>
  <c r="G20" i="27"/>
  <c r="E75" i="27" l="1"/>
  <c r="M187" i="27"/>
  <c r="E230" i="27"/>
  <c r="L270" i="27"/>
  <c r="L269" i="27" s="1"/>
  <c r="J52" i="28"/>
  <c r="J286" i="28"/>
  <c r="H75" i="28"/>
  <c r="H286" i="28" s="1"/>
  <c r="C66" i="27"/>
  <c r="M20" i="27"/>
  <c r="L27" i="27"/>
  <c r="C27" i="27" s="1"/>
  <c r="H20" i="27"/>
  <c r="C44" i="27"/>
  <c r="E53" i="27"/>
  <c r="E52" i="27" s="1"/>
  <c r="M54" i="27"/>
  <c r="M53" i="27" s="1"/>
  <c r="C164" i="27"/>
  <c r="N174" i="27"/>
  <c r="N173" i="27" s="1"/>
  <c r="L179" i="27"/>
  <c r="L174" i="27" s="1"/>
  <c r="L173" i="27" s="1"/>
  <c r="C201" i="27"/>
  <c r="E195" i="27"/>
  <c r="C221" i="27"/>
  <c r="C255" i="27"/>
  <c r="E52" i="28"/>
  <c r="E194" i="28"/>
  <c r="O231" i="28"/>
  <c r="C235" i="28"/>
  <c r="K20" i="27"/>
  <c r="L36" i="27"/>
  <c r="C36" i="27" s="1"/>
  <c r="O21" i="27"/>
  <c r="J26" i="27"/>
  <c r="J20" i="27" s="1"/>
  <c r="D20" i="27"/>
  <c r="C57" i="27"/>
  <c r="O67" i="27"/>
  <c r="O69" i="27"/>
  <c r="C96" i="27"/>
  <c r="C104" i="27"/>
  <c r="C108" i="27"/>
  <c r="O141" i="27"/>
  <c r="C189" i="27"/>
  <c r="L246" i="27"/>
  <c r="C279" i="27"/>
  <c r="F276" i="27"/>
  <c r="C295" i="27"/>
  <c r="L53" i="28"/>
  <c r="L52" i="28" s="1"/>
  <c r="I76" i="28"/>
  <c r="C68" i="27"/>
  <c r="C71" i="27"/>
  <c r="J83" i="27"/>
  <c r="F84" i="27"/>
  <c r="C88" i="27"/>
  <c r="C101" i="27"/>
  <c r="D130" i="27"/>
  <c r="C142" i="27"/>
  <c r="C146" i="27"/>
  <c r="O144" i="27"/>
  <c r="L151" i="27"/>
  <c r="C160" i="27"/>
  <c r="C169" i="27"/>
  <c r="I166" i="27"/>
  <c r="I165" i="27" s="1"/>
  <c r="G174" i="27"/>
  <c r="G173" i="27" s="1"/>
  <c r="C178" i="27"/>
  <c r="C180" i="27"/>
  <c r="N187" i="27"/>
  <c r="J195" i="27"/>
  <c r="C202" i="27"/>
  <c r="C219" i="27"/>
  <c r="H231" i="27"/>
  <c r="H230" i="27" s="1"/>
  <c r="C241" i="27"/>
  <c r="C244" i="27"/>
  <c r="C247" i="27"/>
  <c r="L252" i="27"/>
  <c r="L251" i="27" s="1"/>
  <c r="C262" i="27"/>
  <c r="L264" i="27"/>
  <c r="L259" i="27" s="1"/>
  <c r="H269" i="27"/>
  <c r="C292" i="27"/>
  <c r="L194" i="28"/>
  <c r="L130" i="28"/>
  <c r="C144" i="28"/>
  <c r="O52" i="28"/>
  <c r="I83" i="28"/>
  <c r="N53" i="27"/>
  <c r="L54" i="27"/>
  <c r="C59" i="27"/>
  <c r="C60" i="27"/>
  <c r="K53" i="27"/>
  <c r="I67" i="27"/>
  <c r="C73" i="27"/>
  <c r="M76" i="27"/>
  <c r="M75" i="27" s="1"/>
  <c r="L76" i="27"/>
  <c r="C82" i="27"/>
  <c r="C85" i="27"/>
  <c r="C87" i="27"/>
  <c r="O95" i="27"/>
  <c r="C107" i="27"/>
  <c r="I116" i="27"/>
  <c r="O122" i="27"/>
  <c r="L122" i="27"/>
  <c r="C132" i="27"/>
  <c r="N130" i="27"/>
  <c r="N75" i="27" s="1"/>
  <c r="O151" i="27"/>
  <c r="C163" i="27"/>
  <c r="L166" i="27"/>
  <c r="L165" i="27" s="1"/>
  <c r="C182" i="27"/>
  <c r="C183" i="27"/>
  <c r="F188" i="27"/>
  <c r="F187" i="27" s="1"/>
  <c r="J187" i="27"/>
  <c r="C200" i="27"/>
  <c r="C207" i="27"/>
  <c r="C224" i="27"/>
  <c r="C225" i="27"/>
  <c r="M231" i="27"/>
  <c r="M230" i="27" s="1"/>
  <c r="K231" i="27"/>
  <c r="K230" i="27" s="1"/>
  <c r="C245" i="27"/>
  <c r="C254" i="27"/>
  <c r="D269" i="27"/>
  <c r="I290" i="27"/>
  <c r="C293" i="27"/>
  <c r="C296" i="27"/>
  <c r="D194" i="28"/>
  <c r="D51" i="28" s="1"/>
  <c r="C264" i="28"/>
  <c r="G194" i="28"/>
  <c r="G51" i="28" s="1"/>
  <c r="K51" i="28"/>
  <c r="C58" i="28"/>
  <c r="C188" i="28"/>
  <c r="F54" i="28"/>
  <c r="L259" i="28"/>
  <c r="L230" i="28" s="1"/>
  <c r="H52" i="28"/>
  <c r="H51" i="28" s="1"/>
  <c r="H50" i="28" s="1"/>
  <c r="O77" i="27"/>
  <c r="L84" i="27"/>
  <c r="L89" i="27"/>
  <c r="G83" i="27"/>
  <c r="G75" i="27" s="1"/>
  <c r="G52" i="27" s="1"/>
  <c r="C99" i="27"/>
  <c r="C111" i="27"/>
  <c r="G130" i="27"/>
  <c r="L130" i="27"/>
  <c r="C134" i="27"/>
  <c r="C135" i="27"/>
  <c r="L144" i="27"/>
  <c r="C149" i="27"/>
  <c r="F151" i="27"/>
  <c r="C155" i="27"/>
  <c r="C184" i="27"/>
  <c r="K187" i="27"/>
  <c r="C212" i="27"/>
  <c r="L216" i="27"/>
  <c r="C249" i="27"/>
  <c r="C258" i="27"/>
  <c r="N269" i="27"/>
  <c r="C278" i="27"/>
  <c r="M269" i="27"/>
  <c r="C226" i="27"/>
  <c r="O270" i="28"/>
  <c r="O269" i="28" s="1"/>
  <c r="K194" i="28"/>
  <c r="I130" i="28"/>
  <c r="I288" i="28"/>
  <c r="M286" i="28"/>
  <c r="M194" i="28"/>
  <c r="M51" i="28" s="1"/>
  <c r="J51" i="28"/>
  <c r="I75" i="28"/>
  <c r="G287" i="28"/>
  <c r="G50" i="28"/>
  <c r="K50" i="28"/>
  <c r="K287" i="28"/>
  <c r="E286" i="28"/>
  <c r="D286" i="28"/>
  <c r="G286" i="28"/>
  <c r="C276" i="28"/>
  <c r="C112" i="28"/>
  <c r="C89" i="28"/>
  <c r="L83" i="28"/>
  <c r="C45" i="28"/>
  <c r="C27" i="28"/>
  <c r="L26" i="28"/>
  <c r="K286" i="28"/>
  <c r="C187" i="28"/>
  <c r="C151" i="28"/>
  <c r="C77" i="28"/>
  <c r="F76" i="28"/>
  <c r="C103" i="28"/>
  <c r="C160" i="28"/>
  <c r="C54" i="28"/>
  <c r="F53" i="28"/>
  <c r="C205" i="28"/>
  <c r="F204" i="28"/>
  <c r="C216" i="28"/>
  <c r="F270" i="28"/>
  <c r="C272" i="28"/>
  <c r="C252" i="28"/>
  <c r="F251" i="28"/>
  <c r="C251" i="28" s="1"/>
  <c r="C166" i="28"/>
  <c r="F165" i="28"/>
  <c r="C165" i="28" s="1"/>
  <c r="C131" i="28"/>
  <c r="F130" i="28"/>
  <c r="C130" i="28" s="1"/>
  <c r="C116" i="28"/>
  <c r="N52" i="28"/>
  <c r="N51" i="28" s="1"/>
  <c r="E51" i="28"/>
  <c r="C231" i="28"/>
  <c r="F288" i="28"/>
  <c r="C198" i="28"/>
  <c r="I196" i="28"/>
  <c r="O230" i="28"/>
  <c r="O195" i="28"/>
  <c r="O194" i="28" s="1"/>
  <c r="O51" i="28" s="1"/>
  <c r="C289" i="28"/>
  <c r="I174" i="28"/>
  <c r="C260" i="28"/>
  <c r="F259" i="28"/>
  <c r="C259" i="28" s="1"/>
  <c r="C84" i="28"/>
  <c r="F83" i="28"/>
  <c r="L75" i="28"/>
  <c r="C55" i="28"/>
  <c r="H287" i="28"/>
  <c r="I20" i="27"/>
  <c r="O289" i="27"/>
  <c r="O288" i="27" s="1"/>
  <c r="O76" i="27"/>
  <c r="C77" i="27"/>
  <c r="C91" i="27"/>
  <c r="F89" i="27"/>
  <c r="F174" i="27"/>
  <c r="C190" i="27"/>
  <c r="L188" i="27"/>
  <c r="C21" i="27"/>
  <c r="L31" i="27"/>
  <c r="O45" i="27"/>
  <c r="C56" i="27"/>
  <c r="F58" i="27"/>
  <c r="C62" i="27"/>
  <c r="L69" i="27"/>
  <c r="L67" i="27" s="1"/>
  <c r="L53" i="27" s="1"/>
  <c r="O84" i="27"/>
  <c r="O103" i="27"/>
  <c r="M289" i="27"/>
  <c r="M288" i="27" s="1"/>
  <c r="C298" i="27"/>
  <c r="E20" i="27"/>
  <c r="H288" i="27"/>
  <c r="L33" i="27"/>
  <c r="C33" i="27" s="1"/>
  <c r="F43" i="27"/>
  <c r="C43" i="27" s="1"/>
  <c r="I55" i="27"/>
  <c r="I54" i="27" s="1"/>
  <c r="I53" i="27" s="1"/>
  <c r="O58" i="27"/>
  <c r="O54" i="27" s="1"/>
  <c r="C74" i="27"/>
  <c r="C78" i="27"/>
  <c r="F80" i="27"/>
  <c r="C80" i="27" s="1"/>
  <c r="C86" i="27"/>
  <c r="C167" i="27"/>
  <c r="F166" i="27"/>
  <c r="F20" i="27"/>
  <c r="N20" i="27"/>
  <c r="H53" i="27"/>
  <c r="F67" i="27"/>
  <c r="C70" i="27"/>
  <c r="D83" i="27"/>
  <c r="D75" i="27" s="1"/>
  <c r="D52" i="27" s="1"/>
  <c r="I84" i="27"/>
  <c r="C84" i="27" s="1"/>
  <c r="C105" i="27"/>
  <c r="I103" i="27"/>
  <c r="C143" i="27"/>
  <c r="F141" i="27"/>
  <c r="C141" i="27" s="1"/>
  <c r="C266" i="27"/>
  <c r="F264" i="27"/>
  <c r="C93" i="27"/>
  <c r="C94" i="27"/>
  <c r="C98" i="27"/>
  <c r="F95" i="27"/>
  <c r="C110" i="27"/>
  <c r="C118" i="27"/>
  <c r="C119" i="27"/>
  <c r="F116" i="27"/>
  <c r="C125" i="27"/>
  <c r="H130" i="27"/>
  <c r="H75" i="27" s="1"/>
  <c r="C133" i="27"/>
  <c r="J130" i="27"/>
  <c r="C151" i="27"/>
  <c r="C154" i="27"/>
  <c r="C162" i="27"/>
  <c r="C170" i="27"/>
  <c r="H174" i="27"/>
  <c r="H173" i="27" s="1"/>
  <c r="H286" i="27" s="1"/>
  <c r="C177" i="27"/>
  <c r="C186" i="27"/>
  <c r="O187" i="27"/>
  <c r="G230" i="27"/>
  <c r="C97" i="27"/>
  <c r="I95" i="27"/>
  <c r="C139" i="27"/>
  <c r="F136" i="27"/>
  <c r="C136" i="27" s="1"/>
  <c r="C147" i="27"/>
  <c r="F144" i="27"/>
  <c r="D174" i="27"/>
  <c r="D173" i="27" s="1"/>
  <c r="F270" i="27"/>
  <c r="I276" i="27"/>
  <c r="C277" i="27"/>
  <c r="C90" i="27"/>
  <c r="O89" i="27"/>
  <c r="C102" i="27"/>
  <c r="F103" i="27"/>
  <c r="C103" i="27" s="1"/>
  <c r="C106" i="27"/>
  <c r="C114" i="27"/>
  <c r="C115" i="27"/>
  <c r="F112" i="27"/>
  <c r="C112" i="27" s="1"/>
  <c r="L116" i="27"/>
  <c r="L83" i="27" s="1"/>
  <c r="C121" i="27"/>
  <c r="C123" i="27"/>
  <c r="F122" i="27"/>
  <c r="C122" i="27" s="1"/>
  <c r="K130" i="27"/>
  <c r="K75" i="27" s="1"/>
  <c r="O130" i="27"/>
  <c r="I144" i="27"/>
  <c r="C150" i="27"/>
  <c r="C157" i="27"/>
  <c r="O166" i="27"/>
  <c r="O165" i="27" s="1"/>
  <c r="O173" i="27"/>
  <c r="C181" i="27"/>
  <c r="O195" i="27"/>
  <c r="I198" i="27"/>
  <c r="I196" i="27" s="1"/>
  <c r="C199" i="27"/>
  <c r="C113" i="27"/>
  <c r="C117" i="27"/>
  <c r="C129" i="27"/>
  <c r="I131" i="27"/>
  <c r="C137" i="27"/>
  <c r="C145" i="27"/>
  <c r="I151" i="27"/>
  <c r="C161" i="27"/>
  <c r="I175" i="27"/>
  <c r="I179" i="27"/>
  <c r="C179" i="27" s="1"/>
  <c r="C185" i="27"/>
  <c r="C192" i="27"/>
  <c r="H194" i="27"/>
  <c r="K204" i="27"/>
  <c r="K195" i="27" s="1"/>
  <c r="K194" i="27" s="1"/>
  <c r="C206" i="27"/>
  <c r="C208" i="27"/>
  <c r="F205" i="27"/>
  <c r="C218" i="27"/>
  <c r="C220" i="27"/>
  <c r="F216" i="27"/>
  <c r="C232" i="27"/>
  <c r="D231" i="27"/>
  <c r="D230" i="27" s="1"/>
  <c r="J230" i="27"/>
  <c r="J259" i="27"/>
  <c r="N259" i="27"/>
  <c r="N230" i="27" s="1"/>
  <c r="I264" i="27"/>
  <c r="C265" i="27"/>
  <c r="C268" i="27"/>
  <c r="I272" i="27"/>
  <c r="C272" i="27" s="1"/>
  <c r="C273" i="27"/>
  <c r="C285" i="27"/>
  <c r="I283" i="27"/>
  <c r="I289" i="27" s="1"/>
  <c r="C297" i="27"/>
  <c r="G204" i="27"/>
  <c r="G195" i="27" s="1"/>
  <c r="I205" i="27"/>
  <c r="C210" i="27"/>
  <c r="C211" i="27"/>
  <c r="I216" i="27"/>
  <c r="C222" i="27"/>
  <c r="C223" i="27"/>
  <c r="C228" i="27"/>
  <c r="L227" i="27"/>
  <c r="C227" i="27" s="1"/>
  <c r="C237" i="27"/>
  <c r="I235" i="27"/>
  <c r="C235" i="27" s="1"/>
  <c r="O238" i="27"/>
  <c r="O231" i="27" s="1"/>
  <c r="C248" i="27"/>
  <c r="C250" i="27"/>
  <c r="F246" i="27"/>
  <c r="C246" i="27" s="1"/>
  <c r="F252" i="27"/>
  <c r="I252" i="27"/>
  <c r="I251" i="27" s="1"/>
  <c r="C253" i="27"/>
  <c r="C256" i="27"/>
  <c r="F259" i="27"/>
  <c r="O276" i="27"/>
  <c r="O270" i="27" s="1"/>
  <c r="O269" i="27" s="1"/>
  <c r="C282" i="27"/>
  <c r="F281" i="27"/>
  <c r="C281" i="27" s="1"/>
  <c r="O290" i="27"/>
  <c r="C191" i="27"/>
  <c r="D195" i="27"/>
  <c r="F196" i="27"/>
  <c r="C198" i="27"/>
  <c r="L205" i="27"/>
  <c r="C215" i="27"/>
  <c r="L231" i="27"/>
  <c r="C234" i="27"/>
  <c r="F233" i="27"/>
  <c r="C242" i="27"/>
  <c r="F238" i="27"/>
  <c r="C238" i="27" s="1"/>
  <c r="I260" i="27"/>
  <c r="C261" i="27"/>
  <c r="O264" i="27"/>
  <c r="O259" i="27" s="1"/>
  <c r="C276" i="27"/>
  <c r="C294" i="27"/>
  <c r="F290" i="27"/>
  <c r="C236" i="27"/>
  <c r="C284" i="27"/>
  <c r="J48" i="26"/>
  <c r="I48" i="26"/>
  <c r="J47" i="26"/>
  <c r="I47" i="26"/>
  <c r="E47" i="26"/>
  <c r="J46" i="26"/>
  <c r="I46" i="26"/>
  <c r="J45" i="26"/>
  <c r="I45" i="26"/>
  <c r="J44" i="26"/>
  <c r="I44" i="26"/>
  <c r="J43" i="26"/>
  <c r="I43" i="26"/>
  <c r="J42" i="26"/>
  <c r="I42" i="26"/>
  <c r="J41" i="26"/>
  <c r="I41" i="26"/>
  <c r="J40" i="26"/>
  <c r="I40" i="26"/>
  <c r="J39" i="26"/>
  <c r="I39" i="26"/>
  <c r="J38" i="26"/>
  <c r="I38" i="26"/>
  <c r="J37" i="26"/>
  <c r="J35" i="26" s="1"/>
  <c r="E37" i="26"/>
  <c r="I37" i="26" s="1"/>
  <c r="J36" i="26"/>
  <c r="E36" i="26"/>
  <c r="I36" i="26" s="1"/>
  <c r="I35" i="26" s="1"/>
  <c r="H35" i="26"/>
  <c r="G35" i="26"/>
  <c r="F35" i="26"/>
  <c r="E35" i="26"/>
  <c r="J29" i="26"/>
  <c r="I29" i="26"/>
  <c r="J28" i="26"/>
  <c r="I28" i="26"/>
  <c r="J27" i="26"/>
  <c r="E27" i="26"/>
  <c r="I27" i="26" s="1"/>
  <c r="J26" i="26"/>
  <c r="I26" i="26"/>
  <c r="J25" i="26"/>
  <c r="I25" i="26"/>
  <c r="J24" i="26"/>
  <c r="I24" i="26"/>
  <c r="J23" i="26"/>
  <c r="I23" i="26"/>
  <c r="J22" i="26"/>
  <c r="I22" i="26"/>
  <c r="J21" i="26"/>
  <c r="I21" i="26"/>
  <c r="J20" i="26"/>
  <c r="I20" i="26"/>
  <c r="J19" i="26"/>
  <c r="I19" i="26"/>
  <c r="J18" i="26"/>
  <c r="I18" i="26"/>
  <c r="J17" i="26"/>
  <c r="I17" i="26"/>
  <c r="J16" i="26"/>
  <c r="I16" i="26"/>
  <c r="J15" i="26"/>
  <c r="E15" i="26"/>
  <c r="I15" i="26" s="1"/>
  <c r="J14" i="26"/>
  <c r="E14" i="26"/>
  <c r="J13" i="26"/>
  <c r="I13" i="26"/>
  <c r="H12" i="26"/>
  <c r="G12" i="26"/>
  <c r="F12" i="26"/>
  <c r="I49" i="25"/>
  <c r="H49" i="25"/>
  <c r="I48" i="25"/>
  <c r="H48" i="25"/>
  <c r="H47" i="25"/>
  <c r="I46" i="25"/>
  <c r="H46" i="25"/>
  <c r="I45" i="25"/>
  <c r="H45" i="25"/>
  <c r="I44" i="25"/>
  <c r="H44" i="25"/>
  <c r="I42" i="25"/>
  <c r="H42" i="25"/>
  <c r="I41" i="25"/>
  <c r="H41" i="25"/>
  <c r="I40" i="25"/>
  <c r="H40" i="25"/>
  <c r="I39" i="25"/>
  <c r="H39" i="25"/>
  <c r="I38" i="25"/>
  <c r="H38" i="25"/>
  <c r="I36" i="25"/>
  <c r="H36" i="25"/>
  <c r="I35" i="25"/>
  <c r="H35" i="25"/>
  <c r="I34" i="25"/>
  <c r="H34" i="25"/>
  <c r="I33" i="25"/>
  <c r="H33" i="25"/>
  <c r="I32" i="25"/>
  <c r="H32" i="25"/>
  <c r="I31" i="25"/>
  <c r="H31" i="25"/>
  <c r="I30" i="25"/>
  <c r="H30" i="25"/>
  <c r="I29" i="25"/>
  <c r="H29" i="25"/>
  <c r="I28" i="25"/>
  <c r="H28" i="25"/>
  <c r="I27" i="25"/>
  <c r="H27" i="25"/>
  <c r="I26" i="25"/>
  <c r="H26" i="25"/>
  <c r="I25" i="25"/>
  <c r="H25" i="25"/>
  <c r="I23" i="25"/>
  <c r="H23" i="25"/>
  <c r="I22" i="25"/>
  <c r="H22" i="25"/>
  <c r="I21" i="25"/>
  <c r="H21" i="25"/>
  <c r="I19" i="25"/>
  <c r="H19" i="25"/>
  <c r="I18" i="25"/>
  <c r="H18" i="25"/>
  <c r="I16" i="25"/>
  <c r="H16" i="25"/>
  <c r="I15" i="25"/>
  <c r="H15" i="25"/>
  <c r="I14" i="25"/>
  <c r="H14" i="25"/>
  <c r="I12" i="25"/>
  <c r="G12" i="25"/>
  <c r="F12" i="25"/>
  <c r="E12" i="25"/>
  <c r="D12" i="25"/>
  <c r="O298" i="24"/>
  <c r="L298" i="24"/>
  <c r="I298" i="24"/>
  <c r="F298" i="24"/>
  <c r="O297" i="24"/>
  <c r="L297" i="24"/>
  <c r="I297" i="24"/>
  <c r="F297" i="24"/>
  <c r="C297" i="24" s="1"/>
  <c r="O296" i="24"/>
  <c r="L296" i="24"/>
  <c r="I296" i="24"/>
  <c r="F296" i="24"/>
  <c r="C296" i="24" s="1"/>
  <c r="O295" i="24"/>
  <c r="L295" i="24"/>
  <c r="I295" i="24"/>
  <c r="F295" i="24"/>
  <c r="O294" i="24"/>
  <c r="L294" i="24"/>
  <c r="I294" i="24"/>
  <c r="F294" i="24"/>
  <c r="O293" i="24"/>
  <c r="L293" i="24"/>
  <c r="I293" i="24"/>
  <c r="F293" i="24"/>
  <c r="O292" i="24"/>
  <c r="L292" i="24"/>
  <c r="I292" i="24"/>
  <c r="F292" i="24"/>
  <c r="O291" i="24"/>
  <c r="L291" i="24"/>
  <c r="I291" i="24"/>
  <c r="F291" i="24"/>
  <c r="N290" i="24"/>
  <c r="M290" i="24"/>
  <c r="K290" i="24"/>
  <c r="J290" i="24"/>
  <c r="H290" i="24"/>
  <c r="G290" i="24"/>
  <c r="E290" i="24"/>
  <c r="D290" i="24"/>
  <c r="O285" i="24"/>
  <c r="L285" i="24"/>
  <c r="I285" i="24"/>
  <c r="F285" i="24"/>
  <c r="O284" i="24"/>
  <c r="O283" i="24" s="1"/>
  <c r="L284" i="24"/>
  <c r="I284" i="24"/>
  <c r="F284" i="24"/>
  <c r="F283" i="24" s="1"/>
  <c r="C284" i="24"/>
  <c r="N283" i="24"/>
  <c r="M283" i="24"/>
  <c r="L283" i="24"/>
  <c r="K283" i="24"/>
  <c r="J283" i="24"/>
  <c r="I283" i="24"/>
  <c r="H283" i="24"/>
  <c r="G283" i="24"/>
  <c r="E283" i="24"/>
  <c r="D283" i="24"/>
  <c r="O282" i="24"/>
  <c r="L282" i="24"/>
  <c r="I282" i="24"/>
  <c r="I281" i="24" s="1"/>
  <c r="F282" i="24"/>
  <c r="O281" i="24"/>
  <c r="N281" i="24"/>
  <c r="M281" i="24"/>
  <c r="L281" i="24"/>
  <c r="K281" i="24"/>
  <c r="J281" i="24"/>
  <c r="H281" i="24"/>
  <c r="G281" i="24"/>
  <c r="F281" i="24"/>
  <c r="E281" i="24"/>
  <c r="D281" i="24"/>
  <c r="O280" i="24"/>
  <c r="L280" i="24"/>
  <c r="C280" i="24" s="1"/>
  <c r="I280" i="24"/>
  <c r="F280" i="24"/>
  <c r="O279" i="24"/>
  <c r="L279" i="24"/>
  <c r="I279" i="24"/>
  <c r="F279" i="24"/>
  <c r="O278" i="24"/>
  <c r="L278" i="24"/>
  <c r="I278" i="24"/>
  <c r="F278" i="24"/>
  <c r="O277" i="24"/>
  <c r="L277" i="24"/>
  <c r="L276" i="24" s="1"/>
  <c r="I277" i="24"/>
  <c r="F277" i="24"/>
  <c r="O276" i="24"/>
  <c r="N276" i="24"/>
  <c r="M276" i="24"/>
  <c r="K276" i="24"/>
  <c r="J276" i="24"/>
  <c r="J270" i="24" s="1"/>
  <c r="J269" i="24" s="1"/>
  <c r="H276" i="24"/>
  <c r="G276" i="24"/>
  <c r="E276" i="24"/>
  <c r="D276" i="24"/>
  <c r="D270" i="24" s="1"/>
  <c r="D269" i="24" s="1"/>
  <c r="O275" i="24"/>
  <c r="L275" i="24"/>
  <c r="I275" i="24"/>
  <c r="F275" i="24"/>
  <c r="C275" i="24" s="1"/>
  <c r="O274" i="24"/>
  <c r="L274" i="24"/>
  <c r="I274" i="24"/>
  <c r="F274" i="24"/>
  <c r="O273" i="24"/>
  <c r="L273" i="24"/>
  <c r="L272" i="24" s="1"/>
  <c r="I273" i="24"/>
  <c r="F273" i="24"/>
  <c r="O272" i="24"/>
  <c r="N272" i="24"/>
  <c r="M272" i="24"/>
  <c r="K272" i="24"/>
  <c r="J272" i="24"/>
  <c r="H272" i="24"/>
  <c r="G272" i="24"/>
  <c r="F272" i="24"/>
  <c r="E272" i="24"/>
  <c r="D272" i="24"/>
  <c r="O271" i="24"/>
  <c r="L271" i="24"/>
  <c r="I271" i="24"/>
  <c r="F271" i="24"/>
  <c r="N270" i="24"/>
  <c r="N269" i="24" s="1"/>
  <c r="M270" i="24"/>
  <c r="M269" i="24" s="1"/>
  <c r="H270" i="24"/>
  <c r="E270" i="24"/>
  <c r="E269" i="24" s="1"/>
  <c r="H269" i="24"/>
  <c r="O268" i="24"/>
  <c r="L268" i="24"/>
  <c r="I268" i="24"/>
  <c r="F268" i="24"/>
  <c r="C268" i="24" s="1"/>
  <c r="O267" i="24"/>
  <c r="L267" i="24"/>
  <c r="I267" i="24"/>
  <c r="F267" i="24"/>
  <c r="O266" i="24"/>
  <c r="L266" i="24"/>
  <c r="I266" i="24"/>
  <c r="F266" i="24"/>
  <c r="O265" i="24"/>
  <c r="L265" i="24"/>
  <c r="L264" i="24" s="1"/>
  <c r="I265" i="24"/>
  <c r="I264" i="24" s="1"/>
  <c r="F265" i="24"/>
  <c r="O264" i="24"/>
  <c r="N264" i="24"/>
  <c r="M264" i="24"/>
  <c r="M259" i="24" s="1"/>
  <c r="K264" i="24"/>
  <c r="J264" i="24"/>
  <c r="H264" i="24"/>
  <c r="G264" i="24"/>
  <c r="E264" i="24"/>
  <c r="D264" i="24"/>
  <c r="O263" i="24"/>
  <c r="L263" i="24"/>
  <c r="I263" i="24"/>
  <c r="F263" i="24"/>
  <c r="O262" i="24"/>
  <c r="L262" i="24"/>
  <c r="I262" i="24"/>
  <c r="F262" i="24"/>
  <c r="O261" i="24"/>
  <c r="L261" i="24"/>
  <c r="L260" i="24" s="1"/>
  <c r="L259" i="24" s="1"/>
  <c r="I261" i="24"/>
  <c r="F261" i="24"/>
  <c r="O260" i="24"/>
  <c r="N260" i="24"/>
  <c r="M260" i="24"/>
  <c r="K260" i="24"/>
  <c r="K259" i="24" s="1"/>
  <c r="J260" i="24"/>
  <c r="H260" i="24"/>
  <c r="H259" i="24" s="1"/>
  <c r="G260" i="24"/>
  <c r="E260" i="24"/>
  <c r="D260" i="24"/>
  <c r="D259" i="24" s="1"/>
  <c r="N259" i="24"/>
  <c r="J259" i="24"/>
  <c r="E259" i="24"/>
  <c r="O258" i="24"/>
  <c r="L258" i="24"/>
  <c r="I258" i="24"/>
  <c r="F258" i="24"/>
  <c r="O257" i="24"/>
  <c r="L257" i="24"/>
  <c r="I257" i="24"/>
  <c r="F257" i="24"/>
  <c r="O256" i="24"/>
  <c r="L256" i="24"/>
  <c r="C256" i="24" s="1"/>
  <c r="I256" i="24"/>
  <c r="F256" i="24"/>
  <c r="O255" i="24"/>
  <c r="L255" i="24"/>
  <c r="I255" i="24"/>
  <c r="F255" i="24"/>
  <c r="O254" i="24"/>
  <c r="L254" i="24"/>
  <c r="I254" i="24"/>
  <c r="F254" i="24"/>
  <c r="O253" i="24"/>
  <c r="L253" i="24"/>
  <c r="I253" i="24"/>
  <c r="F253" i="24"/>
  <c r="O252" i="24"/>
  <c r="O251" i="24" s="1"/>
  <c r="N252" i="24"/>
  <c r="M252" i="24"/>
  <c r="K252" i="24"/>
  <c r="K251" i="24" s="1"/>
  <c r="J252" i="24"/>
  <c r="J251" i="24" s="1"/>
  <c r="H252" i="24"/>
  <c r="G252" i="24"/>
  <c r="G251" i="24" s="1"/>
  <c r="E252" i="24"/>
  <c r="E251" i="24" s="1"/>
  <c r="D252" i="24"/>
  <c r="D251" i="24" s="1"/>
  <c r="N251" i="24"/>
  <c r="M251" i="24"/>
  <c r="H251" i="24"/>
  <c r="O250" i="24"/>
  <c r="L250" i="24"/>
  <c r="I250" i="24"/>
  <c r="F250" i="24"/>
  <c r="O249" i="24"/>
  <c r="L249" i="24"/>
  <c r="I249" i="24"/>
  <c r="F249" i="24"/>
  <c r="O248" i="24"/>
  <c r="O246" i="24" s="1"/>
  <c r="L248" i="24"/>
  <c r="I248" i="24"/>
  <c r="F248" i="24"/>
  <c r="C248" i="24"/>
  <c r="O247" i="24"/>
  <c r="L247" i="24"/>
  <c r="I247" i="24"/>
  <c r="I246" i="24" s="1"/>
  <c r="F247" i="24"/>
  <c r="N246" i="24"/>
  <c r="M246" i="24"/>
  <c r="K246" i="24"/>
  <c r="J246" i="24"/>
  <c r="H246" i="24"/>
  <c r="G246" i="24"/>
  <c r="E246" i="24"/>
  <c r="D246" i="24"/>
  <c r="O245" i="24"/>
  <c r="L245" i="24"/>
  <c r="I245" i="24"/>
  <c r="F245" i="24"/>
  <c r="O244" i="24"/>
  <c r="L244" i="24"/>
  <c r="I244" i="24"/>
  <c r="C244" i="24" s="1"/>
  <c r="F244" i="24"/>
  <c r="O243" i="24"/>
  <c r="L243" i="24"/>
  <c r="I243" i="24"/>
  <c r="F243" i="24"/>
  <c r="O242" i="24"/>
  <c r="L242" i="24"/>
  <c r="I242" i="24"/>
  <c r="F242" i="24"/>
  <c r="O241" i="24"/>
  <c r="L241" i="24"/>
  <c r="I241" i="24"/>
  <c r="F241" i="24"/>
  <c r="O240" i="24"/>
  <c r="L240" i="24"/>
  <c r="C240" i="24" s="1"/>
  <c r="I240" i="24"/>
  <c r="F240" i="24"/>
  <c r="O239" i="24"/>
  <c r="L239" i="24"/>
  <c r="I239" i="24"/>
  <c r="F239" i="24"/>
  <c r="N238" i="24"/>
  <c r="M238" i="24"/>
  <c r="K238" i="24"/>
  <c r="J238" i="24"/>
  <c r="H238" i="24"/>
  <c r="G238" i="24"/>
  <c r="E238" i="24"/>
  <c r="D238" i="24"/>
  <c r="O237" i="24"/>
  <c r="L237" i="24"/>
  <c r="I237" i="24"/>
  <c r="F237" i="24"/>
  <c r="O236" i="24"/>
  <c r="O235" i="24" s="1"/>
  <c r="L236" i="24"/>
  <c r="I236" i="24"/>
  <c r="F236" i="24"/>
  <c r="F235" i="24" s="1"/>
  <c r="C236" i="24"/>
  <c r="N235" i="24"/>
  <c r="M235" i="24"/>
  <c r="L235" i="24"/>
  <c r="K235" i="24"/>
  <c r="J235" i="24"/>
  <c r="I235" i="24"/>
  <c r="H235" i="24"/>
  <c r="H231" i="24" s="1"/>
  <c r="G235" i="24"/>
  <c r="E235" i="24"/>
  <c r="D235" i="24"/>
  <c r="O234" i="24"/>
  <c r="L234" i="24"/>
  <c r="I234" i="24"/>
  <c r="I233" i="24" s="1"/>
  <c r="F234" i="24"/>
  <c r="O233" i="24"/>
  <c r="N233" i="24"/>
  <c r="M233" i="24"/>
  <c r="L233" i="24"/>
  <c r="K233" i="24"/>
  <c r="J233" i="24"/>
  <c r="H233" i="24"/>
  <c r="G233" i="24"/>
  <c r="G231" i="24" s="1"/>
  <c r="F233" i="24"/>
  <c r="E233" i="24"/>
  <c r="D233" i="24"/>
  <c r="O232" i="24"/>
  <c r="L232" i="24"/>
  <c r="C232" i="24" s="1"/>
  <c r="I232" i="24"/>
  <c r="F232" i="24"/>
  <c r="K231" i="24"/>
  <c r="D231" i="24"/>
  <c r="O229" i="24"/>
  <c r="L229" i="24"/>
  <c r="I229" i="24"/>
  <c r="F229" i="24"/>
  <c r="O228" i="24"/>
  <c r="O227" i="24" s="1"/>
  <c r="L228" i="24"/>
  <c r="I228" i="24"/>
  <c r="F228" i="24"/>
  <c r="F227" i="24" s="1"/>
  <c r="C228" i="24"/>
  <c r="N227" i="24"/>
  <c r="M227" i="24"/>
  <c r="L227" i="24"/>
  <c r="K227" i="24"/>
  <c r="K204" i="24" s="1"/>
  <c r="J227" i="24"/>
  <c r="I227" i="24"/>
  <c r="H227" i="24"/>
  <c r="G227" i="24"/>
  <c r="G204" i="24" s="1"/>
  <c r="E227" i="24"/>
  <c r="D227" i="24"/>
  <c r="O226" i="24"/>
  <c r="L226" i="24"/>
  <c r="I226" i="24"/>
  <c r="F226" i="24"/>
  <c r="O225" i="24"/>
  <c r="L225" i="24"/>
  <c r="I225" i="24"/>
  <c r="F225" i="24"/>
  <c r="O224" i="24"/>
  <c r="O216" i="24" s="1"/>
  <c r="L224" i="24"/>
  <c r="I224" i="24"/>
  <c r="F224" i="24"/>
  <c r="C224" i="24"/>
  <c r="O223" i="24"/>
  <c r="L223" i="24"/>
  <c r="I223" i="24"/>
  <c r="F223" i="24"/>
  <c r="C223" i="24" s="1"/>
  <c r="O222" i="24"/>
  <c r="L222" i="24"/>
  <c r="I222" i="24"/>
  <c r="F222" i="24"/>
  <c r="C222" i="24" s="1"/>
  <c r="O221" i="24"/>
  <c r="L221" i="24"/>
  <c r="I221" i="24"/>
  <c r="F221" i="24"/>
  <c r="O220" i="24"/>
  <c r="L220" i="24"/>
  <c r="I220" i="24"/>
  <c r="F220" i="24"/>
  <c r="C220" i="24" s="1"/>
  <c r="O219" i="24"/>
  <c r="L219" i="24"/>
  <c r="I219" i="24"/>
  <c r="F219" i="24"/>
  <c r="O218" i="24"/>
  <c r="L218" i="24"/>
  <c r="I218" i="24"/>
  <c r="F218" i="24"/>
  <c r="O217" i="24"/>
  <c r="L217" i="24"/>
  <c r="I217" i="24"/>
  <c r="F217" i="24"/>
  <c r="N216" i="24"/>
  <c r="M216" i="24"/>
  <c r="M204" i="24" s="1"/>
  <c r="K216" i="24"/>
  <c r="J216" i="24"/>
  <c r="H216" i="24"/>
  <c r="G216" i="24"/>
  <c r="E216" i="24"/>
  <c r="D216" i="24"/>
  <c r="O215" i="24"/>
  <c r="L215" i="24"/>
  <c r="I215" i="24"/>
  <c r="F215" i="24"/>
  <c r="O214" i="24"/>
  <c r="L214" i="24"/>
  <c r="I214" i="24"/>
  <c r="F214" i="24"/>
  <c r="O213" i="24"/>
  <c r="L213" i="24"/>
  <c r="I213" i="24"/>
  <c r="F213" i="24"/>
  <c r="O212" i="24"/>
  <c r="L212" i="24"/>
  <c r="C212" i="24" s="1"/>
  <c r="I212" i="24"/>
  <c r="F212" i="24"/>
  <c r="O211" i="24"/>
  <c r="L211" i="24"/>
  <c r="I211" i="24"/>
  <c r="F211" i="24"/>
  <c r="O210" i="24"/>
  <c r="L210" i="24"/>
  <c r="I210" i="24"/>
  <c r="F210" i="24"/>
  <c r="O209" i="24"/>
  <c r="L209" i="24"/>
  <c r="I209" i="24"/>
  <c r="F209" i="24"/>
  <c r="O208" i="24"/>
  <c r="L208" i="24"/>
  <c r="I208" i="24"/>
  <c r="F208" i="24"/>
  <c r="C208" i="24"/>
  <c r="O207" i="24"/>
  <c r="L207" i="24"/>
  <c r="I207" i="24"/>
  <c r="F207" i="24"/>
  <c r="C207" i="24" s="1"/>
  <c r="O206" i="24"/>
  <c r="L206" i="24"/>
  <c r="I206" i="24"/>
  <c r="F206" i="24"/>
  <c r="F205" i="24" s="1"/>
  <c r="N205" i="24"/>
  <c r="M205" i="24"/>
  <c r="K205" i="24"/>
  <c r="J205" i="24"/>
  <c r="J204" i="24" s="1"/>
  <c r="J195" i="24" s="1"/>
  <c r="H205" i="24"/>
  <c r="G205" i="24"/>
  <c r="E205" i="24"/>
  <c r="E204" i="24" s="1"/>
  <c r="D205" i="24"/>
  <c r="O203" i="24"/>
  <c r="L203" i="24"/>
  <c r="I203" i="24"/>
  <c r="F203" i="24"/>
  <c r="O202" i="24"/>
  <c r="L202" i="24"/>
  <c r="I202" i="24"/>
  <c r="C202" i="24" s="1"/>
  <c r="F202" i="24"/>
  <c r="O201" i="24"/>
  <c r="L201" i="24"/>
  <c r="I201" i="24"/>
  <c r="F201" i="24"/>
  <c r="O200" i="24"/>
  <c r="L200" i="24"/>
  <c r="I200" i="24"/>
  <c r="I198" i="24" s="1"/>
  <c r="I196" i="24" s="1"/>
  <c r="F200" i="24"/>
  <c r="O199" i="24"/>
  <c r="L199" i="24"/>
  <c r="L198" i="24" s="1"/>
  <c r="I199" i="24"/>
  <c r="F199" i="24"/>
  <c r="N198" i="24"/>
  <c r="N196" i="24" s="1"/>
  <c r="M198" i="24"/>
  <c r="M196" i="24" s="1"/>
  <c r="M195" i="24" s="1"/>
  <c r="K198" i="24"/>
  <c r="J198" i="24"/>
  <c r="H198" i="24"/>
  <c r="H196" i="24" s="1"/>
  <c r="G198" i="24"/>
  <c r="E198" i="24"/>
  <c r="E196" i="24" s="1"/>
  <c r="D198" i="24"/>
  <c r="D196" i="24" s="1"/>
  <c r="O197" i="24"/>
  <c r="L197" i="24"/>
  <c r="I197" i="24"/>
  <c r="F197" i="24"/>
  <c r="K196" i="24"/>
  <c r="J196" i="24"/>
  <c r="G196" i="24"/>
  <c r="O193" i="24"/>
  <c r="L193" i="24"/>
  <c r="L192" i="24" s="1"/>
  <c r="I193" i="24"/>
  <c r="F193" i="24"/>
  <c r="O192" i="24"/>
  <c r="O191" i="24" s="1"/>
  <c r="N192" i="24"/>
  <c r="N191" i="24" s="1"/>
  <c r="M192" i="24"/>
  <c r="K192" i="24"/>
  <c r="K191" i="24" s="1"/>
  <c r="J192" i="24"/>
  <c r="I192" i="24"/>
  <c r="I191" i="24" s="1"/>
  <c r="H192" i="24"/>
  <c r="G192" i="24"/>
  <c r="G191" i="24" s="1"/>
  <c r="F192" i="24"/>
  <c r="E192" i="24"/>
  <c r="D192" i="24"/>
  <c r="M191" i="24"/>
  <c r="J191" i="24"/>
  <c r="H191" i="24"/>
  <c r="F191" i="24"/>
  <c r="E191" i="24"/>
  <c r="E187" i="24" s="1"/>
  <c r="D191" i="24"/>
  <c r="O190" i="24"/>
  <c r="L190" i="24"/>
  <c r="I190" i="24"/>
  <c r="F190" i="24"/>
  <c r="O189" i="24"/>
  <c r="L189" i="24"/>
  <c r="L188" i="24" s="1"/>
  <c r="I189" i="24"/>
  <c r="I188" i="24" s="1"/>
  <c r="I187" i="24" s="1"/>
  <c r="F189" i="24"/>
  <c r="O188" i="24"/>
  <c r="N188" i="24"/>
  <c r="M188" i="24"/>
  <c r="M187" i="24" s="1"/>
  <c r="K188" i="24"/>
  <c r="J188" i="24"/>
  <c r="H188" i="24"/>
  <c r="H187" i="24" s="1"/>
  <c r="G188" i="24"/>
  <c r="G187" i="24" s="1"/>
  <c r="E188" i="24"/>
  <c r="D188" i="24"/>
  <c r="D187" i="24" s="1"/>
  <c r="O187" i="24"/>
  <c r="N187" i="24"/>
  <c r="K187" i="24"/>
  <c r="O186" i="24"/>
  <c r="L186" i="24"/>
  <c r="I186" i="24"/>
  <c r="F186" i="24"/>
  <c r="C186" i="24" s="1"/>
  <c r="O185" i="24"/>
  <c r="O184" i="24" s="1"/>
  <c r="L185" i="24"/>
  <c r="I185" i="24"/>
  <c r="I184" i="24" s="1"/>
  <c r="F185" i="24"/>
  <c r="N184" i="24"/>
  <c r="M184" i="24"/>
  <c r="L184" i="24"/>
  <c r="K184" i="24"/>
  <c r="J184" i="24"/>
  <c r="H184" i="24"/>
  <c r="G184" i="24"/>
  <c r="E184" i="24"/>
  <c r="D184" i="24"/>
  <c r="O183" i="24"/>
  <c r="L183" i="24"/>
  <c r="I183" i="24"/>
  <c r="F183" i="24"/>
  <c r="O182" i="24"/>
  <c r="L182" i="24"/>
  <c r="I182" i="24"/>
  <c r="F182" i="24"/>
  <c r="O181" i="24"/>
  <c r="O179" i="24" s="1"/>
  <c r="L181" i="24"/>
  <c r="I181" i="24"/>
  <c r="F181" i="24"/>
  <c r="C181" i="24"/>
  <c r="O180" i="24"/>
  <c r="L180" i="24"/>
  <c r="L179" i="24" s="1"/>
  <c r="I180" i="24"/>
  <c r="I179" i="24" s="1"/>
  <c r="F180" i="24"/>
  <c r="F179" i="24" s="1"/>
  <c r="N179" i="24"/>
  <c r="M179" i="24"/>
  <c r="K179" i="24"/>
  <c r="J179" i="24"/>
  <c r="H179" i="24"/>
  <c r="G179" i="24"/>
  <c r="E179" i="24"/>
  <c r="D179" i="24"/>
  <c r="O178" i="24"/>
  <c r="L178" i="24"/>
  <c r="I178" i="24"/>
  <c r="F178" i="24"/>
  <c r="O177" i="24"/>
  <c r="L177" i="24"/>
  <c r="I177" i="24"/>
  <c r="F177" i="24"/>
  <c r="O176" i="24"/>
  <c r="L176" i="24"/>
  <c r="L175" i="24" s="1"/>
  <c r="I176" i="24"/>
  <c r="F176" i="24"/>
  <c r="F175" i="24" s="1"/>
  <c r="N175" i="24"/>
  <c r="M175" i="24"/>
  <c r="M174" i="24" s="1"/>
  <c r="M173" i="24" s="1"/>
  <c r="K175" i="24"/>
  <c r="J175" i="24"/>
  <c r="J174" i="24" s="1"/>
  <c r="J173" i="24" s="1"/>
  <c r="H175" i="24"/>
  <c r="H174" i="24" s="1"/>
  <c r="H173" i="24" s="1"/>
  <c r="G175" i="24"/>
  <c r="E175" i="24"/>
  <c r="D175" i="24"/>
  <c r="N174" i="24"/>
  <c r="N173" i="24" s="1"/>
  <c r="D174" i="24"/>
  <c r="D173" i="24" s="1"/>
  <c r="O172" i="24"/>
  <c r="L172" i="24"/>
  <c r="I172" i="24"/>
  <c r="F172" i="24"/>
  <c r="O171" i="24"/>
  <c r="L171" i="24"/>
  <c r="I171" i="24"/>
  <c r="F171" i="24"/>
  <c r="O170" i="24"/>
  <c r="L170" i="24"/>
  <c r="I170" i="24"/>
  <c r="F170" i="24"/>
  <c r="O169" i="24"/>
  <c r="L169" i="24"/>
  <c r="I169" i="24"/>
  <c r="F169" i="24"/>
  <c r="C169" i="24"/>
  <c r="O168" i="24"/>
  <c r="L168" i="24"/>
  <c r="I168" i="24"/>
  <c r="F168" i="24"/>
  <c r="C168" i="24" s="1"/>
  <c r="O167" i="24"/>
  <c r="L167" i="24"/>
  <c r="I167" i="24"/>
  <c r="F167" i="24"/>
  <c r="F166" i="24" s="1"/>
  <c r="N166" i="24"/>
  <c r="N165" i="24" s="1"/>
  <c r="M166" i="24"/>
  <c r="K166" i="24"/>
  <c r="J166" i="24"/>
  <c r="J165" i="24" s="1"/>
  <c r="H166" i="24"/>
  <c r="H165" i="24" s="1"/>
  <c r="G166" i="24"/>
  <c r="E166" i="24"/>
  <c r="E165" i="24" s="1"/>
  <c r="D166" i="24"/>
  <c r="D165" i="24" s="1"/>
  <c r="M165" i="24"/>
  <c r="K165" i="24"/>
  <c r="G165" i="24"/>
  <c r="O164" i="24"/>
  <c r="L164" i="24"/>
  <c r="I164" i="24"/>
  <c r="F164" i="24"/>
  <c r="O163" i="24"/>
  <c r="L163" i="24"/>
  <c r="I163" i="24"/>
  <c r="C163" i="24" s="1"/>
  <c r="F163" i="24"/>
  <c r="O162" i="24"/>
  <c r="L162" i="24"/>
  <c r="I162" i="24"/>
  <c r="F162" i="24"/>
  <c r="O161" i="24"/>
  <c r="O160" i="24" s="1"/>
  <c r="L161" i="24"/>
  <c r="L160" i="24" s="1"/>
  <c r="I161" i="24"/>
  <c r="F161" i="24"/>
  <c r="N160" i="24"/>
  <c r="M160" i="24"/>
  <c r="K160" i="24"/>
  <c r="J160" i="24"/>
  <c r="H160" i="24"/>
  <c r="G160" i="24"/>
  <c r="F160" i="24"/>
  <c r="E160" i="24"/>
  <c r="D160" i="24"/>
  <c r="O159" i="24"/>
  <c r="L159" i="24"/>
  <c r="I159" i="24"/>
  <c r="F159" i="24"/>
  <c r="O158" i="24"/>
  <c r="L158" i="24"/>
  <c r="I158" i="24"/>
  <c r="F158" i="24"/>
  <c r="C158" i="24" s="1"/>
  <c r="O157" i="24"/>
  <c r="L157" i="24"/>
  <c r="I157" i="24"/>
  <c r="F157" i="24"/>
  <c r="C157" i="24" s="1"/>
  <c r="O156" i="24"/>
  <c r="L156" i="24"/>
  <c r="I156" i="24"/>
  <c r="F156" i="24"/>
  <c r="O155" i="24"/>
  <c r="L155" i="24"/>
  <c r="I155" i="24"/>
  <c r="C155" i="24" s="1"/>
  <c r="F155" i="24"/>
  <c r="O154" i="24"/>
  <c r="L154" i="24"/>
  <c r="I154" i="24"/>
  <c r="F154" i="24"/>
  <c r="O153" i="24"/>
  <c r="L153" i="24"/>
  <c r="I153" i="24"/>
  <c r="F153" i="24"/>
  <c r="O152" i="24"/>
  <c r="L152" i="24"/>
  <c r="L151" i="24" s="1"/>
  <c r="I152" i="24"/>
  <c r="F152" i="24"/>
  <c r="N151" i="24"/>
  <c r="M151" i="24"/>
  <c r="K151" i="24"/>
  <c r="J151" i="24"/>
  <c r="H151" i="24"/>
  <c r="G151" i="24"/>
  <c r="E151" i="24"/>
  <c r="D151" i="24"/>
  <c r="O150" i="24"/>
  <c r="L150" i="24"/>
  <c r="I150" i="24"/>
  <c r="F150" i="24"/>
  <c r="O149" i="24"/>
  <c r="L149" i="24"/>
  <c r="I149" i="24"/>
  <c r="F149" i="24"/>
  <c r="C149" i="24"/>
  <c r="O148" i="24"/>
  <c r="L148" i="24"/>
  <c r="I148" i="24"/>
  <c r="F148" i="24"/>
  <c r="O147" i="24"/>
  <c r="L147" i="24"/>
  <c r="I147" i="24"/>
  <c r="F147" i="24"/>
  <c r="O146" i="24"/>
  <c r="L146" i="24"/>
  <c r="I146" i="24"/>
  <c r="F146" i="24"/>
  <c r="C146" i="24" s="1"/>
  <c r="O145" i="24"/>
  <c r="L145" i="24"/>
  <c r="I145" i="24"/>
  <c r="I144" i="24" s="1"/>
  <c r="F145" i="24"/>
  <c r="C145" i="24" s="1"/>
  <c r="N144" i="24"/>
  <c r="M144" i="24"/>
  <c r="L144" i="24"/>
  <c r="K144" i="24"/>
  <c r="J144" i="24"/>
  <c r="H144" i="24"/>
  <c r="G144" i="24"/>
  <c r="E144" i="24"/>
  <c r="D144" i="24"/>
  <c r="O143" i="24"/>
  <c r="L143" i="24"/>
  <c r="I143" i="24"/>
  <c r="F143" i="24"/>
  <c r="O142" i="24"/>
  <c r="L142" i="24"/>
  <c r="L141" i="24" s="1"/>
  <c r="I142" i="24"/>
  <c r="F142" i="24"/>
  <c r="O141" i="24"/>
  <c r="N141" i="24"/>
  <c r="M141" i="24"/>
  <c r="K141" i="24"/>
  <c r="J141" i="24"/>
  <c r="H141" i="24"/>
  <c r="G141" i="24"/>
  <c r="E141" i="24"/>
  <c r="D141" i="24"/>
  <c r="O140" i="24"/>
  <c r="L140" i="24"/>
  <c r="I140" i="24"/>
  <c r="F140" i="24"/>
  <c r="O139" i="24"/>
  <c r="L139" i="24"/>
  <c r="I139" i="24"/>
  <c r="F139" i="24"/>
  <c r="O138" i="24"/>
  <c r="L138" i="24"/>
  <c r="I138" i="24"/>
  <c r="F138" i="24"/>
  <c r="O137" i="24"/>
  <c r="O136" i="24" s="1"/>
  <c r="L137" i="24"/>
  <c r="I137" i="24"/>
  <c r="I136" i="24" s="1"/>
  <c r="F137" i="24"/>
  <c r="C137" i="24"/>
  <c r="N136" i="24"/>
  <c r="M136" i="24"/>
  <c r="L136" i="24"/>
  <c r="K136" i="24"/>
  <c r="J136" i="24"/>
  <c r="H136" i="24"/>
  <c r="G136" i="24"/>
  <c r="F136" i="24"/>
  <c r="E136" i="24"/>
  <c r="D136" i="24"/>
  <c r="O135" i="24"/>
  <c r="L135" i="24"/>
  <c r="I135" i="24"/>
  <c r="F135" i="24"/>
  <c r="O134" i="24"/>
  <c r="L134" i="24"/>
  <c r="I134" i="24"/>
  <c r="F134" i="24"/>
  <c r="O133" i="24"/>
  <c r="L133" i="24"/>
  <c r="C133" i="24" s="1"/>
  <c r="I133" i="24"/>
  <c r="F133" i="24"/>
  <c r="O132" i="24"/>
  <c r="L132" i="24"/>
  <c r="I132" i="24"/>
  <c r="F132" i="24"/>
  <c r="F131" i="24" s="1"/>
  <c r="N131" i="24"/>
  <c r="N130" i="24" s="1"/>
  <c r="M131" i="24"/>
  <c r="K131" i="24"/>
  <c r="J131" i="24"/>
  <c r="J130" i="24" s="1"/>
  <c r="I131" i="24"/>
  <c r="H131" i="24"/>
  <c r="G131" i="24"/>
  <c r="E131" i="24"/>
  <c r="E130" i="24" s="1"/>
  <c r="D131" i="24"/>
  <c r="O129" i="24"/>
  <c r="O128" i="24" s="1"/>
  <c r="L129" i="24"/>
  <c r="I129" i="24"/>
  <c r="I128" i="24" s="1"/>
  <c r="F129" i="24"/>
  <c r="N128" i="24"/>
  <c r="M128" i="24"/>
  <c r="K128" i="24"/>
  <c r="J128" i="24"/>
  <c r="H128" i="24"/>
  <c r="G128" i="24"/>
  <c r="F128" i="24"/>
  <c r="E128" i="24"/>
  <c r="D128" i="24"/>
  <c r="O127" i="24"/>
  <c r="L127" i="24"/>
  <c r="I127" i="24"/>
  <c r="C127" i="24" s="1"/>
  <c r="F127" i="24"/>
  <c r="O126" i="24"/>
  <c r="L126" i="24"/>
  <c r="I126" i="24"/>
  <c r="F126" i="24"/>
  <c r="O125" i="24"/>
  <c r="L125" i="24"/>
  <c r="I125" i="24"/>
  <c r="E125" i="24"/>
  <c r="E122" i="24" s="1"/>
  <c r="D125" i="24"/>
  <c r="F125" i="24" s="1"/>
  <c r="O124" i="24"/>
  <c r="L124" i="24"/>
  <c r="I124" i="24"/>
  <c r="F124" i="24"/>
  <c r="O123" i="24"/>
  <c r="O122" i="24" s="1"/>
  <c r="L123" i="24"/>
  <c r="I123" i="24"/>
  <c r="F123" i="24"/>
  <c r="N122" i="24"/>
  <c r="M122" i="24"/>
  <c r="K122" i="24"/>
  <c r="J122" i="24"/>
  <c r="H122" i="24"/>
  <c r="G122" i="24"/>
  <c r="D122" i="24"/>
  <c r="O121" i="24"/>
  <c r="L121" i="24"/>
  <c r="I121" i="24"/>
  <c r="F121" i="24"/>
  <c r="O120" i="24"/>
  <c r="L120" i="24"/>
  <c r="I120" i="24"/>
  <c r="F120" i="24"/>
  <c r="O119" i="24"/>
  <c r="L119" i="24"/>
  <c r="I119" i="24"/>
  <c r="F119" i="24"/>
  <c r="C119" i="24"/>
  <c r="O118" i="24"/>
  <c r="L118" i="24"/>
  <c r="I118" i="24"/>
  <c r="F118" i="24"/>
  <c r="C118" i="24" s="1"/>
  <c r="O117" i="24"/>
  <c r="L117" i="24"/>
  <c r="I117" i="24"/>
  <c r="F117" i="24"/>
  <c r="F116" i="24" s="1"/>
  <c r="N116" i="24"/>
  <c r="M116" i="24"/>
  <c r="K116" i="24"/>
  <c r="J116" i="24"/>
  <c r="H116" i="24"/>
  <c r="G116" i="24"/>
  <c r="E116" i="24"/>
  <c r="D116" i="24"/>
  <c r="O115" i="24"/>
  <c r="L115" i="24"/>
  <c r="I115" i="24"/>
  <c r="C115" i="24" s="1"/>
  <c r="F115" i="24"/>
  <c r="O114" i="24"/>
  <c r="L114" i="24"/>
  <c r="I114" i="24"/>
  <c r="F114" i="24"/>
  <c r="O113" i="24"/>
  <c r="O112" i="24" s="1"/>
  <c r="L113" i="24"/>
  <c r="L112" i="24" s="1"/>
  <c r="I113" i="24"/>
  <c r="F113" i="24"/>
  <c r="N112" i="24"/>
  <c r="M112" i="24"/>
  <c r="K112" i="24"/>
  <c r="J112" i="24"/>
  <c r="H112" i="24"/>
  <c r="G112" i="24"/>
  <c r="F112" i="24"/>
  <c r="E112" i="24"/>
  <c r="D112" i="24"/>
  <c r="O111" i="24"/>
  <c r="L111" i="24"/>
  <c r="I111" i="24"/>
  <c r="F111" i="24"/>
  <c r="O110" i="24"/>
  <c r="L110" i="24"/>
  <c r="I110" i="24"/>
  <c r="F110" i="24"/>
  <c r="O109" i="24"/>
  <c r="L109" i="24"/>
  <c r="I109" i="24"/>
  <c r="C109" i="24" s="1"/>
  <c r="F109" i="24"/>
  <c r="O108" i="24"/>
  <c r="L108" i="24"/>
  <c r="I108" i="24"/>
  <c r="F108" i="24"/>
  <c r="O107" i="24"/>
  <c r="L107" i="24"/>
  <c r="I107" i="24"/>
  <c r="C107" i="24" s="1"/>
  <c r="F107" i="24"/>
  <c r="O106" i="24"/>
  <c r="L106" i="24"/>
  <c r="I106" i="24"/>
  <c r="F106" i="24"/>
  <c r="O105" i="24"/>
  <c r="L105" i="24"/>
  <c r="I105" i="24"/>
  <c r="F105" i="24"/>
  <c r="O104" i="24"/>
  <c r="L104" i="24"/>
  <c r="I104" i="24"/>
  <c r="F104" i="24"/>
  <c r="O103" i="24"/>
  <c r="N103" i="24"/>
  <c r="M103" i="24"/>
  <c r="K103" i="24"/>
  <c r="J103" i="24"/>
  <c r="H103" i="24"/>
  <c r="G103" i="24"/>
  <c r="E103" i="24"/>
  <c r="D103" i="24"/>
  <c r="O102" i="24"/>
  <c r="L102" i="24"/>
  <c r="I102" i="24"/>
  <c r="F102" i="24"/>
  <c r="C102" i="24" s="1"/>
  <c r="O101" i="24"/>
  <c r="L101" i="24"/>
  <c r="I101" i="24"/>
  <c r="F101" i="24"/>
  <c r="O100" i="24"/>
  <c r="L100" i="24"/>
  <c r="I100" i="24"/>
  <c r="F100" i="24"/>
  <c r="O99" i="24"/>
  <c r="O95" i="24" s="1"/>
  <c r="L99" i="24"/>
  <c r="I99" i="24"/>
  <c r="F99" i="24"/>
  <c r="C99" i="24" s="1"/>
  <c r="O98" i="24"/>
  <c r="L98" i="24"/>
  <c r="I98" i="24"/>
  <c r="F98" i="24"/>
  <c r="O97" i="24"/>
  <c r="L97" i="24"/>
  <c r="I97" i="24"/>
  <c r="F97" i="24"/>
  <c r="O96" i="24"/>
  <c r="L96" i="24"/>
  <c r="L95" i="24" s="1"/>
  <c r="I96" i="24"/>
  <c r="F96" i="24"/>
  <c r="N95" i="24"/>
  <c r="M95" i="24"/>
  <c r="K95" i="24"/>
  <c r="J95" i="24"/>
  <c r="H95" i="24"/>
  <c r="G95" i="24"/>
  <c r="E95" i="24"/>
  <c r="D95" i="24"/>
  <c r="O94" i="24"/>
  <c r="L94" i="24"/>
  <c r="I94" i="24"/>
  <c r="F94" i="24"/>
  <c r="O93" i="24"/>
  <c r="L93" i="24"/>
  <c r="I93" i="24"/>
  <c r="F93" i="24"/>
  <c r="O92" i="24"/>
  <c r="L92" i="24"/>
  <c r="I92" i="24"/>
  <c r="C92" i="24" s="1"/>
  <c r="F92" i="24"/>
  <c r="O91" i="24"/>
  <c r="L91" i="24"/>
  <c r="I91" i="24"/>
  <c r="F91" i="24"/>
  <c r="O90" i="24"/>
  <c r="O89" i="24" s="1"/>
  <c r="L90" i="24"/>
  <c r="I90" i="24"/>
  <c r="I89" i="24" s="1"/>
  <c r="F90" i="24"/>
  <c r="N89" i="24"/>
  <c r="M89" i="24"/>
  <c r="L89" i="24"/>
  <c r="K89" i="24"/>
  <c r="J89" i="24"/>
  <c r="H89" i="24"/>
  <c r="H83" i="24" s="1"/>
  <c r="G89" i="24"/>
  <c r="E89" i="24"/>
  <c r="D89" i="24"/>
  <c r="O88" i="24"/>
  <c r="L88" i="24"/>
  <c r="I88" i="24"/>
  <c r="F88" i="24"/>
  <c r="O87" i="24"/>
  <c r="L87" i="24"/>
  <c r="I87" i="24"/>
  <c r="F87" i="24"/>
  <c r="O86" i="24"/>
  <c r="O84" i="24" s="1"/>
  <c r="L86" i="24"/>
  <c r="I86" i="24"/>
  <c r="F86" i="24"/>
  <c r="C86" i="24"/>
  <c r="O85" i="24"/>
  <c r="L85" i="24"/>
  <c r="I85" i="24"/>
  <c r="F85" i="24"/>
  <c r="F84" i="24" s="1"/>
  <c r="N84" i="24"/>
  <c r="N83" i="24" s="1"/>
  <c r="M84" i="24"/>
  <c r="K84" i="24"/>
  <c r="J84" i="24"/>
  <c r="I84" i="24"/>
  <c r="H84" i="24"/>
  <c r="G84" i="24"/>
  <c r="E84" i="24"/>
  <c r="D84" i="24"/>
  <c r="O82" i="24"/>
  <c r="L82" i="24"/>
  <c r="C82" i="24" s="1"/>
  <c r="I82" i="24"/>
  <c r="F82" i="24"/>
  <c r="O81" i="24"/>
  <c r="L81" i="24"/>
  <c r="I81" i="24"/>
  <c r="F81" i="24"/>
  <c r="F80" i="24" s="1"/>
  <c r="N80" i="24"/>
  <c r="M80" i="24"/>
  <c r="K80" i="24"/>
  <c r="J80" i="24"/>
  <c r="I80" i="24"/>
  <c r="H80" i="24"/>
  <c r="G80" i="24"/>
  <c r="E80" i="24"/>
  <c r="D80" i="24"/>
  <c r="O79" i="24"/>
  <c r="L79" i="24"/>
  <c r="I79" i="24"/>
  <c r="F79" i="24"/>
  <c r="C79" i="24" s="1"/>
  <c r="O78" i="24"/>
  <c r="O77" i="24" s="1"/>
  <c r="L78" i="24"/>
  <c r="I78" i="24"/>
  <c r="I77" i="24" s="1"/>
  <c r="F78" i="24"/>
  <c r="N77" i="24"/>
  <c r="M77" i="24"/>
  <c r="L77" i="24"/>
  <c r="K77" i="24"/>
  <c r="J77" i="24"/>
  <c r="H77" i="24"/>
  <c r="H76" i="24" s="1"/>
  <c r="G77" i="24"/>
  <c r="E77" i="24"/>
  <c r="E76" i="24" s="1"/>
  <c r="D77" i="24"/>
  <c r="M76" i="24"/>
  <c r="K76" i="24"/>
  <c r="G76" i="24"/>
  <c r="O74" i="24"/>
  <c r="L74" i="24"/>
  <c r="I74" i="24"/>
  <c r="F74" i="24"/>
  <c r="C74" i="24" s="1"/>
  <c r="O73" i="24"/>
  <c r="L73" i="24"/>
  <c r="I73" i="24"/>
  <c r="F73" i="24"/>
  <c r="O72" i="24"/>
  <c r="L72" i="24"/>
  <c r="I72" i="24"/>
  <c r="F72" i="24"/>
  <c r="O71" i="24"/>
  <c r="L71" i="24"/>
  <c r="I71" i="24"/>
  <c r="F71" i="24"/>
  <c r="O70" i="24"/>
  <c r="L70" i="24"/>
  <c r="L69" i="24" s="1"/>
  <c r="L67" i="24" s="1"/>
  <c r="I70" i="24"/>
  <c r="F70" i="24"/>
  <c r="C70" i="24" s="1"/>
  <c r="N69" i="24"/>
  <c r="N67" i="24" s="1"/>
  <c r="M69" i="24"/>
  <c r="M67" i="24" s="1"/>
  <c r="K69" i="24"/>
  <c r="J69" i="24"/>
  <c r="J67" i="24" s="1"/>
  <c r="H69" i="24"/>
  <c r="H67" i="24" s="1"/>
  <c r="G69" i="24"/>
  <c r="E69" i="24"/>
  <c r="E67" i="24" s="1"/>
  <c r="D69" i="24"/>
  <c r="D67" i="24" s="1"/>
  <c r="O68" i="24"/>
  <c r="L68" i="24"/>
  <c r="I68" i="24"/>
  <c r="F68" i="24"/>
  <c r="K67" i="24"/>
  <c r="G67" i="24"/>
  <c r="O66" i="24"/>
  <c r="L66" i="24"/>
  <c r="I66" i="24"/>
  <c r="F66" i="24"/>
  <c r="C66" i="24" s="1"/>
  <c r="O65" i="24"/>
  <c r="L65" i="24"/>
  <c r="I65" i="24"/>
  <c r="F65" i="24"/>
  <c r="O64" i="24"/>
  <c r="L64" i="24"/>
  <c r="I64" i="24"/>
  <c r="C64" i="24" s="1"/>
  <c r="F64" i="24"/>
  <c r="O63" i="24"/>
  <c r="L63" i="24"/>
  <c r="I63" i="24"/>
  <c r="F63" i="24"/>
  <c r="O62" i="24"/>
  <c r="O58" i="24" s="1"/>
  <c r="L62" i="24"/>
  <c r="I62" i="24"/>
  <c r="F62" i="24"/>
  <c r="C62" i="24" s="1"/>
  <c r="O61" i="24"/>
  <c r="L61" i="24"/>
  <c r="I61" i="24"/>
  <c r="F61" i="24"/>
  <c r="O60" i="24"/>
  <c r="L60" i="24"/>
  <c r="I60" i="24"/>
  <c r="F60" i="24"/>
  <c r="O59" i="24"/>
  <c r="L59" i="24"/>
  <c r="L58" i="24" s="1"/>
  <c r="I59" i="24"/>
  <c r="F59" i="24"/>
  <c r="N58" i="24"/>
  <c r="M58" i="24"/>
  <c r="K58" i="24"/>
  <c r="K54" i="24" s="1"/>
  <c r="K53" i="24" s="1"/>
  <c r="J58" i="24"/>
  <c r="H58" i="24"/>
  <c r="G58" i="24"/>
  <c r="E58" i="24"/>
  <c r="D58" i="24"/>
  <c r="O57" i="24"/>
  <c r="L57" i="24"/>
  <c r="I57" i="24"/>
  <c r="F57" i="24"/>
  <c r="O56" i="24"/>
  <c r="O55" i="24" s="1"/>
  <c r="L56" i="24"/>
  <c r="L55" i="24" s="1"/>
  <c r="L54" i="24" s="1"/>
  <c r="L53" i="24" s="1"/>
  <c r="I56" i="24"/>
  <c r="F56" i="24"/>
  <c r="N55" i="24"/>
  <c r="N54" i="24" s="1"/>
  <c r="M55" i="24"/>
  <c r="M54" i="24" s="1"/>
  <c r="K55" i="24"/>
  <c r="J55" i="24"/>
  <c r="J54" i="24" s="1"/>
  <c r="H55" i="24"/>
  <c r="G55" i="24"/>
  <c r="F55" i="24"/>
  <c r="E55" i="24"/>
  <c r="E54" i="24" s="1"/>
  <c r="E53" i="24" s="1"/>
  <c r="D55" i="24"/>
  <c r="D54" i="24" s="1"/>
  <c r="D53" i="24" s="1"/>
  <c r="G54" i="24"/>
  <c r="G53" i="24" s="1"/>
  <c r="O47" i="24"/>
  <c r="C47" i="24" s="1"/>
  <c r="O46" i="24"/>
  <c r="O45" i="24" s="1"/>
  <c r="N45" i="24"/>
  <c r="M45" i="24"/>
  <c r="L44" i="24"/>
  <c r="I44" i="24"/>
  <c r="I43" i="24" s="1"/>
  <c r="F44" i="24"/>
  <c r="C44" i="24" s="1"/>
  <c r="L43" i="24"/>
  <c r="K43" i="24"/>
  <c r="J43" i="24"/>
  <c r="H43" i="24"/>
  <c r="G43" i="24"/>
  <c r="F43" i="24"/>
  <c r="E43" i="24"/>
  <c r="D43" i="24"/>
  <c r="F42" i="24"/>
  <c r="F41" i="24" s="1"/>
  <c r="C41" i="24" s="1"/>
  <c r="E41" i="24"/>
  <c r="D41" i="24"/>
  <c r="L40" i="24"/>
  <c r="C40" i="24" s="1"/>
  <c r="L39" i="24"/>
  <c r="C39" i="24"/>
  <c r="L38" i="24"/>
  <c r="C38" i="24" s="1"/>
  <c r="L37" i="24"/>
  <c r="C37" i="24"/>
  <c r="K36" i="24"/>
  <c r="J36" i="24"/>
  <c r="L35" i="24"/>
  <c r="C35" i="24"/>
  <c r="L34" i="24"/>
  <c r="L33" i="24" s="1"/>
  <c r="C33" i="24" s="1"/>
  <c r="K33" i="24"/>
  <c r="J33" i="24"/>
  <c r="L32" i="24"/>
  <c r="C32" i="24" s="1"/>
  <c r="K31" i="24"/>
  <c r="K26" i="24" s="1"/>
  <c r="J31" i="24"/>
  <c r="L30" i="24"/>
  <c r="C30" i="24"/>
  <c r="L29" i="24"/>
  <c r="C29" i="24" s="1"/>
  <c r="L28" i="24"/>
  <c r="C28" i="24"/>
  <c r="K27" i="24"/>
  <c r="J27" i="24"/>
  <c r="J26" i="24" s="1"/>
  <c r="F25" i="24"/>
  <c r="C25" i="24" s="1"/>
  <c r="I24" i="24"/>
  <c r="D24" i="24"/>
  <c r="F24" i="24" s="1"/>
  <c r="C24" i="24" s="1"/>
  <c r="O23" i="24"/>
  <c r="L23" i="24"/>
  <c r="I23" i="24"/>
  <c r="F23" i="24"/>
  <c r="O22" i="24"/>
  <c r="O21" i="24" s="1"/>
  <c r="L22" i="24"/>
  <c r="I22" i="24"/>
  <c r="I21" i="24" s="1"/>
  <c r="I289" i="24" s="1"/>
  <c r="F22" i="24"/>
  <c r="C22" i="24" s="1"/>
  <c r="N21" i="24"/>
  <c r="N289" i="24" s="1"/>
  <c r="N288" i="24" s="1"/>
  <c r="M21" i="24"/>
  <c r="M289" i="24" s="1"/>
  <c r="M288" i="24" s="1"/>
  <c r="K21" i="24"/>
  <c r="K289" i="24" s="1"/>
  <c r="K288" i="24" s="1"/>
  <c r="J21" i="24"/>
  <c r="J289" i="24" s="1"/>
  <c r="J288" i="24" s="1"/>
  <c r="H21" i="24"/>
  <c r="G21" i="24"/>
  <c r="G289" i="24" s="1"/>
  <c r="G288" i="24" s="1"/>
  <c r="F21" i="24"/>
  <c r="F289" i="24" s="1"/>
  <c r="E21" i="24"/>
  <c r="E289" i="24" s="1"/>
  <c r="E288" i="24" s="1"/>
  <c r="D21" i="24"/>
  <c r="M20" i="24"/>
  <c r="G20" i="24"/>
  <c r="O298" i="23"/>
  <c r="L298" i="23"/>
  <c r="I298" i="23"/>
  <c r="F298" i="23"/>
  <c r="O297" i="23"/>
  <c r="L297" i="23"/>
  <c r="I297" i="23"/>
  <c r="F297" i="23"/>
  <c r="C297" i="23" s="1"/>
  <c r="O296" i="23"/>
  <c r="L296" i="23"/>
  <c r="I296" i="23"/>
  <c r="F296" i="23"/>
  <c r="O295" i="23"/>
  <c r="L295" i="23"/>
  <c r="I295" i="23"/>
  <c r="F295" i="23"/>
  <c r="O294" i="23"/>
  <c r="L294" i="23"/>
  <c r="I294" i="23"/>
  <c r="F294" i="23"/>
  <c r="O293" i="23"/>
  <c r="L293" i="23"/>
  <c r="I293" i="23"/>
  <c r="F293" i="23"/>
  <c r="C293" i="23"/>
  <c r="O292" i="23"/>
  <c r="L292" i="23"/>
  <c r="I292" i="23"/>
  <c r="F292" i="23"/>
  <c r="C292" i="23" s="1"/>
  <c r="O291" i="23"/>
  <c r="L291" i="23"/>
  <c r="I291" i="23"/>
  <c r="F291" i="23"/>
  <c r="N290" i="23"/>
  <c r="M290" i="23"/>
  <c r="K290" i="23"/>
  <c r="J290" i="23"/>
  <c r="H290" i="23"/>
  <c r="G290" i="23"/>
  <c r="E290" i="23"/>
  <c r="D290" i="23"/>
  <c r="O285" i="23"/>
  <c r="L285" i="23"/>
  <c r="I285" i="23"/>
  <c r="F285" i="23"/>
  <c r="O284" i="23"/>
  <c r="L284" i="23"/>
  <c r="L283" i="23" s="1"/>
  <c r="I284" i="23"/>
  <c r="F284" i="23"/>
  <c r="N283" i="23"/>
  <c r="M283" i="23"/>
  <c r="K283" i="23"/>
  <c r="J283" i="23"/>
  <c r="I283" i="23"/>
  <c r="H283" i="23"/>
  <c r="G283" i="23"/>
  <c r="E283" i="23"/>
  <c r="D283" i="23"/>
  <c r="O282" i="23"/>
  <c r="L282" i="23"/>
  <c r="L281" i="23" s="1"/>
  <c r="I282" i="23"/>
  <c r="I281" i="23" s="1"/>
  <c r="F282" i="23"/>
  <c r="O281" i="23"/>
  <c r="N281" i="23"/>
  <c r="M281" i="23"/>
  <c r="K281" i="23"/>
  <c r="J281" i="23"/>
  <c r="H281" i="23"/>
  <c r="G281" i="23"/>
  <c r="E281" i="23"/>
  <c r="D281" i="23"/>
  <c r="O280" i="23"/>
  <c r="L280" i="23"/>
  <c r="I280" i="23"/>
  <c r="F280" i="23"/>
  <c r="O279" i="23"/>
  <c r="L279" i="23"/>
  <c r="L276" i="23" s="1"/>
  <c r="I279" i="23"/>
  <c r="F279" i="23"/>
  <c r="C279" i="23"/>
  <c r="O278" i="23"/>
  <c r="L278" i="23"/>
  <c r="I278" i="23"/>
  <c r="F278" i="23"/>
  <c r="C278" i="23" s="1"/>
  <c r="O277" i="23"/>
  <c r="L277" i="23"/>
  <c r="I277" i="23"/>
  <c r="I276" i="23" s="1"/>
  <c r="F277" i="23"/>
  <c r="N276" i="23"/>
  <c r="M276" i="23"/>
  <c r="K276" i="23"/>
  <c r="K270" i="23" s="1"/>
  <c r="K269" i="23" s="1"/>
  <c r="J276" i="23"/>
  <c r="H276" i="23"/>
  <c r="G276" i="23"/>
  <c r="F276" i="23"/>
  <c r="E276" i="23"/>
  <c r="D276" i="23"/>
  <c r="O275" i="23"/>
  <c r="L275" i="23"/>
  <c r="I275" i="23"/>
  <c r="C275" i="23" s="1"/>
  <c r="F275" i="23"/>
  <c r="O274" i="23"/>
  <c r="L274" i="23"/>
  <c r="I274" i="23"/>
  <c r="F274" i="23"/>
  <c r="O273" i="23"/>
  <c r="O272" i="23" s="1"/>
  <c r="L273" i="23"/>
  <c r="L272" i="23" s="1"/>
  <c r="L270" i="23" s="1"/>
  <c r="L269" i="23" s="1"/>
  <c r="I273" i="23"/>
  <c r="I272" i="23" s="1"/>
  <c r="F273" i="23"/>
  <c r="N272" i="23"/>
  <c r="N270" i="23" s="1"/>
  <c r="N269" i="23" s="1"/>
  <c r="M272" i="23"/>
  <c r="K272" i="23"/>
  <c r="J272" i="23"/>
  <c r="J270" i="23" s="1"/>
  <c r="J269" i="23" s="1"/>
  <c r="H272" i="23"/>
  <c r="H270" i="23" s="1"/>
  <c r="H269" i="23" s="1"/>
  <c r="G272" i="23"/>
  <c r="F272" i="23"/>
  <c r="E272" i="23"/>
  <c r="D272" i="23"/>
  <c r="D270" i="23" s="1"/>
  <c r="D269" i="23" s="1"/>
  <c r="O271" i="23"/>
  <c r="L271" i="23"/>
  <c r="I271" i="23"/>
  <c r="F271" i="23"/>
  <c r="C271" i="23" s="1"/>
  <c r="M270" i="23"/>
  <c r="G270" i="23"/>
  <c r="G269" i="23" s="1"/>
  <c r="E270" i="23"/>
  <c r="O268" i="23"/>
  <c r="L268" i="23"/>
  <c r="I268" i="23"/>
  <c r="F268" i="23"/>
  <c r="O267" i="23"/>
  <c r="L267" i="23"/>
  <c r="I267" i="23"/>
  <c r="F267" i="23"/>
  <c r="O266" i="23"/>
  <c r="L266" i="23"/>
  <c r="I266" i="23"/>
  <c r="F266" i="23"/>
  <c r="O265" i="23"/>
  <c r="O264" i="23" s="1"/>
  <c r="L265" i="23"/>
  <c r="I265" i="23"/>
  <c r="F265" i="23"/>
  <c r="C265" i="23"/>
  <c r="N264" i="23"/>
  <c r="N259" i="23" s="1"/>
  <c r="M264" i="23"/>
  <c r="K264" i="23"/>
  <c r="J264" i="23"/>
  <c r="I264" i="23"/>
  <c r="H264" i="23"/>
  <c r="G264" i="23"/>
  <c r="E264" i="23"/>
  <c r="D264" i="23"/>
  <c r="D259" i="23" s="1"/>
  <c r="O263" i="23"/>
  <c r="L263" i="23"/>
  <c r="I263" i="23"/>
  <c r="F263" i="23"/>
  <c r="O262" i="23"/>
  <c r="L262" i="23"/>
  <c r="I262" i="23"/>
  <c r="C262" i="23" s="1"/>
  <c r="F262" i="23"/>
  <c r="O261" i="23"/>
  <c r="L261" i="23"/>
  <c r="L260" i="23" s="1"/>
  <c r="I261" i="23"/>
  <c r="F261" i="23"/>
  <c r="O260" i="23"/>
  <c r="N260" i="23"/>
  <c r="M260" i="23"/>
  <c r="M259" i="23" s="1"/>
  <c r="K260" i="23"/>
  <c r="K259" i="23" s="1"/>
  <c r="J260" i="23"/>
  <c r="H260" i="23"/>
  <c r="G260" i="23"/>
  <c r="G259" i="23" s="1"/>
  <c r="E260" i="23"/>
  <c r="E259" i="23" s="1"/>
  <c r="D260" i="23"/>
  <c r="J259" i="23"/>
  <c r="H259" i="23"/>
  <c r="O258" i="23"/>
  <c r="L258" i="23"/>
  <c r="I258" i="23"/>
  <c r="F258" i="23"/>
  <c r="O257" i="23"/>
  <c r="L257" i="23"/>
  <c r="I257" i="23"/>
  <c r="F257" i="23"/>
  <c r="O256" i="23"/>
  <c r="L256" i="23"/>
  <c r="I256" i="23"/>
  <c r="F256" i="23"/>
  <c r="C256" i="23" s="1"/>
  <c r="O255" i="23"/>
  <c r="L255" i="23"/>
  <c r="I255" i="23"/>
  <c r="F255" i="23"/>
  <c r="O254" i="23"/>
  <c r="L254" i="23"/>
  <c r="I254" i="23"/>
  <c r="F254" i="23"/>
  <c r="O253" i="23"/>
  <c r="L253" i="23"/>
  <c r="L252" i="23" s="1"/>
  <c r="L251" i="23" s="1"/>
  <c r="I253" i="23"/>
  <c r="F253" i="23"/>
  <c r="O252" i="23"/>
  <c r="O251" i="23" s="1"/>
  <c r="N252" i="23"/>
  <c r="M252" i="23"/>
  <c r="M251" i="23" s="1"/>
  <c r="K252" i="23"/>
  <c r="K251" i="23" s="1"/>
  <c r="J252" i="23"/>
  <c r="J251" i="23" s="1"/>
  <c r="H252" i="23"/>
  <c r="H251" i="23" s="1"/>
  <c r="G252" i="23"/>
  <c r="G251" i="23" s="1"/>
  <c r="E252" i="23"/>
  <c r="E251" i="23" s="1"/>
  <c r="D252" i="23"/>
  <c r="N251" i="23"/>
  <c r="D251" i="23"/>
  <c r="O250" i="23"/>
  <c r="L250" i="23"/>
  <c r="I250" i="23"/>
  <c r="F250" i="23"/>
  <c r="O249" i="23"/>
  <c r="L249" i="23"/>
  <c r="I249" i="23"/>
  <c r="F249" i="23"/>
  <c r="C249" i="23" s="1"/>
  <c r="O248" i="23"/>
  <c r="O246" i="23" s="1"/>
  <c r="L248" i="23"/>
  <c r="I248" i="23"/>
  <c r="F248" i="23"/>
  <c r="C248" i="23" s="1"/>
  <c r="O247" i="23"/>
  <c r="L247" i="23"/>
  <c r="L246" i="23" s="1"/>
  <c r="I247" i="23"/>
  <c r="I246" i="23" s="1"/>
  <c r="F247" i="23"/>
  <c r="F246" i="23" s="1"/>
  <c r="N246" i="23"/>
  <c r="M246" i="23"/>
  <c r="K246" i="23"/>
  <c r="J246" i="23"/>
  <c r="H246" i="23"/>
  <c r="G246" i="23"/>
  <c r="E246" i="23"/>
  <c r="D246" i="23"/>
  <c r="O245" i="23"/>
  <c r="L245" i="23"/>
  <c r="I245" i="23"/>
  <c r="F245" i="23"/>
  <c r="O244" i="23"/>
  <c r="L244" i="23"/>
  <c r="I244" i="23"/>
  <c r="F244" i="23"/>
  <c r="C244" i="23" s="1"/>
  <c r="O243" i="23"/>
  <c r="L243" i="23"/>
  <c r="I243" i="23"/>
  <c r="F243" i="23"/>
  <c r="O242" i="23"/>
  <c r="L242" i="23"/>
  <c r="I242" i="23"/>
  <c r="F242" i="23"/>
  <c r="O241" i="23"/>
  <c r="L241" i="23"/>
  <c r="I241" i="23"/>
  <c r="F241" i="23"/>
  <c r="O240" i="23"/>
  <c r="L240" i="23"/>
  <c r="I240" i="23"/>
  <c r="F240" i="23"/>
  <c r="C240" i="23"/>
  <c r="O239" i="23"/>
  <c r="L239" i="23"/>
  <c r="I239" i="23"/>
  <c r="F239" i="23"/>
  <c r="F238" i="23" s="1"/>
  <c r="N238" i="23"/>
  <c r="M238" i="23"/>
  <c r="K238" i="23"/>
  <c r="J238" i="23"/>
  <c r="I238" i="23"/>
  <c r="H238" i="23"/>
  <c r="G238" i="23"/>
  <c r="E238" i="23"/>
  <c r="D238" i="23"/>
  <c r="O237" i="23"/>
  <c r="L237" i="23"/>
  <c r="I237" i="23"/>
  <c r="F237" i="23"/>
  <c r="O236" i="23"/>
  <c r="O235" i="23" s="1"/>
  <c r="L236" i="23"/>
  <c r="I236" i="23"/>
  <c r="I235" i="23" s="1"/>
  <c r="F236" i="23"/>
  <c r="C236" i="23" s="1"/>
  <c r="N235" i="23"/>
  <c r="M235" i="23"/>
  <c r="L235" i="23"/>
  <c r="K235" i="23"/>
  <c r="J235" i="23"/>
  <c r="H235" i="23"/>
  <c r="G235" i="23"/>
  <c r="E235" i="23"/>
  <c r="D235" i="23"/>
  <c r="O234" i="23"/>
  <c r="O233" i="23" s="1"/>
  <c r="L234" i="23"/>
  <c r="I234" i="23"/>
  <c r="F234" i="23"/>
  <c r="N233" i="23"/>
  <c r="N231" i="23" s="1"/>
  <c r="M233" i="23"/>
  <c r="L233" i="23"/>
  <c r="K233" i="23"/>
  <c r="J233" i="23"/>
  <c r="J231" i="23" s="1"/>
  <c r="H233" i="23"/>
  <c r="G233" i="23"/>
  <c r="F233" i="23"/>
  <c r="E233" i="23"/>
  <c r="D233" i="23"/>
  <c r="O232" i="23"/>
  <c r="L232" i="23"/>
  <c r="I232" i="23"/>
  <c r="C232" i="23" s="1"/>
  <c r="F232" i="23"/>
  <c r="H231" i="23"/>
  <c r="D231" i="23"/>
  <c r="O229" i="23"/>
  <c r="L229" i="23"/>
  <c r="I229" i="23"/>
  <c r="F229" i="23"/>
  <c r="C229" i="23" s="1"/>
  <c r="O228" i="23"/>
  <c r="O227" i="23" s="1"/>
  <c r="L228" i="23"/>
  <c r="I228" i="23"/>
  <c r="I227" i="23" s="1"/>
  <c r="F228" i="23"/>
  <c r="C228" i="23" s="1"/>
  <c r="N227" i="23"/>
  <c r="M227" i="23"/>
  <c r="L227" i="23"/>
  <c r="K227" i="23"/>
  <c r="J227" i="23"/>
  <c r="H227" i="23"/>
  <c r="G227" i="23"/>
  <c r="E227" i="23"/>
  <c r="D227" i="23"/>
  <c r="O226" i="23"/>
  <c r="L226" i="23"/>
  <c r="I226" i="23"/>
  <c r="F226" i="23"/>
  <c r="O225" i="23"/>
  <c r="L225" i="23"/>
  <c r="I225" i="23"/>
  <c r="F225" i="23"/>
  <c r="O224" i="23"/>
  <c r="L224" i="23"/>
  <c r="I224" i="23"/>
  <c r="D224" i="23"/>
  <c r="F224" i="23" s="1"/>
  <c r="O223" i="23"/>
  <c r="L223" i="23"/>
  <c r="I223" i="23"/>
  <c r="F223" i="23"/>
  <c r="O222" i="23"/>
  <c r="L222" i="23"/>
  <c r="I222" i="23"/>
  <c r="F222" i="23"/>
  <c r="C222" i="23" s="1"/>
  <c r="O221" i="23"/>
  <c r="L221" i="23"/>
  <c r="I221" i="23"/>
  <c r="F221" i="23"/>
  <c r="C221" i="23" s="1"/>
  <c r="O220" i="23"/>
  <c r="L220" i="23"/>
  <c r="I220" i="23"/>
  <c r="F220" i="23"/>
  <c r="O219" i="23"/>
  <c r="L219" i="23"/>
  <c r="I219" i="23"/>
  <c r="F219" i="23"/>
  <c r="O218" i="23"/>
  <c r="L218" i="23"/>
  <c r="I218" i="23"/>
  <c r="F218" i="23"/>
  <c r="C218" i="23" s="1"/>
  <c r="O217" i="23"/>
  <c r="L217" i="23"/>
  <c r="I217" i="23"/>
  <c r="I216" i="23" s="1"/>
  <c r="F217" i="23"/>
  <c r="C217" i="23" s="1"/>
  <c r="N216" i="23"/>
  <c r="M216" i="23"/>
  <c r="L216" i="23"/>
  <c r="K216" i="23"/>
  <c r="J216" i="23"/>
  <c r="H216" i="23"/>
  <c r="G216" i="23"/>
  <c r="E216" i="23"/>
  <c r="O215" i="23"/>
  <c r="L215" i="23"/>
  <c r="I215" i="23"/>
  <c r="F215" i="23"/>
  <c r="O214" i="23"/>
  <c r="L214" i="23"/>
  <c r="I214" i="23"/>
  <c r="F214" i="23"/>
  <c r="O213" i="23"/>
  <c r="L213" i="23"/>
  <c r="I213" i="23"/>
  <c r="F213" i="23"/>
  <c r="C213" i="23"/>
  <c r="O212" i="23"/>
  <c r="L212" i="23"/>
  <c r="I212" i="23"/>
  <c r="F212" i="23"/>
  <c r="C212" i="23" s="1"/>
  <c r="O211" i="23"/>
  <c r="L211" i="23"/>
  <c r="I211" i="23"/>
  <c r="F211" i="23"/>
  <c r="O210" i="23"/>
  <c r="L210" i="23"/>
  <c r="I210" i="23"/>
  <c r="F210" i="23"/>
  <c r="C210" i="23" s="1"/>
  <c r="O209" i="23"/>
  <c r="O205" i="23" s="1"/>
  <c r="L209" i="23"/>
  <c r="I209" i="23"/>
  <c r="F209" i="23"/>
  <c r="C209" i="23" s="1"/>
  <c r="O208" i="23"/>
  <c r="L208" i="23"/>
  <c r="I208" i="23"/>
  <c r="F208" i="23"/>
  <c r="O207" i="23"/>
  <c r="L207" i="23"/>
  <c r="I207" i="23"/>
  <c r="C207" i="23" s="1"/>
  <c r="F207" i="23"/>
  <c r="O206" i="23"/>
  <c r="L206" i="23"/>
  <c r="I206" i="23"/>
  <c r="F206" i="23"/>
  <c r="N205" i="23"/>
  <c r="M205" i="23"/>
  <c r="M204" i="23" s="1"/>
  <c r="K205" i="23"/>
  <c r="K204" i="23" s="1"/>
  <c r="J205" i="23"/>
  <c r="H205" i="23"/>
  <c r="G205" i="23"/>
  <c r="G204" i="23" s="1"/>
  <c r="G195" i="23" s="1"/>
  <c r="E205" i="23"/>
  <c r="E204" i="23" s="1"/>
  <c r="D205" i="23"/>
  <c r="N204" i="23"/>
  <c r="J204" i="23"/>
  <c r="H204" i="23"/>
  <c r="O203" i="23"/>
  <c r="L203" i="23"/>
  <c r="I203" i="23"/>
  <c r="F203" i="23"/>
  <c r="O202" i="23"/>
  <c r="L202" i="23"/>
  <c r="I202" i="23"/>
  <c r="F202" i="23"/>
  <c r="O201" i="23"/>
  <c r="L201" i="23"/>
  <c r="I201" i="23"/>
  <c r="C201" i="23" s="1"/>
  <c r="F201" i="23"/>
  <c r="O200" i="23"/>
  <c r="L200" i="23"/>
  <c r="I200" i="23"/>
  <c r="F200" i="23"/>
  <c r="O199" i="23"/>
  <c r="O198" i="23" s="1"/>
  <c r="L199" i="23"/>
  <c r="L198" i="23" s="1"/>
  <c r="L196" i="23" s="1"/>
  <c r="I199" i="23"/>
  <c r="F199" i="23"/>
  <c r="N198" i="23"/>
  <c r="N196" i="23" s="1"/>
  <c r="N195" i="23" s="1"/>
  <c r="M198" i="23"/>
  <c r="M196" i="23" s="1"/>
  <c r="K198" i="23"/>
  <c r="J198" i="23"/>
  <c r="J196" i="23" s="1"/>
  <c r="J195" i="23" s="1"/>
  <c r="H198" i="23"/>
  <c r="H196" i="23" s="1"/>
  <c r="H195" i="23" s="1"/>
  <c r="G198" i="23"/>
  <c r="F198" i="23"/>
  <c r="E198" i="23"/>
  <c r="D198" i="23"/>
  <c r="O197" i="23"/>
  <c r="L197" i="23"/>
  <c r="I197" i="23"/>
  <c r="F197" i="23"/>
  <c r="C197" i="23" s="1"/>
  <c r="K196" i="23"/>
  <c r="G196" i="23"/>
  <c r="E196" i="23"/>
  <c r="D196" i="23"/>
  <c r="O193" i="23"/>
  <c r="O192" i="23" s="1"/>
  <c r="O191" i="23" s="1"/>
  <c r="L193" i="23"/>
  <c r="I193" i="23"/>
  <c r="I192" i="23" s="1"/>
  <c r="I191" i="23" s="1"/>
  <c r="F193" i="23"/>
  <c r="C193" i="23" s="1"/>
  <c r="N192" i="23"/>
  <c r="N191" i="23" s="1"/>
  <c r="M192" i="23"/>
  <c r="M191" i="23" s="1"/>
  <c r="M187" i="23" s="1"/>
  <c r="L192" i="23"/>
  <c r="L191" i="23" s="1"/>
  <c r="K192" i="23"/>
  <c r="J192" i="23"/>
  <c r="J191" i="23" s="1"/>
  <c r="H192" i="23"/>
  <c r="H191" i="23" s="1"/>
  <c r="G192" i="23"/>
  <c r="G191" i="23" s="1"/>
  <c r="E192" i="23"/>
  <c r="D192" i="23"/>
  <c r="D191" i="23" s="1"/>
  <c r="K191" i="23"/>
  <c r="E191" i="23"/>
  <c r="E187" i="23" s="1"/>
  <c r="O190" i="23"/>
  <c r="L190" i="23"/>
  <c r="I190" i="23"/>
  <c r="F190" i="23"/>
  <c r="C190" i="23" s="1"/>
  <c r="O189" i="23"/>
  <c r="O188" i="23" s="1"/>
  <c r="O187" i="23" s="1"/>
  <c r="L189" i="23"/>
  <c r="I189" i="23"/>
  <c r="I188" i="23" s="1"/>
  <c r="F189" i="23"/>
  <c r="C189" i="23" s="1"/>
  <c r="N188" i="23"/>
  <c r="M188" i="23"/>
  <c r="L188" i="23"/>
  <c r="K188" i="23"/>
  <c r="J188" i="23"/>
  <c r="H188" i="23"/>
  <c r="G188" i="23"/>
  <c r="E188" i="23"/>
  <c r="D188" i="23"/>
  <c r="K187" i="23"/>
  <c r="O186" i="23"/>
  <c r="L186" i="23"/>
  <c r="I186" i="23"/>
  <c r="F186" i="23"/>
  <c r="O185" i="23"/>
  <c r="O184" i="23" s="1"/>
  <c r="L185" i="23"/>
  <c r="L184" i="23" s="1"/>
  <c r="I185" i="23"/>
  <c r="I184" i="23" s="1"/>
  <c r="F185" i="23"/>
  <c r="C185" i="23"/>
  <c r="N184" i="23"/>
  <c r="M184" i="23"/>
  <c r="K184" i="23"/>
  <c r="J184" i="23"/>
  <c r="H184" i="23"/>
  <c r="G184" i="23"/>
  <c r="F184" i="23"/>
  <c r="E184" i="23"/>
  <c r="D184" i="23"/>
  <c r="O183" i="23"/>
  <c r="L183" i="23"/>
  <c r="I183" i="23"/>
  <c r="F183" i="23"/>
  <c r="O182" i="23"/>
  <c r="L182" i="23"/>
  <c r="I182" i="23"/>
  <c r="F182" i="23"/>
  <c r="O181" i="23"/>
  <c r="L181" i="23"/>
  <c r="I181" i="23"/>
  <c r="C181" i="23" s="1"/>
  <c r="F181" i="23"/>
  <c r="O180" i="23"/>
  <c r="L180" i="23"/>
  <c r="I180" i="23"/>
  <c r="F180" i="23"/>
  <c r="F179" i="23" s="1"/>
  <c r="N179" i="23"/>
  <c r="M179" i="23"/>
  <c r="K179" i="23"/>
  <c r="J179" i="23"/>
  <c r="I179" i="23"/>
  <c r="H179" i="23"/>
  <c r="G179" i="23"/>
  <c r="E179" i="23"/>
  <c r="D179" i="23"/>
  <c r="O178" i="23"/>
  <c r="L178" i="23"/>
  <c r="I178" i="23"/>
  <c r="F178" i="23"/>
  <c r="C178" i="23" s="1"/>
  <c r="D178" i="23"/>
  <c r="D175" i="23" s="1"/>
  <c r="D174" i="23" s="1"/>
  <c r="D173" i="23" s="1"/>
  <c r="O177" i="23"/>
  <c r="L177" i="23"/>
  <c r="I177" i="23"/>
  <c r="F177" i="23"/>
  <c r="O176" i="23"/>
  <c r="L176" i="23"/>
  <c r="I176" i="23"/>
  <c r="F176" i="23"/>
  <c r="N175" i="23"/>
  <c r="M175" i="23"/>
  <c r="K175" i="23"/>
  <c r="J175" i="23"/>
  <c r="J174" i="23" s="1"/>
  <c r="H175" i="23"/>
  <c r="G175" i="23"/>
  <c r="G174" i="23" s="1"/>
  <c r="G173" i="23" s="1"/>
  <c r="F175" i="23"/>
  <c r="E175" i="23"/>
  <c r="K174" i="23"/>
  <c r="K173" i="23" s="1"/>
  <c r="O172" i="23"/>
  <c r="L172" i="23"/>
  <c r="I172" i="23"/>
  <c r="C172" i="23" s="1"/>
  <c r="F172" i="23"/>
  <c r="O171" i="23"/>
  <c r="L171" i="23"/>
  <c r="I171" i="23"/>
  <c r="F171" i="23"/>
  <c r="O170" i="23"/>
  <c r="L170" i="23"/>
  <c r="I170" i="23"/>
  <c r="F170" i="23"/>
  <c r="C170" i="23" s="1"/>
  <c r="O169" i="23"/>
  <c r="L169" i="23"/>
  <c r="I169" i="23"/>
  <c r="F169" i="23"/>
  <c r="O168" i="23"/>
  <c r="L168" i="23"/>
  <c r="I168" i="23"/>
  <c r="F168" i="23"/>
  <c r="O167" i="23"/>
  <c r="L167" i="23"/>
  <c r="L166" i="23" s="1"/>
  <c r="L165" i="23" s="1"/>
  <c r="I167" i="23"/>
  <c r="F167" i="23"/>
  <c r="O166" i="23"/>
  <c r="O165" i="23" s="1"/>
  <c r="N166" i="23"/>
  <c r="M166" i="23"/>
  <c r="M165" i="23" s="1"/>
  <c r="K166" i="23"/>
  <c r="K165" i="23" s="1"/>
  <c r="J166" i="23"/>
  <c r="H166" i="23"/>
  <c r="H165" i="23" s="1"/>
  <c r="G166" i="23"/>
  <c r="G165" i="23" s="1"/>
  <c r="E166" i="23"/>
  <c r="E165" i="23" s="1"/>
  <c r="D166" i="23"/>
  <c r="N165" i="23"/>
  <c r="J165" i="23"/>
  <c r="D165" i="23"/>
  <c r="O164" i="23"/>
  <c r="L164" i="23"/>
  <c r="I164" i="23"/>
  <c r="F164" i="23"/>
  <c r="O163" i="23"/>
  <c r="L163" i="23"/>
  <c r="I163" i="23"/>
  <c r="F163" i="23"/>
  <c r="O162" i="23"/>
  <c r="L162" i="23"/>
  <c r="I162" i="23"/>
  <c r="F162" i="23"/>
  <c r="C162" i="23"/>
  <c r="O161" i="23"/>
  <c r="L161" i="23"/>
  <c r="I161" i="23"/>
  <c r="F161" i="23"/>
  <c r="F160" i="23" s="1"/>
  <c r="N160" i="23"/>
  <c r="M160" i="23"/>
  <c r="K160" i="23"/>
  <c r="J160" i="23"/>
  <c r="I160" i="23"/>
  <c r="H160" i="23"/>
  <c r="G160" i="23"/>
  <c r="E160" i="23"/>
  <c r="D160" i="23"/>
  <c r="O159" i="23"/>
  <c r="L159" i="23"/>
  <c r="I159" i="23"/>
  <c r="F159" i="23"/>
  <c r="O158" i="23"/>
  <c r="L158" i="23"/>
  <c r="I158" i="23"/>
  <c r="F158" i="23"/>
  <c r="C158" i="23" s="1"/>
  <c r="O157" i="23"/>
  <c r="L157" i="23"/>
  <c r="I157" i="23"/>
  <c r="F157" i="23"/>
  <c r="O156" i="23"/>
  <c r="L156" i="23"/>
  <c r="I156" i="23"/>
  <c r="F156" i="23"/>
  <c r="O155" i="23"/>
  <c r="L155" i="23"/>
  <c r="I155" i="23"/>
  <c r="F155" i="23"/>
  <c r="O154" i="23"/>
  <c r="L154" i="23"/>
  <c r="I154" i="23"/>
  <c r="F154" i="23"/>
  <c r="C154" i="23" s="1"/>
  <c r="O153" i="23"/>
  <c r="L153" i="23"/>
  <c r="I153" i="23"/>
  <c r="F153" i="23"/>
  <c r="O152" i="23"/>
  <c r="O151" i="23" s="1"/>
  <c r="L152" i="23"/>
  <c r="I152" i="23"/>
  <c r="F152" i="23"/>
  <c r="N151" i="23"/>
  <c r="M151" i="23"/>
  <c r="K151" i="23"/>
  <c r="J151" i="23"/>
  <c r="H151" i="23"/>
  <c r="G151" i="23"/>
  <c r="E151" i="23"/>
  <c r="D151" i="23"/>
  <c r="O150" i="23"/>
  <c r="L150" i="23"/>
  <c r="I150" i="23"/>
  <c r="F150" i="23"/>
  <c r="C150" i="23" s="1"/>
  <c r="O149" i="23"/>
  <c r="L149" i="23"/>
  <c r="I149" i="23"/>
  <c r="F149" i="23"/>
  <c r="O148" i="23"/>
  <c r="L148" i="23"/>
  <c r="I148" i="23"/>
  <c r="C148" i="23" s="1"/>
  <c r="F148" i="23"/>
  <c r="O147" i="23"/>
  <c r="L147" i="23"/>
  <c r="I147" i="23"/>
  <c r="F147" i="23"/>
  <c r="O146" i="23"/>
  <c r="L146" i="23"/>
  <c r="I146" i="23"/>
  <c r="F146" i="23"/>
  <c r="C146" i="23" s="1"/>
  <c r="O145" i="23"/>
  <c r="L145" i="23"/>
  <c r="L144" i="23" s="1"/>
  <c r="I145" i="23"/>
  <c r="I144" i="23" s="1"/>
  <c r="F145" i="23"/>
  <c r="N144" i="23"/>
  <c r="M144" i="23"/>
  <c r="K144" i="23"/>
  <c r="J144" i="23"/>
  <c r="H144" i="23"/>
  <c r="G144" i="23"/>
  <c r="E144" i="23"/>
  <c r="D144" i="23"/>
  <c r="O143" i="23"/>
  <c r="L143" i="23"/>
  <c r="I143" i="23"/>
  <c r="F143" i="23"/>
  <c r="O142" i="23"/>
  <c r="O141" i="23" s="1"/>
  <c r="L142" i="23"/>
  <c r="L141" i="23" s="1"/>
  <c r="I142" i="23"/>
  <c r="I141" i="23" s="1"/>
  <c r="F142" i="23"/>
  <c r="C142" i="23"/>
  <c r="N141" i="23"/>
  <c r="M141" i="23"/>
  <c r="K141" i="23"/>
  <c r="J141" i="23"/>
  <c r="H141" i="23"/>
  <c r="G141" i="23"/>
  <c r="F141" i="23"/>
  <c r="E141" i="23"/>
  <c r="D141" i="23"/>
  <c r="O140" i="23"/>
  <c r="L140" i="23"/>
  <c r="I140" i="23"/>
  <c r="F140" i="23"/>
  <c r="O139" i="23"/>
  <c r="L139" i="23"/>
  <c r="I139" i="23"/>
  <c r="F139" i="23"/>
  <c r="O138" i="23"/>
  <c r="L138" i="23"/>
  <c r="I138" i="23"/>
  <c r="F138" i="23"/>
  <c r="C138" i="23" s="1"/>
  <c r="O137" i="23"/>
  <c r="L137" i="23"/>
  <c r="I137" i="23"/>
  <c r="F137" i="23"/>
  <c r="F136" i="23" s="1"/>
  <c r="N136" i="23"/>
  <c r="M136" i="23"/>
  <c r="K136" i="23"/>
  <c r="J136" i="23"/>
  <c r="I136" i="23"/>
  <c r="H136" i="23"/>
  <c r="G136" i="23"/>
  <c r="E136" i="23"/>
  <c r="D136" i="23"/>
  <c r="O135" i="23"/>
  <c r="O131" i="23" s="1"/>
  <c r="L135" i="23"/>
  <c r="I135" i="23"/>
  <c r="F135" i="23"/>
  <c r="C135" i="23" s="1"/>
  <c r="D135" i="23"/>
  <c r="D131" i="23" s="1"/>
  <c r="D130" i="23" s="1"/>
  <c r="O134" i="23"/>
  <c r="L134" i="23"/>
  <c r="I134" i="23"/>
  <c r="F134" i="23"/>
  <c r="O133" i="23"/>
  <c r="L133" i="23"/>
  <c r="I133" i="23"/>
  <c r="F133" i="23"/>
  <c r="O132" i="23"/>
  <c r="L132" i="23"/>
  <c r="L131" i="23" s="1"/>
  <c r="I132" i="23"/>
  <c r="F132" i="23"/>
  <c r="N131" i="23"/>
  <c r="M131" i="23"/>
  <c r="M130" i="23" s="1"/>
  <c r="K131" i="23"/>
  <c r="J131" i="23"/>
  <c r="H131" i="23"/>
  <c r="G131" i="23"/>
  <c r="G130" i="23" s="1"/>
  <c r="E131" i="23"/>
  <c r="H130" i="23"/>
  <c r="O129" i="23"/>
  <c r="O128" i="23" s="1"/>
  <c r="L129" i="23"/>
  <c r="I129" i="23"/>
  <c r="C129" i="23" s="1"/>
  <c r="F129" i="23"/>
  <c r="N128" i="23"/>
  <c r="M128" i="23"/>
  <c r="L128" i="23"/>
  <c r="K128" i="23"/>
  <c r="J128" i="23"/>
  <c r="H128" i="23"/>
  <c r="G128" i="23"/>
  <c r="F128" i="23"/>
  <c r="E128" i="23"/>
  <c r="D128" i="23"/>
  <c r="O127" i="23"/>
  <c r="L127" i="23"/>
  <c r="I127" i="23"/>
  <c r="F127" i="23"/>
  <c r="C127" i="23"/>
  <c r="O126" i="23"/>
  <c r="L126" i="23"/>
  <c r="I126" i="23"/>
  <c r="F126" i="23"/>
  <c r="O125" i="23"/>
  <c r="L125" i="23"/>
  <c r="I125" i="23"/>
  <c r="F125" i="23"/>
  <c r="O124" i="23"/>
  <c r="L124" i="23"/>
  <c r="I124" i="23"/>
  <c r="F124" i="23"/>
  <c r="C124" i="23" s="1"/>
  <c r="O123" i="23"/>
  <c r="O122" i="23" s="1"/>
  <c r="L123" i="23"/>
  <c r="I123" i="23"/>
  <c r="I122" i="23" s="1"/>
  <c r="F123" i="23"/>
  <c r="C123" i="23" s="1"/>
  <c r="N122" i="23"/>
  <c r="M122" i="23"/>
  <c r="L122" i="23"/>
  <c r="K122" i="23"/>
  <c r="J122" i="23"/>
  <c r="H122" i="23"/>
  <c r="G122" i="23"/>
  <c r="E122" i="23"/>
  <c r="D122" i="23"/>
  <c r="O121" i="23"/>
  <c r="L121" i="23"/>
  <c r="I121" i="23"/>
  <c r="F121" i="23"/>
  <c r="O120" i="23"/>
  <c r="L120" i="23"/>
  <c r="I120" i="23"/>
  <c r="F120" i="23"/>
  <c r="O119" i="23"/>
  <c r="L119" i="23"/>
  <c r="I119" i="23"/>
  <c r="F119" i="23"/>
  <c r="C119" i="23" s="1"/>
  <c r="O118" i="23"/>
  <c r="L118" i="23"/>
  <c r="I118" i="23"/>
  <c r="F118" i="23"/>
  <c r="O117" i="23"/>
  <c r="O116" i="23" s="1"/>
  <c r="L117" i="23"/>
  <c r="I117" i="23"/>
  <c r="F117" i="23"/>
  <c r="N116" i="23"/>
  <c r="M116" i="23"/>
  <c r="K116" i="23"/>
  <c r="J116" i="23"/>
  <c r="H116" i="23"/>
  <c r="G116" i="23"/>
  <c r="F116" i="23"/>
  <c r="E116" i="23"/>
  <c r="D116" i="23"/>
  <c r="O115" i="23"/>
  <c r="L115" i="23"/>
  <c r="I115" i="23"/>
  <c r="F115" i="23"/>
  <c r="C115" i="23" s="1"/>
  <c r="O114" i="23"/>
  <c r="L114" i="23"/>
  <c r="I114" i="23"/>
  <c r="F114" i="23"/>
  <c r="O113" i="23"/>
  <c r="L113" i="23"/>
  <c r="I113" i="23"/>
  <c r="F113" i="23"/>
  <c r="N112" i="23"/>
  <c r="M112" i="23"/>
  <c r="L112" i="23"/>
  <c r="K112" i="23"/>
  <c r="J112" i="23"/>
  <c r="H112" i="23"/>
  <c r="G112" i="23"/>
  <c r="F112" i="23"/>
  <c r="E112" i="23"/>
  <c r="D112" i="23"/>
  <c r="O111" i="23"/>
  <c r="L111" i="23"/>
  <c r="I111" i="23"/>
  <c r="F111" i="23"/>
  <c r="C111" i="23"/>
  <c r="O110" i="23"/>
  <c r="L110" i="23"/>
  <c r="I110" i="23"/>
  <c r="F110" i="23"/>
  <c r="C110" i="23" s="1"/>
  <c r="O109" i="23"/>
  <c r="L109" i="23"/>
  <c r="I109" i="23"/>
  <c r="F109" i="23"/>
  <c r="O108" i="23"/>
  <c r="L108" i="23"/>
  <c r="I108" i="23"/>
  <c r="F108" i="23"/>
  <c r="C108" i="23" s="1"/>
  <c r="O107" i="23"/>
  <c r="O103" i="23" s="1"/>
  <c r="L107" i="23"/>
  <c r="I107" i="23"/>
  <c r="F107" i="23"/>
  <c r="C107" i="23" s="1"/>
  <c r="O106" i="23"/>
  <c r="L106" i="23"/>
  <c r="I106" i="23"/>
  <c r="F106" i="23"/>
  <c r="O105" i="23"/>
  <c r="L105" i="23"/>
  <c r="I105" i="23"/>
  <c r="F105" i="23"/>
  <c r="O104" i="23"/>
  <c r="L104" i="23"/>
  <c r="I104" i="23"/>
  <c r="F104" i="23"/>
  <c r="N103" i="23"/>
  <c r="M103" i="23"/>
  <c r="K103" i="23"/>
  <c r="J103" i="23"/>
  <c r="H103" i="23"/>
  <c r="G103" i="23"/>
  <c r="E103" i="23"/>
  <c r="D103" i="23"/>
  <c r="O102" i="23"/>
  <c r="L102" i="23"/>
  <c r="I102" i="23"/>
  <c r="F102" i="23"/>
  <c r="C102" i="23" s="1"/>
  <c r="O101" i="23"/>
  <c r="L101" i="23"/>
  <c r="I101" i="23"/>
  <c r="F101" i="23"/>
  <c r="O100" i="23"/>
  <c r="L100" i="23"/>
  <c r="I100" i="23"/>
  <c r="F100" i="23"/>
  <c r="O99" i="23"/>
  <c r="L99" i="23"/>
  <c r="I99" i="23"/>
  <c r="F99" i="23"/>
  <c r="C99" i="23" s="1"/>
  <c r="O98" i="23"/>
  <c r="L98" i="23"/>
  <c r="I98" i="23"/>
  <c r="F98" i="23"/>
  <c r="O97" i="23"/>
  <c r="L97" i="23"/>
  <c r="I97" i="23"/>
  <c r="D97" i="23"/>
  <c r="F97" i="23" s="1"/>
  <c r="O96" i="23"/>
  <c r="O95" i="23" s="1"/>
  <c r="L96" i="23"/>
  <c r="I96" i="23"/>
  <c r="I95" i="23" s="1"/>
  <c r="F96" i="23"/>
  <c r="N95" i="23"/>
  <c r="M95" i="23"/>
  <c r="K95" i="23"/>
  <c r="J95" i="23"/>
  <c r="H95" i="23"/>
  <c r="G95" i="23"/>
  <c r="E95" i="23"/>
  <c r="D95" i="23"/>
  <c r="O94" i="23"/>
  <c r="L94" i="23"/>
  <c r="I94" i="23"/>
  <c r="F94" i="23"/>
  <c r="O93" i="23"/>
  <c r="L93" i="23"/>
  <c r="I93" i="23"/>
  <c r="F93" i="23"/>
  <c r="O92" i="23"/>
  <c r="L92" i="23"/>
  <c r="C92" i="23" s="1"/>
  <c r="I92" i="23"/>
  <c r="F92" i="23"/>
  <c r="O91" i="23"/>
  <c r="L91" i="23"/>
  <c r="I91" i="23"/>
  <c r="F91" i="23"/>
  <c r="O90" i="23"/>
  <c r="L90" i="23"/>
  <c r="I90" i="23"/>
  <c r="F90" i="23"/>
  <c r="N89" i="23"/>
  <c r="N83" i="23" s="1"/>
  <c r="M89" i="23"/>
  <c r="K89" i="23"/>
  <c r="J89" i="23"/>
  <c r="H89" i="23"/>
  <c r="H83" i="23" s="1"/>
  <c r="G89" i="23"/>
  <c r="E89" i="23"/>
  <c r="D89" i="23"/>
  <c r="O88" i="23"/>
  <c r="O84" i="23" s="1"/>
  <c r="L88" i="23"/>
  <c r="I88" i="23"/>
  <c r="F88" i="23"/>
  <c r="C88" i="23"/>
  <c r="O87" i="23"/>
  <c r="L87" i="23"/>
  <c r="I87" i="23"/>
  <c r="F87" i="23"/>
  <c r="C87" i="23" s="1"/>
  <c r="O86" i="23"/>
  <c r="L86" i="23"/>
  <c r="I86" i="23"/>
  <c r="F86" i="23"/>
  <c r="O85" i="23"/>
  <c r="L85" i="23"/>
  <c r="L84" i="23" s="1"/>
  <c r="I85" i="23"/>
  <c r="F85" i="23"/>
  <c r="C85" i="23" s="1"/>
  <c r="N84" i="23"/>
  <c r="M84" i="23"/>
  <c r="K84" i="23"/>
  <c r="K83" i="23" s="1"/>
  <c r="J84" i="23"/>
  <c r="H84" i="23"/>
  <c r="G84" i="23"/>
  <c r="E84" i="23"/>
  <c r="E83" i="23" s="1"/>
  <c r="D84" i="23"/>
  <c r="D83" i="23" s="1"/>
  <c r="O82" i="23"/>
  <c r="L82" i="23"/>
  <c r="I82" i="23"/>
  <c r="F82" i="23"/>
  <c r="O81" i="23"/>
  <c r="L81" i="23"/>
  <c r="L80" i="23" s="1"/>
  <c r="I81" i="23"/>
  <c r="F81" i="23"/>
  <c r="O80" i="23"/>
  <c r="N80" i="23"/>
  <c r="M80" i="23"/>
  <c r="K80" i="23"/>
  <c r="J80" i="23"/>
  <c r="H80" i="23"/>
  <c r="G80" i="23"/>
  <c r="E80" i="23"/>
  <c r="D80" i="23"/>
  <c r="O79" i="23"/>
  <c r="L79" i="23"/>
  <c r="I79" i="23"/>
  <c r="F79" i="23"/>
  <c r="C79" i="23" s="1"/>
  <c r="O78" i="23"/>
  <c r="O77" i="23" s="1"/>
  <c r="O76" i="23" s="1"/>
  <c r="L78" i="23"/>
  <c r="I78" i="23"/>
  <c r="F78" i="23"/>
  <c r="N77" i="23"/>
  <c r="N76" i="23" s="1"/>
  <c r="M77" i="23"/>
  <c r="L77" i="23"/>
  <c r="K77" i="23"/>
  <c r="J77" i="23"/>
  <c r="J76" i="23" s="1"/>
  <c r="H77" i="23"/>
  <c r="G77" i="23"/>
  <c r="F77" i="23"/>
  <c r="E77" i="23"/>
  <c r="D77" i="23"/>
  <c r="M76" i="23"/>
  <c r="K76" i="23"/>
  <c r="E76" i="23"/>
  <c r="O74" i="23"/>
  <c r="L74" i="23"/>
  <c r="I74" i="23"/>
  <c r="C74" i="23" s="1"/>
  <c r="F74" i="23"/>
  <c r="O73" i="23"/>
  <c r="L73" i="23"/>
  <c r="I73" i="23"/>
  <c r="F73" i="23"/>
  <c r="O72" i="23"/>
  <c r="L72" i="23"/>
  <c r="I72" i="23"/>
  <c r="C72" i="23" s="1"/>
  <c r="F72" i="23"/>
  <c r="O71" i="23"/>
  <c r="L71" i="23"/>
  <c r="I71" i="23"/>
  <c r="F71" i="23"/>
  <c r="O70" i="23"/>
  <c r="O69" i="23" s="1"/>
  <c r="L70" i="23"/>
  <c r="I70" i="23"/>
  <c r="F70" i="23"/>
  <c r="F69" i="23" s="1"/>
  <c r="N69" i="23"/>
  <c r="N67" i="23" s="1"/>
  <c r="N53" i="23" s="1"/>
  <c r="M69" i="23"/>
  <c r="M67" i="23" s="1"/>
  <c r="K69" i="23"/>
  <c r="J69" i="23"/>
  <c r="J67" i="23" s="1"/>
  <c r="H69" i="23"/>
  <c r="G69" i="23"/>
  <c r="E69" i="23"/>
  <c r="E67" i="23" s="1"/>
  <c r="D69" i="23"/>
  <c r="D67" i="23" s="1"/>
  <c r="O68" i="23"/>
  <c r="L68" i="23"/>
  <c r="I68" i="23"/>
  <c r="F68" i="23"/>
  <c r="C68" i="23"/>
  <c r="K67" i="23"/>
  <c r="H67" i="23"/>
  <c r="G67" i="23"/>
  <c r="O66" i="23"/>
  <c r="L66" i="23"/>
  <c r="I66" i="23"/>
  <c r="F66" i="23"/>
  <c r="O65" i="23"/>
  <c r="L65" i="23"/>
  <c r="I65" i="23"/>
  <c r="F65" i="23"/>
  <c r="O64" i="23"/>
  <c r="L64" i="23"/>
  <c r="C64" i="23" s="1"/>
  <c r="I64" i="23"/>
  <c r="F64" i="23"/>
  <c r="O63" i="23"/>
  <c r="L63" i="23"/>
  <c r="I63" i="23"/>
  <c r="F63" i="23"/>
  <c r="C63" i="23" s="1"/>
  <c r="O62" i="23"/>
  <c r="L62" i="23"/>
  <c r="I62" i="23"/>
  <c r="F62" i="23"/>
  <c r="O61" i="23"/>
  <c r="L61" i="23"/>
  <c r="I61" i="23"/>
  <c r="F61" i="23"/>
  <c r="O60" i="23"/>
  <c r="O58" i="23" s="1"/>
  <c r="L60" i="23"/>
  <c r="I60" i="23"/>
  <c r="F60" i="23"/>
  <c r="C60" i="23"/>
  <c r="O59" i="23"/>
  <c r="L59" i="23"/>
  <c r="I59" i="23"/>
  <c r="I58" i="23" s="1"/>
  <c r="I54" i="23" s="1"/>
  <c r="F59" i="23"/>
  <c r="N58" i="23"/>
  <c r="M58" i="23"/>
  <c r="K58" i="23"/>
  <c r="J58" i="23"/>
  <c r="H58" i="23"/>
  <c r="G58" i="23"/>
  <c r="E58" i="23"/>
  <c r="E54" i="23" s="1"/>
  <c r="E53" i="23" s="1"/>
  <c r="D58" i="23"/>
  <c r="O57" i="23"/>
  <c r="L57" i="23"/>
  <c r="I57" i="23"/>
  <c r="F57" i="23"/>
  <c r="O56" i="23"/>
  <c r="O55" i="23" s="1"/>
  <c r="L56" i="23"/>
  <c r="I56" i="23"/>
  <c r="I55" i="23" s="1"/>
  <c r="F56" i="23"/>
  <c r="N55" i="23"/>
  <c r="N54" i="23" s="1"/>
  <c r="M55" i="23"/>
  <c r="K55" i="23"/>
  <c r="J55" i="23"/>
  <c r="H55" i="23"/>
  <c r="H54" i="23" s="1"/>
  <c r="G55" i="23"/>
  <c r="F55" i="23"/>
  <c r="E55" i="23"/>
  <c r="D55" i="23"/>
  <c r="D54" i="23" s="1"/>
  <c r="M54" i="23"/>
  <c r="O47" i="23"/>
  <c r="C47" i="23" s="1"/>
  <c r="O46" i="23"/>
  <c r="C46" i="23"/>
  <c r="O45" i="23"/>
  <c r="N45" i="23"/>
  <c r="M45" i="23"/>
  <c r="C45" i="23"/>
  <c r="L44" i="23"/>
  <c r="I44" i="23"/>
  <c r="F44" i="23"/>
  <c r="L43" i="23"/>
  <c r="K43" i="23"/>
  <c r="J43" i="23"/>
  <c r="H43" i="23"/>
  <c r="G43" i="23"/>
  <c r="F43" i="23"/>
  <c r="E43" i="23"/>
  <c r="D43" i="23"/>
  <c r="F42" i="23"/>
  <c r="C42" i="23" s="1"/>
  <c r="E41" i="23"/>
  <c r="D41" i="23"/>
  <c r="L40" i="23"/>
  <c r="C40" i="23"/>
  <c r="L39" i="23"/>
  <c r="C39" i="23" s="1"/>
  <c r="L38" i="23"/>
  <c r="C38" i="23"/>
  <c r="L37" i="23"/>
  <c r="C37" i="23" s="1"/>
  <c r="K36" i="23"/>
  <c r="J36" i="23"/>
  <c r="L35" i="23"/>
  <c r="C35" i="23"/>
  <c r="L34" i="23"/>
  <c r="C34" i="23" s="1"/>
  <c r="K33" i="23"/>
  <c r="J33" i="23"/>
  <c r="L32" i="23"/>
  <c r="L31" i="23" s="1"/>
  <c r="C32" i="23"/>
  <c r="K31" i="23"/>
  <c r="J31" i="23"/>
  <c r="J26" i="23" s="1"/>
  <c r="L30" i="23"/>
  <c r="C30" i="23"/>
  <c r="L29" i="23"/>
  <c r="C29" i="23" s="1"/>
  <c r="L28" i="23"/>
  <c r="C28" i="23"/>
  <c r="L27" i="23"/>
  <c r="C27" i="23" s="1"/>
  <c r="K27" i="23"/>
  <c r="J27" i="23"/>
  <c r="K26" i="23"/>
  <c r="F25" i="23"/>
  <c r="C25" i="23" s="1"/>
  <c r="I24" i="23"/>
  <c r="F24" i="23"/>
  <c r="C24" i="23" s="1"/>
  <c r="O23" i="23"/>
  <c r="O21" i="23" s="1"/>
  <c r="L23" i="23"/>
  <c r="I23" i="23"/>
  <c r="F23" i="23"/>
  <c r="C23" i="23" s="1"/>
  <c r="O22" i="23"/>
  <c r="L22" i="23"/>
  <c r="L21" i="23" s="1"/>
  <c r="I22" i="23"/>
  <c r="I21" i="23" s="1"/>
  <c r="I289" i="23" s="1"/>
  <c r="F22" i="23"/>
  <c r="N21" i="23"/>
  <c r="N289" i="23" s="1"/>
  <c r="N288" i="23" s="1"/>
  <c r="M21" i="23"/>
  <c r="M289" i="23" s="1"/>
  <c r="M288" i="23" s="1"/>
  <c r="K21" i="23"/>
  <c r="K289" i="23" s="1"/>
  <c r="K288" i="23" s="1"/>
  <c r="J21" i="23"/>
  <c r="J289" i="23" s="1"/>
  <c r="J288" i="23" s="1"/>
  <c r="H21" i="23"/>
  <c r="H289" i="23" s="1"/>
  <c r="H288" i="23" s="1"/>
  <c r="G21" i="23"/>
  <c r="G289" i="23" s="1"/>
  <c r="G288" i="23" s="1"/>
  <c r="E21" i="23"/>
  <c r="E289" i="23" s="1"/>
  <c r="E288" i="23" s="1"/>
  <c r="D21" i="23"/>
  <c r="D289" i="23" s="1"/>
  <c r="D288" i="23" s="1"/>
  <c r="N20" i="23"/>
  <c r="H20" i="23"/>
  <c r="D20" i="23"/>
  <c r="O298" i="22"/>
  <c r="L298" i="22"/>
  <c r="I298" i="22"/>
  <c r="F298" i="22"/>
  <c r="C298" i="22" s="1"/>
  <c r="O297" i="22"/>
  <c r="L297" i="22"/>
  <c r="I297" i="22"/>
  <c r="F297" i="22"/>
  <c r="O296" i="22"/>
  <c r="L296" i="22"/>
  <c r="I296" i="22"/>
  <c r="C296" i="22" s="1"/>
  <c r="F296" i="22"/>
  <c r="O295" i="22"/>
  <c r="L295" i="22"/>
  <c r="I295" i="22"/>
  <c r="F295" i="22"/>
  <c r="O294" i="22"/>
  <c r="L294" i="22"/>
  <c r="I294" i="22"/>
  <c r="F294" i="22"/>
  <c r="C294" i="22" s="1"/>
  <c r="O293" i="22"/>
  <c r="L293" i="22"/>
  <c r="I293" i="22"/>
  <c r="F293" i="22"/>
  <c r="O292" i="22"/>
  <c r="L292" i="22"/>
  <c r="I292" i="22"/>
  <c r="F292" i="22"/>
  <c r="O291" i="22"/>
  <c r="L291" i="22"/>
  <c r="L290" i="22" s="1"/>
  <c r="I291" i="22"/>
  <c r="F291" i="22"/>
  <c r="O290" i="22"/>
  <c r="N290" i="22"/>
  <c r="M290" i="22"/>
  <c r="K290" i="22"/>
  <c r="J290" i="22"/>
  <c r="H290" i="22"/>
  <c r="G290" i="22"/>
  <c r="E290" i="22"/>
  <c r="D290" i="22"/>
  <c r="O285" i="22"/>
  <c r="L285" i="22"/>
  <c r="I285" i="22"/>
  <c r="F285" i="22"/>
  <c r="C285" i="22" s="1"/>
  <c r="O284" i="22"/>
  <c r="O283" i="22" s="1"/>
  <c r="L284" i="22"/>
  <c r="I284" i="22"/>
  <c r="F284" i="22"/>
  <c r="N283" i="22"/>
  <c r="M283" i="22"/>
  <c r="L283" i="22"/>
  <c r="K283" i="22"/>
  <c r="J283" i="22"/>
  <c r="H283" i="22"/>
  <c r="G283" i="22"/>
  <c r="F283" i="22"/>
  <c r="E283" i="22"/>
  <c r="D283" i="22"/>
  <c r="O282" i="22"/>
  <c r="O281" i="22" s="1"/>
  <c r="L282" i="22"/>
  <c r="L281" i="22" s="1"/>
  <c r="I282" i="22"/>
  <c r="I281" i="22" s="1"/>
  <c r="F282" i="22"/>
  <c r="N281" i="22"/>
  <c r="M281" i="22"/>
  <c r="K281" i="22"/>
  <c r="J281" i="22"/>
  <c r="H281" i="22"/>
  <c r="G281" i="22"/>
  <c r="F281" i="22"/>
  <c r="E281" i="22"/>
  <c r="D281" i="22"/>
  <c r="O280" i="22"/>
  <c r="L280" i="22"/>
  <c r="I280" i="22"/>
  <c r="F280" i="22"/>
  <c r="O279" i="22"/>
  <c r="L279" i="22"/>
  <c r="I279" i="22"/>
  <c r="F279" i="22"/>
  <c r="C279" i="22" s="1"/>
  <c r="O278" i="22"/>
  <c r="L278" i="22"/>
  <c r="I278" i="22"/>
  <c r="F278" i="22"/>
  <c r="C278" i="22" s="1"/>
  <c r="O277" i="22"/>
  <c r="L277" i="22"/>
  <c r="L276" i="22" s="1"/>
  <c r="I277" i="22"/>
  <c r="I276" i="22" s="1"/>
  <c r="F277" i="22"/>
  <c r="N276" i="22"/>
  <c r="M276" i="22"/>
  <c r="K276" i="22"/>
  <c r="K270" i="22" s="1"/>
  <c r="K269" i="22" s="1"/>
  <c r="J276" i="22"/>
  <c r="H276" i="22"/>
  <c r="H270" i="22" s="1"/>
  <c r="H269" i="22" s="1"/>
  <c r="G276" i="22"/>
  <c r="E276" i="22"/>
  <c r="D276" i="22"/>
  <c r="O275" i="22"/>
  <c r="L275" i="22"/>
  <c r="I275" i="22"/>
  <c r="F275" i="22"/>
  <c r="O274" i="22"/>
  <c r="L274" i="22"/>
  <c r="I274" i="22"/>
  <c r="F274" i="22"/>
  <c r="C274" i="22"/>
  <c r="O273" i="22"/>
  <c r="L273" i="22"/>
  <c r="I273" i="22"/>
  <c r="F273" i="22"/>
  <c r="F272" i="22" s="1"/>
  <c r="N272" i="22"/>
  <c r="N270" i="22" s="1"/>
  <c r="N269" i="22" s="1"/>
  <c r="M272" i="22"/>
  <c r="K272" i="22"/>
  <c r="J272" i="22"/>
  <c r="J270" i="22" s="1"/>
  <c r="J269" i="22" s="1"/>
  <c r="I272" i="22"/>
  <c r="H272" i="22"/>
  <c r="G272" i="22"/>
  <c r="E272" i="22"/>
  <c r="E270" i="22" s="1"/>
  <c r="E269" i="22" s="1"/>
  <c r="D272" i="22"/>
  <c r="O271" i="22"/>
  <c r="L271" i="22"/>
  <c r="I271" i="22"/>
  <c r="F271" i="22"/>
  <c r="G270" i="22"/>
  <c r="G269" i="22" s="1"/>
  <c r="D270" i="22"/>
  <c r="D269" i="22" s="1"/>
  <c r="O268" i="22"/>
  <c r="L268" i="22"/>
  <c r="I268" i="22"/>
  <c r="F268" i="22"/>
  <c r="O267" i="22"/>
  <c r="L267" i="22"/>
  <c r="I267" i="22"/>
  <c r="F267" i="22"/>
  <c r="O266" i="22"/>
  <c r="O264" i="22" s="1"/>
  <c r="L266" i="22"/>
  <c r="I266" i="22"/>
  <c r="F266" i="22"/>
  <c r="C266" i="22"/>
  <c r="O265" i="22"/>
  <c r="L265" i="22"/>
  <c r="I265" i="22"/>
  <c r="F265" i="22"/>
  <c r="F264" i="22" s="1"/>
  <c r="N264" i="22"/>
  <c r="M264" i="22"/>
  <c r="K264" i="22"/>
  <c r="J264" i="22"/>
  <c r="I264" i="22"/>
  <c r="H264" i="22"/>
  <c r="G264" i="22"/>
  <c r="E264" i="22"/>
  <c r="D264" i="22"/>
  <c r="D259" i="22" s="1"/>
  <c r="O263" i="22"/>
  <c r="L263" i="22"/>
  <c r="I263" i="22"/>
  <c r="F263" i="22"/>
  <c r="O262" i="22"/>
  <c r="L262" i="22"/>
  <c r="I262" i="22"/>
  <c r="F262" i="22"/>
  <c r="C262" i="22" s="1"/>
  <c r="O261" i="22"/>
  <c r="L261" i="22"/>
  <c r="L260" i="22" s="1"/>
  <c r="I261" i="22"/>
  <c r="I260" i="22" s="1"/>
  <c r="I259" i="22" s="1"/>
  <c r="F261" i="22"/>
  <c r="N260" i="22"/>
  <c r="M260" i="22"/>
  <c r="M259" i="22" s="1"/>
  <c r="K260" i="22"/>
  <c r="K259" i="22" s="1"/>
  <c r="J260" i="22"/>
  <c r="H260" i="22"/>
  <c r="H259" i="22" s="1"/>
  <c r="G260" i="22"/>
  <c r="G259" i="22" s="1"/>
  <c r="E260" i="22"/>
  <c r="D260" i="22"/>
  <c r="N259" i="22"/>
  <c r="J259" i="22"/>
  <c r="O258" i="22"/>
  <c r="L258" i="22"/>
  <c r="I258" i="22"/>
  <c r="F258" i="22"/>
  <c r="C258" i="22"/>
  <c r="O257" i="22"/>
  <c r="L257" i="22"/>
  <c r="I257" i="22"/>
  <c r="F257" i="22"/>
  <c r="C257" i="22" s="1"/>
  <c r="O256" i="22"/>
  <c r="L256" i="22"/>
  <c r="I256" i="22"/>
  <c r="F256" i="22"/>
  <c r="O255" i="22"/>
  <c r="L255" i="22"/>
  <c r="I255" i="22"/>
  <c r="F255" i="22"/>
  <c r="C255" i="22" s="1"/>
  <c r="O254" i="22"/>
  <c r="O252" i="22" s="1"/>
  <c r="L254" i="22"/>
  <c r="I254" i="22"/>
  <c r="F254" i="22"/>
  <c r="C254" i="22" s="1"/>
  <c r="O253" i="22"/>
  <c r="L253" i="22"/>
  <c r="L252" i="22" s="1"/>
  <c r="I253" i="22"/>
  <c r="I252" i="22" s="1"/>
  <c r="I251" i="22" s="1"/>
  <c r="F253" i="22"/>
  <c r="N252" i="22"/>
  <c r="M252" i="22"/>
  <c r="M251" i="22" s="1"/>
  <c r="K252" i="22"/>
  <c r="K251" i="22" s="1"/>
  <c r="J252" i="22"/>
  <c r="H252" i="22"/>
  <c r="G252" i="22"/>
  <c r="G251" i="22" s="1"/>
  <c r="E252" i="22"/>
  <c r="E251" i="22" s="1"/>
  <c r="D252" i="22"/>
  <c r="N251" i="22"/>
  <c r="J251" i="22"/>
  <c r="H251" i="22"/>
  <c r="D251" i="22"/>
  <c r="O250" i="22"/>
  <c r="L250" i="22"/>
  <c r="I250" i="22"/>
  <c r="C250" i="22" s="1"/>
  <c r="F250" i="22"/>
  <c r="O249" i="22"/>
  <c r="L249" i="22"/>
  <c r="I249" i="22"/>
  <c r="F249" i="22"/>
  <c r="O248" i="22"/>
  <c r="L248" i="22"/>
  <c r="I248" i="22"/>
  <c r="F248" i="22"/>
  <c r="O247" i="22"/>
  <c r="L247" i="22"/>
  <c r="I247" i="22"/>
  <c r="F247" i="22"/>
  <c r="O246" i="22"/>
  <c r="N246" i="22"/>
  <c r="M246" i="22"/>
  <c r="K246" i="22"/>
  <c r="J246" i="22"/>
  <c r="H246" i="22"/>
  <c r="G246" i="22"/>
  <c r="E246" i="22"/>
  <c r="D246" i="22"/>
  <c r="O245" i="22"/>
  <c r="L245" i="22"/>
  <c r="I245" i="22"/>
  <c r="F245" i="22"/>
  <c r="C245" i="22" s="1"/>
  <c r="O244" i="22"/>
  <c r="L244" i="22"/>
  <c r="I244" i="22"/>
  <c r="F244" i="22"/>
  <c r="O243" i="22"/>
  <c r="L243" i="22"/>
  <c r="I243" i="22"/>
  <c r="F243" i="22"/>
  <c r="C243" i="22" s="1"/>
  <c r="O242" i="22"/>
  <c r="O238" i="22" s="1"/>
  <c r="L242" i="22"/>
  <c r="I242" i="22"/>
  <c r="F242" i="22"/>
  <c r="C242" i="22" s="1"/>
  <c r="O241" i="22"/>
  <c r="L241" i="22"/>
  <c r="I241" i="22"/>
  <c r="F241" i="22"/>
  <c r="O240" i="22"/>
  <c r="L240" i="22"/>
  <c r="I240" i="22"/>
  <c r="C240" i="22" s="1"/>
  <c r="F240" i="22"/>
  <c r="O239" i="22"/>
  <c r="L239" i="22"/>
  <c r="L238" i="22" s="1"/>
  <c r="I239" i="22"/>
  <c r="F239" i="22"/>
  <c r="N238" i="22"/>
  <c r="M238" i="22"/>
  <c r="K238" i="22"/>
  <c r="J238" i="22"/>
  <c r="H238" i="22"/>
  <c r="G238" i="22"/>
  <c r="E238" i="22"/>
  <c r="D238" i="22"/>
  <c r="O237" i="22"/>
  <c r="L237" i="22"/>
  <c r="I237" i="22"/>
  <c r="F237" i="22"/>
  <c r="O236" i="22"/>
  <c r="O235" i="22" s="1"/>
  <c r="L236" i="22"/>
  <c r="L235" i="22" s="1"/>
  <c r="I236" i="22"/>
  <c r="F236" i="22"/>
  <c r="N235" i="22"/>
  <c r="M235" i="22"/>
  <c r="K235" i="22"/>
  <c r="J235" i="22"/>
  <c r="H235" i="22"/>
  <c r="G235" i="22"/>
  <c r="F235" i="22"/>
  <c r="E235" i="22"/>
  <c r="D235" i="22"/>
  <c r="O234" i="22"/>
  <c r="O233" i="22" s="1"/>
  <c r="L234" i="22"/>
  <c r="I234" i="22"/>
  <c r="I233" i="22" s="1"/>
  <c r="F234" i="22"/>
  <c r="C234" i="22" s="1"/>
  <c r="N233" i="22"/>
  <c r="M233" i="22"/>
  <c r="L233" i="22"/>
  <c r="K233" i="22"/>
  <c r="J233" i="22"/>
  <c r="H233" i="22"/>
  <c r="G233" i="22"/>
  <c r="E233" i="22"/>
  <c r="D233" i="22"/>
  <c r="O232" i="22"/>
  <c r="L232" i="22"/>
  <c r="I232" i="22"/>
  <c r="F232" i="22"/>
  <c r="N231" i="22"/>
  <c r="N230" i="22" s="1"/>
  <c r="J231" i="22"/>
  <c r="J230" i="22" s="1"/>
  <c r="O229" i="22"/>
  <c r="L229" i="22"/>
  <c r="I229" i="22"/>
  <c r="F229" i="22"/>
  <c r="O228" i="22"/>
  <c r="O227" i="22" s="1"/>
  <c r="L228" i="22"/>
  <c r="I228" i="22"/>
  <c r="C228" i="22" s="1"/>
  <c r="F228" i="22"/>
  <c r="N227" i="22"/>
  <c r="M227" i="22"/>
  <c r="L227" i="22"/>
  <c r="K227" i="22"/>
  <c r="J227" i="22"/>
  <c r="H227" i="22"/>
  <c r="G227" i="22"/>
  <c r="F227" i="22"/>
  <c r="E227" i="22"/>
  <c r="D227" i="22"/>
  <c r="O226" i="22"/>
  <c r="L226" i="22"/>
  <c r="I226" i="22"/>
  <c r="F226" i="22"/>
  <c r="C226" i="22"/>
  <c r="O225" i="22"/>
  <c r="L225" i="22"/>
  <c r="I225" i="22"/>
  <c r="F225" i="22"/>
  <c r="C225" i="22" s="1"/>
  <c r="O224" i="22"/>
  <c r="L224" i="22"/>
  <c r="I224" i="22"/>
  <c r="F224" i="22"/>
  <c r="O223" i="22"/>
  <c r="L223" i="22"/>
  <c r="I223" i="22"/>
  <c r="F223" i="22"/>
  <c r="C223" i="22" s="1"/>
  <c r="O222" i="22"/>
  <c r="L222" i="22"/>
  <c r="I222" i="22"/>
  <c r="F222" i="22"/>
  <c r="C222" i="22" s="1"/>
  <c r="O221" i="22"/>
  <c r="L221" i="22"/>
  <c r="I221" i="22"/>
  <c r="F221" i="22"/>
  <c r="O220" i="22"/>
  <c r="L220" i="22"/>
  <c r="I220" i="22"/>
  <c r="C220" i="22" s="1"/>
  <c r="F220" i="22"/>
  <c r="O219" i="22"/>
  <c r="L219" i="22"/>
  <c r="I219" i="22"/>
  <c r="F219" i="22"/>
  <c r="O218" i="22"/>
  <c r="L218" i="22"/>
  <c r="I218" i="22"/>
  <c r="F218" i="22"/>
  <c r="C218" i="22" s="1"/>
  <c r="O217" i="22"/>
  <c r="L217" i="22"/>
  <c r="L216" i="22" s="1"/>
  <c r="I217" i="22"/>
  <c r="I216" i="22" s="1"/>
  <c r="F217" i="22"/>
  <c r="N216" i="22"/>
  <c r="M216" i="22"/>
  <c r="K216" i="22"/>
  <c r="J216" i="22"/>
  <c r="H216" i="22"/>
  <c r="G216" i="22"/>
  <c r="E216" i="22"/>
  <c r="D216" i="22"/>
  <c r="O215" i="22"/>
  <c r="L215" i="22"/>
  <c r="I215" i="22"/>
  <c r="F215" i="22"/>
  <c r="O214" i="22"/>
  <c r="L214" i="22"/>
  <c r="I214" i="22"/>
  <c r="F214" i="22"/>
  <c r="C214" i="22"/>
  <c r="O213" i="22"/>
  <c r="L213" i="22"/>
  <c r="I213" i="22"/>
  <c r="F213" i="22"/>
  <c r="C213" i="22" s="1"/>
  <c r="O212" i="22"/>
  <c r="L212" i="22"/>
  <c r="I212" i="22"/>
  <c r="F212" i="22"/>
  <c r="O211" i="22"/>
  <c r="L211" i="22"/>
  <c r="I211" i="22"/>
  <c r="F211" i="22"/>
  <c r="C211" i="22" s="1"/>
  <c r="O210" i="22"/>
  <c r="L210" i="22"/>
  <c r="I210" i="22"/>
  <c r="F210" i="22"/>
  <c r="C210" i="22" s="1"/>
  <c r="O209" i="22"/>
  <c r="L209" i="22"/>
  <c r="I209" i="22"/>
  <c r="F209" i="22"/>
  <c r="O208" i="22"/>
  <c r="L208" i="22"/>
  <c r="I208" i="22"/>
  <c r="C208" i="22" s="1"/>
  <c r="F208" i="22"/>
  <c r="O207" i="22"/>
  <c r="L207" i="22"/>
  <c r="I207" i="22"/>
  <c r="F207" i="22"/>
  <c r="O206" i="22"/>
  <c r="L206" i="22"/>
  <c r="I206" i="22"/>
  <c r="I205" i="22" s="1"/>
  <c r="F206" i="22"/>
  <c r="C206" i="22" s="1"/>
  <c r="N205" i="22"/>
  <c r="N204" i="22" s="1"/>
  <c r="M205" i="22"/>
  <c r="L205" i="22"/>
  <c r="L204" i="22" s="1"/>
  <c r="K205" i="22"/>
  <c r="J205" i="22"/>
  <c r="J204" i="22" s="1"/>
  <c r="H205" i="22"/>
  <c r="H204" i="22" s="1"/>
  <c r="G205" i="22"/>
  <c r="G204" i="22" s="1"/>
  <c r="E205" i="22"/>
  <c r="D205" i="22"/>
  <c r="D204" i="22" s="1"/>
  <c r="M204" i="22"/>
  <c r="K204" i="22"/>
  <c r="E204" i="22"/>
  <c r="O203" i="22"/>
  <c r="L203" i="22"/>
  <c r="I203" i="22"/>
  <c r="F203" i="22"/>
  <c r="O202" i="22"/>
  <c r="L202" i="22"/>
  <c r="I202" i="22"/>
  <c r="F202" i="22"/>
  <c r="C202" i="22"/>
  <c r="O201" i="22"/>
  <c r="L201" i="22"/>
  <c r="I201" i="22"/>
  <c r="F201" i="22"/>
  <c r="C201" i="22" s="1"/>
  <c r="O200" i="22"/>
  <c r="L200" i="22"/>
  <c r="I200" i="22"/>
  <c r="F200" i="22"/>
  <c r="O199" i="22"/>
  <c r="L199" i="22"/>
  <c r="L198" i="22" s="1"/>
  <c r="I199" i="22"/>
  <c r="F199" i="22"/>
  <c r="C199" i="22" s="1"/>
  <c r="O198" i="22"/>
  <c r="N198" i="22"/>
  <c r="M198" i="22"/>
  <c r="K198" i="22"/>
  <c r="K196" i="22" s="1"/>
  <c r="K195" i="22" s="1"/>
  <c r="J198" i="22"/>
  <c r="H198" i="22"/>
  <c r="H196" i="22" s="1"/>
  <c r="G198" i="22"/>
  <c r="G196" i="22" s="1"/>
  <c r="E198" i="22"/>
  <c r="E196" i="22" s="1"/>
  <c r="E195" i="22" s="1"/>
  <c r="D198" i="22"/>
  <c r="D196" i="22" s="1"/>
  <c r="O197" i="22"/>
  <c r="L197" i="22"/>
  <c r="I197" i="22"/>
  <c r="F197" i="22"/>
  <c r="N196" i="22"/>
  <c r="M196" i="22"/>
  <c r="J196" i="22"/>
  <c r="N195" i="22"/>
  <c r="O193" i="22"/>
  <c r="L193" i="22"/>
  <c r="L192" i="22" s="1"/>
  <c r="L191" i="22" s="1"/>
  <c r="I193" i="22"/>
  <c r="F193" i="22"/>
  <c r="O192" i="22"/>
  <c r="O191" i="22" s="1"/>
  <c r="N192" i="22"/>
  <c r="N191" i="22" s="1"/>
  <c r="N187" i="22" s="1"/>
  <c r="M192" i="22"/>
  <c r="M191" i="22" s="1"/>
  <c r="K192" i="22"/>
  <c r="K191" i="22" s="1"/>
  <c r="J192" i="22"/>
  <c r="J191" i="22" s="1"/>
  <c r="J187" i="22" s="1"/>
  <c r="I192" i="22"/>
  <c r="I191" i="22" s="1"/>
  <c r="H192" i="22"/>
  <c r="G192" i="22"/>
  <c r="G191" i="22" s="1"/>
  <c r="E192" i="22"/>
  <c r="E191" i="22" s="1"/>
  <c r="D192" i="22"/>
  <c r="H191" i="22"/>
  <c r="D191" i="22"/>
  <c r="O190" i="22"/>
  <c r="L190" i="22"/>
  <c r="I190" i="22"/>
  <c r="F190" i="22"/>
  <c r="C190" i="22" s="1"/>
  <c r="O189" i="22"/>
  <c r="L189" i="22"/>
  <c r="L188" i="22" s="1"/>
  <c r="L187" i="22" s="1"/>
  <c r="I189" i="22"/>
  <c r="I188" i="22" s="1"/>
  <c r="F189" i="22"/>
  <c r="N188" i="22"/>
  <c r="M188" i="22"/>
  <c r="M187" i="22" s="1"/>
  <c r="K188" i="22"/>
  <c r="J188" i="22"/>
  <c r="H188" i="22"/>
  <c r="H187" i="22" s="1"/>
  <c r="G188" i="22"/>
  <c r="E188" i="22"/>
  <c r="D188" i="22"/>
  <c r="D187" i="22" s="1"/>
  <c r="O186" i="22"/>
  <c r="L186" i="22"/>
  <c r="I186" i="22"/>
  <c r="C186" i="22" s="1"/>
  <c r="F186" i="22"/>
  <c r="O185" i="22"/>
  <c r="L185" i="22"/>
  <c r="I185" i="22"/>
  <c r="F185" i="22"/>
  <c r="N184" i="22"/>
  <c r="M184" i="22"/>
  <c r="K184" i="22"/>
  <c r="J184" i="22"/>
  <c r="I184" i="22"/>
  <c r="H184" i="22"/>
  <c r="G184" i="22"/>
  <c r="E184" i="22"/>
  <c r="D184" i="22"/>
  <c r="O183" i="22"/>
  <c r="L183" i="22"/>
  <c r="I183" i="22"/>
  <c r="F183" i="22"/>
  <c r="O182" i="22"/>
  <c r="L182" i="22"/>
  <c r="I182" i="22"/>
  <c r="F182" i="22"/>
  <c r="C182" i="22" s="1"/>
  <c r="O181" i="22"/>
  <c r="L181" i="22"/>
  <c r="I181" i="22"/>
  <c r="F181" i="22"/>
  <c r="O180" i="22"/>
  <c r="L180" i="22"/>
  <c r="I180" i="22"/>
  <c r="F180" i="22"/>
  <c r="N179" i="22"/>
  <c r="M179" i="22"/>
  <c r="K179" i="22"/>
  <c r="J179" i="22"/>
  <c r="H179" i="22"/>
  <c r="G179" i="22"/>
  <c r="F179" i="22"/>
  <c r="E179" i="22"/>
  <c r="D179" i="22"/>
  <c r="O178" i="22"/>
  <c r="L178" i="22"/>
  <c r="I178" i="22"/>
  <c r="F178" i="22"/>
  <c r="C178" i="22" s="1"/>
  <c r="O177" i="22"/>
  <c r="L177" i="22"/>
  <c r="I177" i="22"/>
  <c r="F177" i="22"/>
  <c r="O176" i="22"/>
  <c r="O175" i="22" s="1"/>
  <c r="L176" i="22"/>
  <c r="L175" i="22" s="1"/>
  <c r="I176" i="22"/>
  <c r="F176" i="22"/>
  <c r="N175" i="22"/>
  <c r="M175" i="22"/>
  <c r="M174" i="22" s="1"/>
  <c r="K175" i="22"/>
  <c r="J175" i="22"/>
  <c r="J174" i="22" s="1"/>
  <c r="J173" i="22" s="1"/>
  <c r="H175" i="22"/>
  <c r="H174" i="22" s="1"/>
  <c r="H173" i="22" s="1"/>
  <c r="G175" i="22"/>
  <c r="F175" i="22"/>
  <c r="E175" i="22"/>
  <c r="E174" i="22" s="1"/>
  <c r="E173" i="22" s="1"/>
  <c r="D175" i="22"/>
  <c r="D174" i="22" s="1"/>
  <c r="K174" i="22"/>
  <c r="K173" i="22" s="1"/>
  <c r="G174" i="22"/>
  <c r="G173" i="22" s="1"/>
  <c r="D173" i="22"/>
  <c r="O172" i="22"/>
  <c r="L172" i="22"/>
  <c r="I172" i="22"/>
  <c r="F172" i="22"/>
  <c r="O171" i="22"/>
  <c r="L171" i="22"/>
  <c r="I171" i="22"/>
  <c r="F171" i="22"/>
  <c r="C171" i="22" s="1"/>
  <c r="O170" i="22"/>
  <c r="O166" i="22" s="1"/>
  <c r="O165" i="22" s="1"/>
  <c r="L170" i="22"/>
  <c r="I170" i="22"/>
  <c r="F170" i="22"/>
  <c r="C170" i="22" s="1"/>
  <c r="O169" i="22"/>
  <c r="L169" i="22"/>
  <c r="I169" i="22"/>
  <c r="F169" i="22"/>
  <c r="O168" i="22"/>
  <c r="L168" i="22"/>
  <c r="I168" i="22"/>
  <c r="F168" i="22"/>
  <c r="O167" i="22"/>
  <c r="L167" i="22"/>
  <c r="L166" i="22" s="1"/>
  <c r="L165" i="22" s="1"/>
  <c r="I167" i="22"/>
  <c r="F167" i="22"/>
  <c r="N166" i="22"/>
  <c r="M166" i="22"/>
  <c r="M165" i="22" s="1"/>
  <c r="K166" i="22"/>
  <c r="K165" i="22" s="1"/>
  <c r="J166" i="22"/>
  <c r="H166" i="22"/>
  <c r="G166" i="22"/>
  <c r="G165" i="22" s="1"/>
  <c r="E166" i="22"/>
  <c r="E165" i="22" s="1"/>
  <c r="D166" i="22"/>
  <c r="N165" i="22"/>
  <c r="J165" i="22"/>
  <c r="H165" i="22"/>
  <c r="D165" i="22"/>
  <c r="O164" i="22"/>
  <c r="L164" i="22"/>
  <c r="I164" i="22"/>
  <c r="F164" i="22"/>
  <c r="O163" i="22"/>
  <c r="L163" i="22"/>
  <c r="I163" i="22"/>
  <c r="F163" i="22"/>
  <c r="O162" i="22"/>
  <c r="L162" i="22"/>
  <c r="I162" i="22"/>
  <c r="C162" i="22" s="1"/>
  <c r="F162" i="22"/>
  <c r="O161" i="22"/>
  <c r="L161" i="22"/>
  <c r="I161" i="22"/>
  <c r="F161" i="22"/>
  <c r="N160" i="22"/>
  <c r="M160" i="22"/>
  <c r="K160" i="22"/>
  <c r="J160" i="22"/>
  <c r="I160" i="22"/>
  <c r="H160" i="22"/>
  <c r="G160" i="22"/>
  <c r="E160" i="22"/>
  <c r="D160" i="22"/>
  <c r="O159" i="22"/>
  <c r="L159" i="22"/>
  <c r="I159" i="22"/>
  <c r="F159" i="22"/>
  <c r="O158" i="22"/>
  <c r="L158" i="22"/>
  <c r="I158" i="22"/>
  <c r="F158" i="22"/>
  <c r="C158" i="22" s="1"/>
  <c r="O157" i="22"/>
  <c r="L157" i="22"/>
  <c r="I157" i="22"/>
  <c r="F157" i="22"/>
  <c r="O156" i="22"/>
  <c r="L156" i="22"/>
  <c r="I156" i="22"/>
  <c r="C156" i="22" s="1"/>
  <c r="F156" i="22"/>
  <c r="O155" i="22"/>
  <c r="L155" i="22"/>
  <c r="I155" i="22"/>
  <c r="F155" i="22"/>
  <c r="O154" i="22"/>
  <c r="L154" i="22"/>
  <c r="I154" i="22"/>
  <c r="F154" i="22"/>
  <c r="C154" i="22" s="1"/>
  <c r="O153" i="22"/>
  <c r="L153" i="22"/>
  <c r="I153" i="22"/>
  <c r="F153" i="22"/>
  <c r="O152" i="22"/>
  <c r="L152" i="22"/>
  <c r="I152" i="22"/>
  <c r="F152" i="22"/>
  <c r="N151" i="22"/>
  <c r="M151" i="22"/>
  <c r="K151" i="22"/>
  <c r="J151" i="22"/>
  <c r="H151" i="22"/>
  <c r="G151" i="22"/>
  <c r="E151" i="22"/>
  <c r="D151" i="22"/>
  <c r="O150" i="22"/>
  <c r="L150" i="22"/>
  <c r="I150" i="22"/>
  <c r="C150" i="22" s="1"/>
  <c r="F150" i="22"/>
  <c r="O149" i="22"/>
  <c r="L149" i="22"/>
  <c r="I149" i="22"/>
  <c r="F149" i="22"/>
  <c r="O148" i="22"/>
  <c r="L148" i="22"/>
  <c r="I148" i="22"/>
  <c r="F148" i="22"/>
  <c r="O147" i="22"/>
  <c r="L147" i="22"/>
  <c r="I147" i="22"/>
  <c r="F147" i="22"/>
  <c r="O146" i="22"/>
  <c r="L146" i="22"/>
  <c r="I146" i="22"/>
  <c r="F146" i="22"/>
  <c r="C146" i="22"/>
  <c r="O145" i="22"/>
  <c r="L145" i="22"/>
  <c r="I145" i="22"/>
  <c r="F145" i="22"/>
  <c r="N144" i="22"/>
  <c r="M144" i="22"/>
  <c r="K144" i="22"/>
  <c r="J144" i="22"/>
  <c r="I144" i="22"/>
  <c r="H144" i="22"/>
  <c r="G144" i="22"/>
  <c r="E144" i="22"/>
  <c r="D144" i="22"/>
  <c r="O143" i="22"/>
  <c r="L143" i="22"/>
  <c r="I143" i="22"/>
  <c r="F143" i="22"/>
  <c r="O142" i="22"/>
  <c r="O141" i="22" s="1"/>
  <c r="L142" i="22"/>
  <c r="I142" i="22"/>
  <c r="I141" i="22" s="1"/>
  <c r="F142" i="22"/>
  <c r="C142" i="22" s="1"/>
  <c r="N141" i="22"/>
  <c r="M141" i="22"/>
  <c r="M130" i="22" s="1"/>
  <c r="L141" i="22"/>
  <c r="K141" i="22"/>
  <c r="J141" i="22"/>
  <c r="H141" i="22"/>
  <c r="G141" i="22"/>
  <c r="E141" i="22"/>
  <c r="D141" i="22"/>
  <c r="O140" i="22"/>
  <c r="L140" i="22"/>
  <c r="I140" i="22"/>
  <c r="F140" i="22"/>
  <c r="O139" i="22"/>
  <c r="L139" i="22"/>
  <c r="I139" i="22"/>
  <c r="F139" i="22"/>
  <c r="C139" i="22" s="1"/>
  <c r="O138" i="22"/>
  <c r="O136" i="22" s="1"/>
  <c r="L138" i="22"/>
  <c r="I138" i="22"/>
  <c r="F138" i="22"/>
  <c r="C138" i="22" s="1"/>
  <c r="O137" i="22"/>
  <c r="L137" i="22"/>
  <c r="L136" i="22" s="1"/>
  <c r="I137" i="22"/>
  <c r="I136" i="22" s="1"/>
  <c r="F137" i="22"/>
  <c r="N136" i="22"/>
  <c r="M136" i="22"/>
  <c r="K136" i="22"/>
  <c r="K130" i="22" s="1"/>
  <c r="J136" i="22"/>
  <c r="H136" i="22"/>
  <c r="G136" i="22"/>
  <c r="E136" i="22"/>
  <c r="D136" i="22"/>
  <c r="O135" i="22"/>
  <c r="L135" i="22"/>
  <c r="I135" i="22"/>
  <c r="F135" i="22"/>
  <c r="O134" i="22"/>
  <c r="L134" i="22"/>
  <c r="I134" i="22"/>
  <c r="C134" i="22" s="1"/>
  <c r="F134" i="22"/>
  <c r="O133" i="22"/>
  <c r="L133" i="22"/>
  <c r="I133" i="22"/>
  <c r="F133" i="22"/>
  <c r="O132" i="22"/>
  <c r="O131" i="22" s="1"/>
  <c r="L132" i="22"/>
  <c r="C132" i="22" s="1"/>
  <c r="I132" i="22"/>
  <c r="F132" i="22"/>
  <c r="N131" i="22"/>
  <c r="N130" i="22" s="1"/>
  <c r="M131" i="22"/>
  <c r="K131" i="22"/>
  <c r="J131" i="22"/>
  <c r="H131" i="22"/>
  <c r="H130" i="22" s="1"/>
  <c r="G131" i="22"/>
  <c r="F131" i="22"/>
  <c r="E131" i="22"/>
  <c r="D131" i="22"/>
  <c r="D130" i="22" s="1"/>
  <c r="G130" i="22"/>
  <c r="E130" i="22"/>
  <c r="O129" i="22"/>
  <c r="L129" i="22"/>
  <c r="L128" i="22" s="1"/>
  <c r="I129" i="22"/>
  <c r="I128" i="22" s="1"/>
  <c r="F129" i="22"/>
  <c r="O128" i="22"/>
  <c r="N128" i="22"/>
  <c r="M128" i="22"/>
  <c r="K128" i="22"/>
  <c r="J128" i="22"/>
  <c r="H128" i="22"/>
  <c r="G128" i="22"/>
  <c r="E128" i="22"/>
  <c r="D128" i="22"/>
  <c r="O127" i="22"/>
  <c r="L127" i="22"/>
  <c r="I127" i="22"/>
  <c r="F127" i="22"/>
  <c r="O126" i="22"/>
  <c r="L126" i="22"/>
  <c r="I126" i="22"/>
  <c r="F126" i="22"/>
  <c r="O125" i="22"/>
  <c r="L125" i="22"/>
  <c r="I125" i="22"/>
  <c r="F125" i="22"/>
  <c r="O124" i="22"/>
  <c r="L124" i="22"/>
  <c r="I124" i="22"/>
  <c r="F124" i="22"/>
  <c r="O123" i="22"/>
  <c r="L123" i="22"/>
  <c r="L122" i="22" s="1"/>
  <c r="I123" i="22"/>
  <c r="F123" i="22"/>
  <c r="N122" i="22"/>
  <c r="M122" i="22"/>
  <c r="K122" i="22"/>
  <c r="J122" i="22"/>
  <c r="I122" i="22"/>
  <c r="H122" i="22"/>
  <c r="G122" i="22"/>
  <c r="E122" i="22"/>
  <c r="D122" i="22"/>
  <c r="O121" i="22"/>
  <c r="L121" i="22"/>
  <c r="I121" i="22"/>
  <c r="F121" i="22"/>
  <c r="O120" i="22"/>
  <c r="L120" i="22"/>
  <c r="I120" i="22"/>
  <c r="F120" i="22"/>
  <c r="O119" i="22"/>
  <c r="L119" i="22"/>
  <c r="I119" i="22"/>
  <c r="F119" i="22"/>
  <c r="C119" i="22" s="1"/>
  <c r="O118" i="22"/>
  <c r="L118" i="22"/>
  <c r="I118" i="22"/>
  <c r="F118" i="22"/>
  <c r="O117" i="22"/>
  <c r="L117" i="22"/>
  <c r="I117" i="22"/>
  <c r="F117" i="22"/>
  <c r="C117" i="22" s="1"/>
  <c r="N116" i="22"/>
  <c r="M116" i="22"/>
  <c r="K116" i="22"/>
  <c r="J116" i="22"/>
  <c r="H116" i="22"/>
  <c r="G116" i="22"/>
  <c r="E116" i="22"/>
  <c r="D116" i="22"/>
  <c r="O115" i="22"/>
  <c r="L115" i="22"/>
  <c r="I115" i="22"/>
  <c r="F115" i="22"/>
  <c r="C115" i="22" s="1"/>
  <c r="O114" i="22"/>
  <c r="L114" i="22"/>
  <c r="I114" i="22"/>
  <c r="F114" i="22"/>
  <c r="O113" i="22"/>
  <c r="L113" i="22"/>
  <c r="L112" i="22" s="1"/>
  <c r="I113" i="22"/>
  <c r="F113" i="22"/>
  <c r="C113" i="22" s="1"/>
  <c r="O112" i="22"/>
  <c r="N112" i="22"/>
  <c r="M112" i="22"/>
  <c r="K112" i="22"/>
  <c r="J112" i="22"/>
  <c r="H112" i="22"/>
  <c r="G112" i="22"/>
  <c r="E112" i="22"/>
  <c r="D112" i="22"/>
  <c r="O111" i="22"/>
  <c r="L111" i="22"/>
  <c r="I111" i="22"/>
  <c r="F111" i="22"/>
  <c r="O110" i="22"/>
  <c r="L110" i="22"/>
  <c r="I110" i="22"/>
  <c r="C110" i="22" s="1"/>
  <c r="F110" i="22"/>
  <c r="O109" i="22"/>
  <c r="L109" i="22"/>
  <c r="I109" i="22"/>
  <c r="F109" i="22"/>
  <c r="O108" i="22"/>
  <c r="L108" i="22"/>
  <c r="I108" i="22"/>
  <c r="F108" i="22"/>
  <c r="O107" i="22"/>
  <c r="L107" i="22"/>
  <c r="I107" i="22"/>
  <c r="F107" i="22"/>
  <c r="O106" i="22"/>
  <c r="L106" i="22"/>
  <c r="I106" i="22"/>
  <c r="C106" i="22" s="1"/>
  <c r="F106" i="22"/>
  <c r="O105" i="22"/>
  <c r="L105" i="22"/>
  <c r="I105" i="22"/>
  <c r="F105" i="22"/>
  <c r="O104" i="22"/>
  <c r="O103" i="22" s="1"/>
  <c r="L104" i="22"/>
  <c r="L103" i="22" s="1"/>
  <c r="I104" i="22"/>
  <c r="I103" i="22" s="1"/>
  <c r="F104" i="22"/>
  <c r="N103" i="22"/>
  <c r="M103" i="22"/>
  <c r="K103" i="22"/>
  <c r="J103" i="22"/>
  <c r="H103" i="22"/>
  <c r="G103" i="22"/>
  <c r="E103" i="22"/>
  <c r="D103" i="22"/>
  <c r="O102" i="22"/>
  <c r="L102" i="22"/>
  <c r="I102" i="22"/>
  <c r="F102" i="22"/>
  <c r="O101" i="22"/>
  <c r="L101" i="22"/>
  <c r="I101" i="22"/>
  <c r="F101" i="22"/>
  <c r="C101" i="22" s="1"/>
  <c r="O100" i="22"/>
  <c r="L100" i="22"/>
  <c r="I100" i="22"/>
  <c r="F100" i="22"/>
  <c r="O99" i="22"/>
  <c r="L99" i="22"/>
  <c r="I99" i="22"/>
  <c r="F99" i="22"/>
  <c r="O98" i="22"/>
  <c r="L98" i="22"/>
  <c r="I98" i="22"/>
  <c r="F98" i="22"/>
  <c r="O97" i="22"/>
  <c r="L97" i="22"/>
  <c r="I97" i="22"/>
  <c r="F97" i="22"/>
  <c r="O96" i="22"/>
  <c r="O95" i="22" s="1"/>
  <c r="L96" i="22"/>
  <c r="I96" i="22"/>
  <c r="I95" i="22" s="1"/>
  <c r="F96" i="22"/>
  <c r="C96" i="22" s="1"/>
  <c r="N95" i="22"/>
  <c r="M95" i="22"/>
  <c r="L95" i="22"/>
  <c r="K95" i="22"/>
  <c r="J95" i="22"/>
  <c r="H95" i="22"/>
  <c r="G95" i="22"/>
  <c r="E95" i="22"/>
  <c r="D95" i="22"/>
  <c r="O94" i="22"/>
  <c r="L94" i="22"/>
  <c r="I94" i="22"/>
  <c r="F94" i="22"/>
  <c r="O93" i="22"/>
  <c r="L93" i="22"/>
  <c r="I93" i="22"/>
  <c r="F93" i="22"/>
  <c r="O92" i="22"/>
  <c r="L92" i="22"/>
  <c r="I92" i="22"/>
  <c r="F92" i="22"/>
  <c r="C92" i="22"/>
  <c r="O91" i="22"/>
  <c r="L91" i="22"/>
  <c r="I91" i="22"/>
  <c r="F91" i="22"/>
  <c r="C91" i="22" s="1"/>
  <c r="O90" i="22"/>
  <c r="O89" i="22" s="1"/>
  <c r="L90" i="22"/>
  <c r="I90" i="22"/>
  <c r="F90" i="22"/>
  <c r="F89" i="22" s="1"/>
  <c r="N89" i="22"/>
  <c r="M89" i="22"/>
  <c r="K89" i="22"/>
  <c r="J89" i="22"/>
  <c r="J83" i="22" s="1"/>
  <c r="H89" i="22"/>
  <c r="G89" i="22"/>
  <c r="E89" i="22"/>
  <c r="D89" i="22"/>
  <c r="O88" i="22"/>
  <c r="O84" i="22" s="1"/>
  <c r="L88" i="22"/>
  <c r="I88" i="22"/>
  <c r="F88" i="22"/>
  <c r="C88" i="22" s="1"/>
  <c r="O87" i="22"/>
  <c r="L87" i="22"/>
  <c r="I87" i="22"/>
  <c r="F87" i="22"/>
  <c r="O86" i="22"/>
  <c r="L86" i="22"/>
  <c r="I86" i="22"/>
  <c r="F86" i="22"/>
  <c r="O85" i="22"/>
  <c r="L85" i="22"/>
  <c r="L84" i="22" s="1"/>
  <c r="I85" i="22"/>
  <c r="F85" i="22"/>
  <c r="N84" i="22"/>
  <c r="M84" i="22"/>
  <c r="M83" i="22" s="1"/>
  <c r="K84" i="22"/>
  <c r="K83" i="22" s="1"/>
  <c r="J84" i="22"/>
  <c r="H84" i="22"/>
  <c r="G84" i="22"/>
  <c r="G83" i="22" s="1"/>
  <c r="E84" i="22"/>
  <c r="D84" i="22"/>
  <c r="H83" i="22"/>
  <c r="D83" i="22"/>
  <c r="O82" i="22"/>
  <c r="L82" i="22"/>
  <c r="I82" i="22"/>
  <c r="F82" i="22"/>
  <c r="O81" i="22"/>
  <c r="L81" i="22"/>
  <c r="L80" i="22" s="1"/>
  <c r="I81" i="22"/>
  <c r="F81" i="22"/>
  <c r="C81" i="22" s="1"/>
  <c r="O80" i="22"/>
  <c r="N80" i="22"/>
  <c r="M80" i="22"/>
  <c r="K80" i="22"/>
  <c r="K76" i="22" s="1"/>
  <c r="K75" i="22" s="1"/>
  <c r="J80" i="22"/>
  <c r="H80" i="22"/>
  <c r="G80" i="22"/>
  <c r="E80" i="22"/>
  <c r="D80" i="22"/>
  <c r="O79" i="22"/>
  <c r="L79" i="22"/>
  <c r="I79" i="22"/>
  <c r="F79" i="22"/>
  <c r="O78" i="22"/>
  <c r="O77" i="22" s="1"/>
  <c r="L78" i="22"/>
  <c r="I78" i="22"/>
  <c r="C78" i="22" s="1"/>
  <c r="F78" i="22"/>
  <c r="N77" i="22"/>
  <c r="N76" i="22" s="1"/>
  <c r="M77" i="22"/>
  <c r="L77" i="22"/>
  <c r="L76" i="22" s="1"/>
  <c r="K77" i="22"/>
  <c r="J77" i="22"/>
  <c r="H77" i="22"/>
  <c r="H76" i="22" s="1"/>
  <c r="H75" i="22" s="1"/>
  <c r="G77" i="22"/>
  <c r="G76" i="22" s="1"/>
  <c r="F77" i="22"/>
  <c r="E77" i="22"/>
  <c r="D77" i="22"/>
  <c r="D76" i="22" s="1"/>
  <c r="D75" i="22" s="1"/>
  <c r="M76" i="22"/>
  <c r="M75" i="22" s="1"/>
  <c r="E76" i="22"/>
  <c r="O74" i="22"/>
  <c r="L74" i="22"/>
  <c r="I74" i="22"/>
  <c r="F74" i="22"/>
  <c r="O73" i="22"/>
  <c r="L73" i="22"/>
  <c r="I73" i="22"/>
  <c r="F73" i="22"/>
  <c r="C73" i="22" s="1"/>
  <c r="O72" i="22"/>
  <c r="L72" i="22"/>
  <c r="I72" i="22"/>
  <c r="F72" i="22"/>
  <c r="C72" i="22" s="1"/>
  <c r="O71" i="22"/>
  <c r="L71" i="22"/>
  <c r="I71" i="22"/>
  <c r="F71" i="22"/>
  <c r="O70" i="22"/>
  <c r="L70" i="22"/>
  <c r="I70" i="22"/>
  <c r="C70" i="22" s="1"/>
  <c r="F70" i="22"/>
  <c r="N69" i="22"/>
  <c r="N67" i="22" s="1"/>
  <c r="M69" i="22"/>
  <c r="K69" i="22"/>
  <c r="K67" i="22" s="1"/>
  <c r="J69" i="22"/>
  <c r="J67" i="22" s="1"/>
  <c r="H69" i="22"/>
  <c r="G69" i="22"/>
  <c r="G67" i="22" s="1"/>
  <c r="F69" i="22"/>
  <c r="F67" i="22" s="1"/>
  <c r="E69" i="22"/>
  <c r="E67" i="22" s="1"/>
  <c r="D69" i="22"/>
  <c r="D67" i="22" s="1"/>
  <c r="O68" i="22"/>
  <c r="L68" i="22"/>
  <c r="I68" i="22"/>
  <c r="F68" i="22"/>
  <c r="C68" i="22" s="1"/>
  <c r="M67" i="22"/>
  <c r="H67" i="22"/>
  <c r="O66" i="22"/>
  <c r="L66" i="22"/>
  <c r="I66" i="22"/>
  <c r="F66" i="22"/>
  <c r="O65" i="22"/>
  <c r="L65" i="22"/>
  <c r="I65" i="22"/>
  <c r="F65" i="22"/>
  <c r="O64" i="22"/>
  <c r="C64" i="22" s="1"/>
  <c r="L64" i="22"/>
  <c r="I64" i="22"/>
  <c r="F64" i="22"/>
  <c r="O63" i="22"/>
  <c r="L63" i="22"/>
  <c r="I63" i="22"/>
  <c r="F63" i="22"/>
  <c r="C63" i="22" s="1"/>
  <c r="O62" i="22"/>
  <c r="L62" i="22"/>
  <c r="I62" i="22"/>
  <c r="F62" i="22"/>
  <c r="O61" i="22"/>
  <c r="L61" i="22"/>
  <c r="I61" i="22"/>
  <c r="F61" i="22"/>
  <c r="C61" i="22" s="1"/>
  <c r="O60" i="22"/>
  <c r="L60" i="22"/>
  <c r="I60" i="22"/>
  <c r="F60" i="22"/>
  <c r="O59" i="22"/>
  <c r="L59" i="22"/>
  <c r="I59" i="22"/>
  <c r="F59" i="22"/>
  <c r="F58" i="22" s="1"/>
  <c r="N58" i="22"/>
  <c r="M58" i="22"/>
  <c r="K58" i="22"/>
  <c r="J58" i="22"/>
  <c r="I58" i="22"/>
  <c r="H58" i="22"/>
  <c r="G58" i="22"/>
  <c r="E58" i="22"/>
  <c r="D58" i="22"/>
  <c r="O57" i="22"/>
  <c r="L57" i="22"/>
  <c r="I57" i="22"/>
  <c r="F57" i="22"/>
  <c r="C57" i="22" s="1"/>
  <c r="O56" i="22"/>
  <c r="O55" i="22" s="1"/>
  <c r="L56" i="22"/>
  <c r="I56" i="22"/>
  <c r="I55" i="22" s="1"/>
  <c r="I54" i="22" s="1"/>
  <c r="F56" i="22"/>
  <c r="C56" i="22" s="1"/>
  <c r="N55" i="22"/>
  <c r="M55" i="22"/>
  <c r="L55" i="22"/>
  <c r="K55" i="22"/>
  <c r="J55" i="22"/>
  <c r="H55" i="22"/>
  <c r="H54" i="22" s="1"/>
  <c r="H53" i="22" s="1"/>
  <c r="H52" i="22" s="1"/>
  <c r="G55" i="22"/>
  <c r="G54" i="22" s="1"/>
  <c r="G53" i="22" s="1"/>
  <c r="E55" i="22"/>
  <c r="D55" i="22"/>
  <c r="D54" i="22" s="1"/>
  <c r="M54" i="22"/>
  <c r="M53" i="22" s="1"/>
  <c r="K54" i="22"/>
  <c r="E54" i="22"/>
  <c r="I48" i="22"/>
  <c r="O47" i="22"/>
  <c r="C47" i="22" s="1"/>
  <c r="O46" i="22"/>
  <c r="C46" i="22" s="1"/>
  <c r="O45" i="22"/>
  <c r="C45" i="22" s="1"/>
  <c r="N45" i="22"/>
  <c r="M45" i="22"/>
  <c r="L44" i="22"/>
  <c r="L43" i="22" s="1"/>
  <c r="I44" i="22"/>
  <c r="F44" i="22"/>
  <c r="C44" i="22" s="1"/>
  <c r="K43" i="22"/>
  <c r="J43" i="22"/>
  <c r="I43" i="22"/>
  <c r="H43" i="22"/>
  <c r="G43" i="22"/>
  <c r="E43" i="22"/>
  <c r="D43" i="22"/>
  <c r="F42" i="22"/>
  <c r="C42" i="22" s="1"/>
  <c r="E41" i="22"/>
  <c r="D41" i="22"/>
  <c r="L40" i="22"/>
  <c r="C40" i="22" s="1"/>
  <c r="J40" i="22"/>
  <c r="L39" i="22"/>
  <c r="C39" i="22"/>
  <c r="L38" i="22"/>
  <c r="C38" i="22" s="1"/>
  <c r="L37" i="22"/>
  <c r="L36" i="22" s="1"/>
  <c r="C36" i="22" s="1"/>
  <c r="C37" i="22"/>
  <c r="K36" i="22"/>
  <c r="J36" i="22"/>
  <c r="L35" i="22"/>
  <c r="C35" i="22"/>
  <c r="L34" i="22"/>
  <c r="C34" i="22" s="1"/>
  <c r="K33" i="22"/>
  <c r="J33" i="22"/>
  <c r="J26" i="22" s="1"/>
  <c r="L32" i="22"/>
  <c r="C32" i="22" s="1"/>
  <c r="L31" i="22"/>
  <c r="C31" i="22" s="1"/>
  <c r="K31" i="22"/>
  <c r="K26" i="22" s="1"/>
  <c r="J31" i="22"/>
  <c r="L30" i="22"/>
  <c r="C30" i="22"/>
  <c r="L29" i="22"/>
  <c r="C29" i="22" s="1"/>
  <c r="L28" i="22"/>
  <c r="L27" i="22" s="1"/>
  <c r="C28" i="22"/>
  <c r="K27" i="22"/>
  <c r="J27" i="22"/>
  <c r="F25" i="22"/>
  <c r="C25" i="22" s="1"/>
  <c r="I24" i="22"/>
  <c r="F24" i="22"/>
  <c r="C24" i="22" s="1"/>
  <c r="O23" i="22"/>
  <c r="L23" i="22"/>
  <c r="I23" i="22"/>
  <c r="F23" i="22"/>
  <c r="O22" i="22"/>
  <c r="O21" i="22" s="1"/>
  <c r="O289" i="22" s="1"/>
  <c r="L22" i="22"/>
  <c r="L21" i="22" s="1"/>
  <c r="I22" i="22"/>
  <c r="F22" i="22"/>
  <c r="N21" i="22"/>
  <c r="N289" i="22" s="1"/>
  <c r="N288" i="22" s="1"/>
  <c r="M21" i="22"/>
  <c r="M289" i="22" s="1"/>
  <c r="M288" i="22" s="1"/>
  <c r="K21" i="22"/>
  <c r="K289" i="22" s="1"/>
  <c r="K288" i="22" s="1"/>
  <c r="J21" i="22"/>
  <c r="J289" i="22" s="1"/>
  <c r="J288" i="22" s="1"/>
  <c r="H21" i="22"/>
  <c r="H289" i="22" s="1"/>
  <c r="H288" i="22" s="1"/>
  <c r="G21" i="22"/>
  <c r="G289" i="22" s="1"/>
  <c r="G288" i="22" s="1"/>
  <c r="E21" i="22"/>
  <c r="E289" i="22" s="1"/>
  <c r="E288" i="22" s="1"/>
  <c r="D21" i="22"/>
  <c r="D289" i="22" s="1"/>
  <c r="D288" i="22" s="1"/>
  <c r="N20" i="22"/>
  <c r="H20" i="22"/>
  <c r="D20" i="22"/>
  <c r="E53" i="22" l="1"/>
  <c r="D53" i="22"/>
  <c r="D52" i="22" s="1"/>
  <c r="C82" i="22"/>
  <c r="O122" i="22"/>
  <c r="L131" i="22"/>
  <c r="C22" i="22"/>
  <c r="J20" i="22"/>
  <c r="I21" i="22"/>
  <c r="F41" i="22"/>
  <c r="C41" i="22" s="1"/>
  <c r="F43" i="22"/>
  <c r="C43" i="22" s="1"/>
  <c r="J54" i="22"/>
  <c r="N54" i="22"/>
  <c r="C62" i="22"/>
  <c r="C65" i="22"/>
  <c r="C74" i="22"/>
  <c r="J76" i="22"/>
  <c r="O76" i="22"/>
  <c r="C90" i="22"/>
  <c r="C93" i="22"/>
  <c r="G187" i="23"/>
  <c r="L33" i="22"/>
  <c r="C33" i="22" s="1"/>
  <c r="K53" i="22"/>
  <c r="F55" i="22"/>
  <c r="F54" i="22" s="1"/>
  <c r="L58" i="22"/>
  <c r="C66" i="22"/>
  <c r="O69" i="22"/>
  <c r="L69" i="22"/>
  <c r="L67" i="22" s="1"/>
  <c r="C79" i="22"/>
  <c r="E83" i="22"/>
  <c r="C85" i="22"/>
  <c r="C87" i="22"/>
  <c r="C94" i="22"/>
  <c r="C100" i="22"/>
  <c r="C43" i="24"/>
  <c r="I20" i="24"/>
  <c r="O58" i="22"/>
  <c r="O54" i="22" s="1"/>
  <c r="C71" i="22"/>
  <c r="C86" i="22"/>
  <c r="N83" i="22"/>
  <c r="L89" i="22"/>
  <c r="C97" i="22"/>
  <c r="F95" i="22"/>
  <c r="C104" i="22"/>
  <c r="C108" i="22"/>
  <c r="C109" i="22"/>
  <c r="C111" i="22"/>
  <c r="C118" i="22"/>
  <c r="G231" i="22"/>
  <c r="O272" i="22"/>
  <c r="C280" i="22"/>
  <c r="M53" i="23"/>
  <c r="L55" i="23"/>
  <c r="G54" i="23"/>
  <c r="G53" i="23" s="1"/>
  <c r="K54" i="23"/>
  <c r="K53" i="23" s="1"/>
  <c r="L69" i="23"/>
  <c r="L67" i="23" s="1"/>
  <c r="J83" i="23"/>
  <c r="C91" i="23"/>
  <c r="C101" i="23"/>
  <c r="L116" i="23"/>
  <c r="F122" i="23"/>
  <c r="C141" i="23"/>
  <c r="N130" i="23"/>
  <c r="L151" i="23"/>
  <c r="O160" i="23"/>
  <c r="C184" i="23"/>
  <c r="M195" i="23"/>
  <c r="C219" i="23"/>
  <c r="C224" i="23"/>
  <c r="C225" i="23"/>
  <c r="H230" i="23"/>
  <c r="E231" i="23"/>
  <c r="O238" i="23"/>
  <c r="M269" i="23"/>
  <c r="J53" i="24"/>
  <c r="N53" i="24"/>
  <c r="O54" i="24"/>
  <c r="C78" i="24"/>
  <c r="F77" i="24"/>
  <c r="L128" i="24"/>
  <c r="C129" i="24"/>
  <c r="F144" i="24"/>
  <c r="I216" i="24"/>
  <c r="I290" i="24"/>
  <c r="D287" i="28"/>
  <c r="D50" i="28"/>
  <c r="D24" i="28" s="1"/>
  <c r="M286" i="27"/>
  <c r="M194" i="27"/>
  <c r="L51" i="28"/>
  <c r="L50" i="28" s="1"/>
  <c r="C98" i="22"/>
  <c r="C102" i="22"/>
  <c r="C114" i="22"/>
  <c r="C120" i="22"/>
  <c r="C127" i="22"/>
  <c r="C133" i="22"/>
  <c r="C140" i="22"/>
  <c r="C149" i="22"/>
  <c r="L151" i="22"/>
  <c r="O160" i="22"/>
  <c r="C172" i="22"/>
  <c r="C177" i="22"/>
  <c r="O184" i="22"/>
  <c r="M195" i="22"/>
  <c r="L196" i="22"/>
  <c r="L195" i="22" s="1"/>
  <c r="G195" i="22"/>
  <c r="C203" i="22"/>
  <c r="J195" i="22"/>
  <c r="J194" i="22" s="1"/>
  <c r="C212" i="22"/>
  <c r="C215" i="22"/>
  <c r="C224" i="22"/>
  <c r="D231" i="22"/>
  <c r="D230" i="22" s="1"/>
  <c r="H231" i="22"/>
  <c r="H230" i="22" s="1"/>
  <c r="M231" i="22"/>
  <c r="M230" i="22" s="1"/>
  <c r="C244" i="22"/>
  <c r="C247" i="22"/>
  <c r="C249" i="22"/>
  <c r="L251" i="22"/>
  <c r="C256" i="22"/>
  <c r="C267" i="22"/>
  <c r="C275" i="22"/>
  <c r="C282" i="22"/>
  <c r="C284" i="22"/>
  <c r="C291" i="22"/>
  <c r="C293" i="22"/>
  <c r="D53" i="23"/>
  <c r="H53" i="23"/>
  <c r="L58" i="23"/>
  <c r="C62" i="23"/>
  <c r="C65" i="23"/>
  <c r="C71" i="23"/>
  <c r="L76" i="23"/>
  <c r="G83" i="23"/>
  <c r="M83" i="23"/>
  <c r="C96" i="23"/>
  <c r="L95" i="23"/>
  <c r="L103" i="23"/>
  <c r="C109" i="23"/>
  <c r="C118" i="23"/>
  <c r="C125" i="23"/>
  <c r="O136" i="23"/>
  <c r="O130" i="23" s="1"/>
  <c r="C143" i="23"/>
  <c r="J130" i="23"/>
  <c r="C153" i="23"/>
  <c r="C163" i="23"/>
  <c r="H174" i="23"/>
  <c r="H173" i="23" s="1"/>
  <c r="N174" i="23"/>
  <c r="N173" i="23" s="1"/>
  <c r="O175" i="23"/>
  <c r="O174" i="23" s="1"/>
  <c r="O173" i="23" s="1"/>
  <c r="E174" i="23"/>
  <c r="E173" i="23" s="1"/>
  <c r="O179" i="23"/>
  <c r="C186" i="23"/>
  <c r="D187" i="23"/>
  <c r="H187" i="23"/>
  <c r="I187" i="23"/>
  <c r="F196" i="23"/>
  <c r="C200" i="23"/>
  <c r="L205" i="23"/>
  <c r="L204" i="23" s="1"/>
  <c r="C211" i="23"/>
  <c r="C214" i="23"/>
  <c r="D216" i="23"/>
  <c r="D204" i="23" s="1"/>
  <c r="C223" i="23"/>
  <c r="C226" i="23"/>
  <c r="C234" i="23"/>
  <c r="G231" i="23"/>
  <c r="G230" i="23" s="1"/>
  <c r="K231" i="23"/>
  <c r="C241" i="23"/>
  <c r="C243" i="23"/>
  <c r="C250" i="23"/>
  <c r="C253" i="23"/>
  <c r="C255" i="23"/>
  <c r="F264" i="23"/>
  <c r="F270" i="23"/>
  <c r="C274" i="23"/>
  <c r="C280" i="23"/>
  <c r="C285" i="23"/>
  <c r="C296" i="23"/>
  <c r="L27" i="24"/>
  <c r="L31" i="24"/>
  <c r="C31" i="24" s="1"/>
  <c r="L36" i="24"/>
  <c r="C36" i="24" s="1"/>
  <c r="C57" i="24"/>
  <c r="C68" i="24"/>
  <c r="O69" i="24"/>
  <c r="I76" i="24"/>
  <c r="O80" i="24"/>
  <c r="C90" i="24"/>
  <c r="C91" i="24"/>
  <c r="F89" i="24"/>
  <c r="C94" i="24"/>
  <c r="C177" i="24"/>
  <c r="I175" i="24"/>
  <c r="I174" i="24" s="1"/>
  <c r="I173" i="24" s="1"/>
  <c r="C200" i="24"/>
  <c r="L238" i="24"/>
  <c r="E194" i="27"/>
  <c r="E51" i="27" s="1"/>
  <c r="E286" i="27"/>
  <c r="C105" i="22"/>
  <c r="F103" i="22"/>
  <c r="C124" i="22"/>
  <c r="C126" i="22"/>
  <c r="I131" i="22"/>
  <c r="F141" i="22"/>
  <c r="C148" i="22"/>
  <c r="C153" i="22"/>
  <c r="C163" i="22"/>
  <c r="O179" i="22"/>
  <c r="O174" i="22" s="1"/>
  <c r="O173" i="22" s="1"/>
  <c r="L179" i="22"/>
  <c r="L174" i="22" s="1"/>
  <c r="L173" i="22" s="1"/>
  <c r="E187" i="22"/>
  <c r="O188" i="22"/>
  <c r="O187" i="22" s="1"/>
  <c r="N194" i="22"/>
  <c r="H195" i="22"/>
  <c r="H194" i="22" s="1"/>
  <c r="H51" i="22" s="1"/>
  <c r="O205" i="22"/>
  <c r="O204" i="22" s="1"/>
  <c r="F216" i="22"/>
  <c r="O216" i="22"/>
  <c r="C232" i="22"/>
  <c r="E231" i="22"/>
  <c r="C237" i="22"/>
  <c r="C248" i="22"/>
  <c r="E259" i="22"/>
  <c r="F260" i="22"/>
  <c r="O260" i="22"/>
  <c r="L264" i="22"/>
  <c r="C264" i="22" s="1"/>
  <c r="C268" i="22"/>
  <c r="M270" i="22"/>
  <c r="M269" i="22" s="1"/>
  <c r="L272" i="22"/>
  <c r="C272" i="22" s="1"/>
  <c r="F276" i="22"/>
  <c r="O276" i="22"/>
  <c r="C292" i="22"/>
  <c r="C295" i="22"/>
  <c r="L33" i="23"/>
  <c r="C33" i="23" s="1"/>
  <c r="L36" i="23"/>
  <c r="C36" i="23" s="1"/>
  <c r="F41" i="23"/>
  <c r="C41" i="23" s="1"/>
  <c r="C44" i="23"/>
  <c r="J54" i="23"/>
  <c r="J53" i="23" s="1"/>
  <c r="C66" i="23"/>
  <c r="D76" i="23"/>
  <c r="D75" i="23" s="1"/>
  <c r="H76" i="23"/>
  <c r="H75" i="23" s="1"/>
  <c r="H286" i="23" s="1"/>
  <c r="G76" i="23"/>
  <c r="G75" i="23" s="1"/>
  <c r="C94" i="23"/>
  <c r="C98" i="23"/>
  <c r="C120" i="23"/>
  <c r="E130" i="23"/>
  <c r="K130" i="23"/>
  <c r="K75" i="23" s="1"/>
  <c r="K286" i="23" s="1"/>
  <c r="C132" i="23"/>
  <c r="C134" i="23"/>
  <c r="C139" i="23"/>
  <c r="F144" i="23"/>
  <c r="O144" i="23"/>
  <c r="F151" i="23"/>
  <c r="C152" i="23"/>
  <c r="C155" i="23"/>
  <c r="C157" i="23"/>
  <c r="L160" i="23"/>
  <c r="C160" i="23" s="1"/>
  <c r="C164" i="23"/>
  <c r="C167" i="23"/>
  <c r="C169" i="23"/>
  <c r="J173" i="23"/>
  <c r="C177" i="23"/>
  <c r="L175" i="23"/>
  <c r="C182" i="23"/>
  <c r="F192" i="23"/>
  <c r="F191" i="23" s="1"/>
  <c r="C199" i="23"/>
  <c r="C202" i="23"/>
  <c r="C215" i="23"/>
  <c r="O216" i="23"/>
  <c r="O204" i="23" s="1"/>
  <c r="F227" i="23"/>
  <c r="F235" i="23"/>
  <c r="C235" i="23" s="1"/>
  <c r="M231" i="23"/>
  <c r="M230" i="23" s="1"/>
  <c r="L238" i="23"/>
  <c r="C238" i="23" s="1"/>
  <c r="C242" i="23"/>
  <c r="C245" i="23"/>
  <c r="C254" i="23"/>
  <c r="C257" i="23"/>
  <c r="O259" i="23"/>
  <c r="C267" i="23"/>
  <c r="E269" i="23"/>
  <c r="C295" i="23"/>
  <c r="E20" i="24"/>
  <c r="L21" i="24"/>
  <c r="C34" i="24"/>
  <c r="C42" i="24"/>
  <c r="C56" i="24"/>
  <c r="C59" i="24"/>
  <c r="C61" i="24"/>
  <c r="C71" i="24"/>
  <c r="F69" i="24"/>
  <c r="L122" i="24"/>
  <c r="C123" i="24"/>
  <c r="C153" i="24"/>
  <c r="I151" i="24"/>
  <c r="C185" i="24"/>
  <c r="F184" i="24"/>
  <c r="C192" i="24"/>
  <c r="I14" i="26"/>
  <c r="E12" i="26"/>
  <c r="D194" i="27"/>
  <c r="C143" i="22"/>
  <c r="C155" i="22"/>
  <c r="C157" i="22"/>
  <c r="L160" i="22"/>
  <c r="C164" i="22"/>
  <c r="C169" i="22"/>
  <c r="C181" i="22"/>
  <c r="L184" i="22"/>
  <c r="C207" i="22"/>
  <c r="F205" i="22"/>
  <c r="C219" i="22"/>
  <c r="C221" i="22"/>
  <c r="C229" i="22"/>
  <c r="F233" i="22"/>
  <c r="C233" i="22" s="1"/>
  <c r="C236" i="22"/>
  <c r="K231" i="22"/>
  <c r="K230" i="22" s="1"/>
  <c r="K194" i="22" s="1"/>
  <c r="C239" i="22"/>
  <c r="C241" i="22"/>
  <c r="L246" i="22"/>
  <c r="F252" i="22"/>
  <c r="O251" i="22"/>
  <c r="C263" i="22"/>
  <c r="C271" i="22"/>
  <c r="I270" i="22"/>
  <c r="I269" i="22" s="1"/>
  <c r="F21" i="23"/>
  <c r="J75" i="23"/>
  <c r="N75" i="23"/>
  <c r="L89" i="23"/>
  <c r="L83" i="23" s="1"/>
  <c r="C104" i="23"/>
  <c r="C106" i="23"/>
  <c r="C114" i="23"/>
  <c r="C121" i="23"/>
  <c r="C133" i="23"/>
  <c r="L136" i="23"/>
  <c r="C140" i="23"/>
  <c r="C147" i="23"/>
  <c r="C149" i="23"/>
  <c r="C156" i="23"/>
  <c r="C159" i="23"/>
  <c r="C168" i="23"/>
  <c r="C171" i="23"/>
  <c r="C176" i="23"/>
  <c r="M174" i="23"/>
  <c r="M173" i="23" s="1"/>
  <c r="L179" i="23"/>
  <c r="C183" i="23"/>
  <c r="F188" i="23"/>
  <c r="F187" i="23" s="1"/>
  <c r="D195" i="23"/>
  <c r="C203" i="23"/>
  <c r="E195" i="23"/>
  <c r="K195" i="23"/>
  <c r="C206" i="23"/>
  <c r="C208" i="23"/>
  <c r="F216" i="23"/>
  <c r="C216" i="23" s="1"/>
  <c r="D230" i="23"/>
  <c r="J230" i="23"/>
  <c r="N230" i="23"/>
  <c r="C237" i="23"/>
  <c r="C246" i="23"/>
  <c r="C258" i="23"/>
  <c r="C261" i="23"/>
  <c r="C263" i="23"/>
  <c r="L264" i="23"/>
  <c r="O276" i="23"/>
  <c r="O283" i="23"/>
  <c r="L290" i="23"/>
  <c r="C46" i="24"/>
  <c r="H54" i="24"/>
  <c r="H53" i="24" s="1"/>
  <c r="C60" i="24"/>
  <c r="C63" i="24"/>
  <c r="C65" i="24"/>
  <c r="O67" i="24"/>
  <c r="I69" i="24"/>
  <c r="C72" i="24"/>
  <c r="D76" i="24"/>
  <c r="E83" i="24"/>
  <c r="E75" i="24" s="1"/>
  <c r="J83" i="24"/>
  <c r="C111" i="24"/>
  <c r="I160" i="24"/>
  <c r="C161" i="24"/>
  <c r="H230" i="24"/>
  <c r="C292" i="24"/>
  <c r="K52" i="27"/>
  <c r="K51" i="27" s="1"/>
  <c r="L75" i="27"/>
  <c r="C117" i="24"/>
  <c r="C120" i="24"/>
  <c r="C128" i="24"/>
  <c r="O131" i="24"/>
  <c r="C138" i="24"/>
  <c r="C140" i="24"/>
  <c r="C147" i="24"/>
  <c r="C150" i="24"/>
  <c r="C159" i="24"/>
  <c r="C167" i="24"/>
  <c r="C170" i="24"/>
  <c r="C172" i="24"/>
  <c r="C182" i="24"/>
  <c r="C197" i="24"/>
  <c r="C210" i="24"/>
  <c r="C211" i="24"/>
  <c r="C225" i="24"/>
  <c r="C229" i="24"/>
  <c r="D230" i="24"/>
  <c r="C237" i="24"/>
  <c r="O238" i="24"/>
  <c r="C249" i="24"/>
  <c r="C250" i="24"/>
  <c r="C273" i="24"/>
  <c r="I272" i="24"/>
  <c r="C285" i="24"/>
  <c r="L290" i="24"/>
  <c r="H12" i="25"/>
  <c r="I259" i="27"/>
  <c r="I174" i="27"/>
  <c r="I173" i="27" s="1"/>
  <c r="J75" i="27"/>
  <c r="J52" i="27" s="1"/>
  <c r="O53" i="27"/>
  <c r="F130" i="27"/>
  <c r="C288" i="28"/>
  <c r="J76" i="24"/>
  <c r="J75" i="24" s="1"/>
  <c r="N76" i="24"/>
  <c r="N75" i="24" s="1"/>
  <c r="G83" i="24"/>
  <c r="G75" i="24" s="1"/>
  <c r="G52" i="24" s="1"/>
  <c r="K83" i="24"/>
  <c r="C87" i="24"/>
  <c r="D83" i="24"/>
  <c r="C101" i="24"/>
  <c r="C104" i="24"/>
  <c r="C106" i="24"/>
  <c r="C114" i="24"/>
  <c r="C121" i="24"/>
  <c r="C124" i="24"/>
  <c r="G130" i="24"/>
  <c r="K130" i="24"/>
  <c r="C134" i="24"/>
  <c r="D130" i="24"/>
  <c r="H130" i="24"/>
  <c r="H75" i="24" s="1"/>
  <c r="H286" i="24" s="1"/>
  <c r="C139" i="24"/>
  <c r="C142" i="24"/>
  <c r="F151" i="24"/>
  <c r="O151" i="24"/>
  <c r="C160" i="24"/>
  <c r="C171" i="24"/>
  <c r="E174" i="24"/>
  <c r="E173" i="24" s="1"/>
  <c r="O175" i="24"/>
  <c r="O174" i="24" s="1"/>
  <c r="C183" i="24"/>
  <c r="J187" i="24"/>
  <c r="K195" i="24"/>
  <c r="E195" i="24"/>
  <c r="O198" i="24"/>
  <c r="O196" i="24" s="1"/>
  <c r="C213" i="24"/>
  <c r="C215" i="24"/>
  <c r="E231" i="24"/>
  <c r="E230" i="24" s="1"/>
  <c r="E194" i="24" s="1"/>
  <c r="C243" i="24"/>
  <c r="I252" i="24"/>
  <c r="I251" i="24" s="1"/>
  <c r="C261" i="24"/>
  <c r="L270" i="24"/>
  <c r="L269" i="24" s="1"/>
  <c r="C277" i="24"/>
  <c r="I276" i="24"/>
  <c r="I270" i="24" s="1"/>
  <c r="I269" i="24" s="1"/>
  <c r="L230" i="27"/>
  <c r="C260" i="27"/>
  <c r="I130" i="27"/>
  <c r="I270" i="27"/>
  <c r="I269" i="27" s="1"/>
  <c r="C67" i="27"/>
  <c r="F83" i="27"/>
  <c r="L286" i="28"/>
  <c r="O286" i="28"/>
  <c r="M52" i="27"/>
  <c r="K75" i="24"/>
  <c r="K52" i="24" s="1"/>
  <c r="L80" i="24"/>
  <c r="C80" i="24" s="1"/>
  <c r="M83" i="24"/>
  <c r="L84" i="24"/>
  <c r="C88" i="24"/>
  <c r="C110" i="24"/>
  <c r="C113" i="24"/>
  <c r="O116" i="24"/>
  <c r="O83" i="24" s="1"/>
  <c r="L116" i="24"/>
  <c r="I122" i="24"/>
  <c r="C126" i="24"/>
  <c r="M130" i="24"/>
  <c r="L131" i="24"/>
  <c r="L130" i="24" s="1"/>
  <c r="C135" i="24"/>
  <c r="C143" i="24"/>
  <c r="O144" i="24"/>
  <c r="C154" i="24"/>
  <c r="C156" i="24"/>
  <c r="C162" i="24"/>
  <c r="C164" i="24"/>
  <c r="O166" i="24"/>
  <c r="O165" i="24" s="1"/>
  <c r="L166" i="24"/>
  <c r="L165" i="24" s="1"/>
  <c r="G174" i="24"/>
  <c r="G173" i="24" s="1"/>
  <c r="K174" i="24"/>
  <c r="K173" i="24" s="1"/>
  <c r="C178" i="24"/>
  <c r="F188" i="24"/>
  <c r="C203" i="24"/>
  <c r="D204" i="24"/>
  <c r="D195" i="24" s="1"/>
  <c r="D194" i="24" s="1"/>
  <c r="H204" i="24"/>
  <c r="H195" i="24" s="1"/>
  <c r="H194" i="24" s="1"/>
  <c r="N204" i="24"/>
  <c r="N195" i="24" s="1"/>
  <c r="O205" i="24"/>
  <c r="O204" i="24" s="1"/>
  <c r="L205" i="24"/>
  <c r="J231" i="24"/>
  <c r="J230" i="24" s="1"/>
  <c r="J194" i="24" s="1"/>
  <c r="N231" i="24"/>
  <c r="N230" i="24" s="1"/>
  <c r="M231" i="24"/>
  <c r="M230" i="24" s="1"/>
  <c r="M194" i="24" s="1"/>
  <c r="I238" i="24"/>
  <c r="L246" i="24"/>
  <c r="L231" i="24" s="1"/>
  <c r="L230" i="24" s="1"/>
  <c r="L252" i="24"/>
  <c r="L251" i="24" s="1"/>
  <c r="C258" i="24"/>
  <c r="G259" i="24"/>
  <c r="I260" i="24"/>
  <c r="I259" i="24" s="1"/>
  <c r="O270" i="24"/>
  <c r="O269" i="24" s="1"/>
  <c r="C294" i="24"/>
  <c r="C295" i="24"/>
  <c r="J194" i="27"/>
  <c r="O83" i="27"/>
  <c r="C83" i="28"/>
  <c r="F230" i="28"/>
  <c r="C230" i="28" s="1"/>
  <c r="N52" i="27"/>
  <c r="O50" i="28"/>
  <c r="O287" i="28"/>
  <c r="M50" i="28"/>
  <c r="M287" i="28"/>
  <c r="I173" i="28"/>
  <c r="C174" i="28"/>
  <c r="I195" i="28"/>
  <c r="C196" i="28"/>
  <c r="F269" i="28"/>
  <c r="C270" i="28"/>
  <c r="C53" i="28"/>
  <c r="E50" i="28"/>
  <c r="E24" i="28" s="1"/>
  <c r="E20" i="28" s="1"/>
  <c r="F75" i="28"/>
  <c r="C75" i="28" s="1"/>
  <c r="C76" i="28"/>
  <c r="N50" i="28"/>
  <c r="N287" i="28"/>
  <c r="C204" i="28"/>
  <c r="F195" i="28"/>
  <c r="L287" i="28"/>
  <c r="C26" i="28"/>
  <c r="L20" i="28"/>
  <c r="D20" i="28"/>
  <c r="J50" i="28"/>
  <c r="J287" i="28"/>
  <c r="D51" i="27"/>
  <c r="D287" i="27" s="1"/>
  <c r="G194" i="27"/>
  <c r="G51" i="27" s="1"/>
  <c r="G286" i="27"/>
  <c r="K50" i="27"/>
  <c r="K287" i="27"/>
  <c r="D50" i="27"/>
  <c r="I288" i="27"/>
  <c r="C289" i="27"/>
  <c r="N194" i="27"/>
  <c r="N51" i="27" s="1"/>
  <c r="N286" i="27"/>
  <c r="C216" i="27"/>
  <c r="C174" i="27"/>
  <c r="F173" i="27"/>
  <c r="C173" i="27" s="1"/>
  <c r="C290" i="27"/>
  <c r="C196" i="27"/>
  <c r="C259" i="27"/>
  <c r="F251" i="27"/>
  <c r="C251" i="27" s="1"/>
  <c r="C252" i="27"/>
  <c r="O230" i="27"/>
  <c r="O194" i="27" s="1"/>
  <c r="D286" i="27"/>
  <c r="C144" i="27"/>
  <c r="K286" i="27"/>
  <c r="C116" i="27"/>
  <c r="C95" i="27"/>
  <c r="C264" i="27"/>
  <c r="C166" i="27"/>
  <c r="F165" i="27"/>
  <c r="C165" i="27" s="1"/>
  <c r="F288" i="27"/>
  <c r="C288" i="27" s="1"/>
  <c r="C131" i="27"/>
  <c r="C175" i="27"/>
  <c r="C58" i="27"/>
  <c r="F54" i="27"/>
  <c r="J286" i="27"/>
  <c r="F231" i="27"/>
  <c r="C233" i="27"/>
  <c r="L204" i="27"/>
  <c r="L195" i="27" s="1"/>
  <c r="L194" i="27" s="1"/>
  <c r="I231" i="27"/>
  <c r="I230" i="27" s="1"/>
  <c r="C270" i="27"/>
  <c r="F269" i="27"/>
  <c r="C45" i="27"/>
  <c r="C188" i="27"/>
  <c r="L187" i="27"/>
  <c r="C187" i="27" s="1"/>
  <c r="C89" i="27"/>
  <c r="C55" i="27"/>
  <c r="C69" i="27"/>
  <c r="C130" i="27"/>
  <c r="I204" i="27"/>
  <c r="I195" i="27" s="1"/>
  <c r="I194" i="27" s="1"/>
  <c r="F204" i="27"/>
  <c r="C205" i="27"/>
  <c r="C283" i="27"/>
  <c r="I83" i="27"/>
  <c r="I75" i="27" s="1"/>
  <c r="I52" i="27" s="1"/>
  <c r="I51" i="27" s="1"/>
  <c r="H52" i="27"/>
  <c r="H51" i="27" s="1"/>
  <c r="C31" i="27"/>
  <c r="L26" i="27"/>
  <c r="F76" i="27"/>
  <c r="O75" i="27"/>
  <c r="O52" i="27" s="1"/>
  <c r="O20" i="27"/>
  <c r="F53" i="22"/>
  <c r="C27" i="22"/>
  <c r="L26" i="22"/>
  <c r="I20" i="22"/>
  <c r="J53" i="22"/>
  <c r="N53" i="22"/>
  <c r="O67" i="22"/>
  <c r="G75" i="22"/>
  <c r="G52" i="22" s="1"/>
  <c r="N75" i="22"/>
  <c r="C103" i="22"/>
  <c r="M52" i="22"/>
  <c r="L54" i="22"/>
  <c r="L53" i="22" s="1"/>
  <c r="C95" i="22"/>
  <c r="L289" i="22"/>
  <c r="L288" i="22" s="1"/>
  <c r="L20" i="22"/>
  <c r="C58" i="22"/>
  <c r="E75" i="22"/>
  <c r="E52" i="22" s="1"/>
  <c r="C23" i="22"/>
  <c r="G20" i="22"/>
  <c r="K20" i="22"/>
  <c r="O20" i="22"/>
  <c r="F21" i="22"/>
  <c r="C55" i="22"/>
  <c r="C59" i="22"/>
  <c r="I69" i="22"/>
  <c r="I67" i="22" s="1"/>
  <c r="F76" i="22"/>
  <c r="I77" i="22"/>
  <c r="C77" i="22" s="1"/>
  <c r="F80" i="22"/>
  <c r="F84" i="22"/>
  <c r="I89" i="22"/>
  <c r="C89" i="22" s="1"/>
  <c r="C99" i="22"/>
  <c r="C107" i="22"/>
  <c r="F112" i="22"/>
  <c r="F116" i="22"/>
  <c r="O116" i="22"/>
  <c r="O83" i="22" s="1"/>
  <c r="C121" i="22"/>
  <c r="C125" i="22"/>
  <c r="F128" i="22"/>
  <c r="C128" i="22" s="1"/>
  <c r="C129" i="22"/>
  <c r="J130" i="22"/>
  <c r="J75" i="22" s="1"/>
  <c r="C141" i="22"/>
  <c r="L144" i="22"/>
  <c r="L130" i="22" s="1"/>
  <c r="O151" i="22"/>
  <c r="F160" i="22"/>
  <c r="C160" i="22" s="1"/>
  <c r="C161" i="22"/>
  <c r="C167" i="22"/>
  <c r="M173" i="22"/>
  <c r="F174" i="22"/>
  <c r="F184" i="22"/>
  <c r="C184" i="22" s="1"/>
  <c r="C185" i="22"/>
  <c r="G187" i="22"/>
  <c r="K187" i="22"/>
  <c r="K52" i="22" s="1"/>
  <c r="D195" i="22"/>
  <c r="D194" i="22" s="1"/>
  <c r="D51" i="22" s="1"/>
  <c r="O196" i="22"/>
  <c r="O195" i="22" s="1"/>
  <c r="C216" i="22"/>
  <c r="E230" i="22"/>
  <c r="C260" i="22"/>
  <c r="F259" i="22"/>
  <c r="O259" i="22"/>
  <c r="K286" i="22"/>
  <c r="M286" i="22"/>
  <c r="C276" i="22"/>
  <c r="H286" i="22"/>
  <c r="O288" i="22"/>
  <c r="L26" i="23"/>
  <c r="C31" i="23"/>
  <c r="C131" i="22"/>
  <c r="F136" i="22"/>
  <c r="C136" i="22" s="1"/>
  <c r="C137" i="22"/>
  <c r="C168" i="22"/>
  <c r="I166" i="22"/>
  <c r="I165" i="22" s="1"/>
  <c r="C176" i="22"/>
  <c r="I175" i="22"/>
  <c r="C175" i="22" s="1"/>
  <c r="F204" i="22"/>
  <c r="C205" i="22"/>
  <c r="C252" i="22"/>
  <c r="F251" i="22"/>
  <c r="C251" i="22" s="1"/>
  <c r="N286" i="22"/>
  <c r="C21" i="23"/>
  <c r="F20" i="23"/>
  <c r="O289" i="23"/>
  <c r="O20" i="23"/>
  <c r="J20" i="23"/>
  <c r="E20" i="22"/>
  <c r="M20" i="22"/>
  <c r="C69" i="22"/>
  <c r="F144" i="22"/>
  <c r="C145" i="22"/>
  <c r="O144" i="22"/>
  <c r="O130" i="22" s="1"/>
  <c r="F151" i="22"/>
  <c r="C152" i="22"/>
  <c r="I151" i="22"/>
  <c r="I130" i="22" s="1"/>
  <c r="I187" i="22"/>
  <c r="E194" i="22"/>
  <c r="C200" i="22"/>
  <c r="I198" i="22"/>
  <c r="I196" i="22" s="1"/>
  <c r="O231" i="22"/>
  <c r="O230" i="22" s="1"/>
  <c r="L231" i="22"/>
  <c r="G230" i="22"/>
  <c r="G194" i="22" s="1"/>
  <c r="E286" i="22"/>
  <c r="C283" i="22"/>
  <c r="C60" i="22"/>
  <c r="I80" i="22"/>
  <c r="I84" i="22"/>
  <c r="I112" i="22"/>
  <c r="I116" i="22"/>
  <c r="L116" i="22"/>
  <c r="L83" i="22" s="1"/>
  <c r="L75" i="22" s="1"/>
  <c r="C123" i="22"/>
  <c r="F122" i="22"/>
  <c r="C122" i="22" s="1"/>
  <c r="C135" i="22"/>
  <c r="C147" i="22"/>
  <c r="C159" i="22"/>
  <c r="N174" i="22"/>
  <c r="N173" i="22" s="1"/>
  <c r="C180" i="22"/>
  <c r="I179" i="22"/>
  <c r="C179" i="22" s="1"/>
  <c r="C183" i="22"/>
  <c r="F188" i="22"/>
  <c r="C189" i="22"/>
  <c r="F192" i="22"/>
  <c r="C193" i="22"/>
  <c r="C197" i="22"/>
  <c r="C281" i="22"/>
  <c r="L289" i="23"/>
  <c r="L20" i="23"/>
  <c r="O54" i="23"/>
  <c r="F166" i="22"/>
  <c r="F198" i="22"/>
  <c r="C209" i="22"/>
  <c r="C217" i="22"/>
  <c r="I227" i="22"/>
  <c r="C227" i="22" s="1"/>
  <c r="I235" i="22"/>
  <c r="C235" i="22" s="1"/>
  <c r="F238" i="22"/>
  <c r="F246" i="22"/>
  <c r="C253" i="22"/>
  <c r="C261" i="22"/>
  <c r="C265" i="22"/>
  <c r="F270" i="22"/>
  <c r="C273" i="22"/>
  <c r="C277" i="22"/>
  <c r="I283" i="22"/>
  <c r="I289" i="22" s="1"/>
  <c r="F290" i="22"/>
  <c r="C297" i="22"/>
  <c r="E20" i="23"/>
  <c r="M20" i="23"/>
  <c r="C22" i="23"/>
  <c r="C57" i="23"/>
  <c r="C61" i="23"/>
  <c r="O67" i="23"/>
  <c r="C81" i="23"/>
  <c r="F89" i="23"/>
  <c r="C90" i="23"/>
  <c r="I89" i="23"/>
  <c r="C93" i="23"/>
  <c r="O112" i="23"/>
  <c r="C117" i="23"/>
  <c r="I116" i="23"/>
  <c r="C116" i="23" s="1"/>
  <c r="C144" i="23"/>
  <c r="L174" i="23"/>
  <c r="L173" i="23" s="1"/>
  <c r="J187" i="23"/>
  <c r="J52" i="23" s="1"/>
  <c r="N187" i="23"/>
  <c r="C191" i="23"/>
  <c r="H194" i="23"/>
  <c r="O196" i="23"/>
  <c r="C227" i="23"/>
  <c r="L231" i="23"/>
  <c r="L289" i="24"/>
  <c r="N52" i="23"/>
  <c r="C82" i="23"/>
  <c r="I80" i="23"/>
  <c r="N286" i="23"/>
  <c r="D286" i="23"/>
  <c r="G20" i="23"/>
  <c r="K20" i="23"/>
  <c r="M75" i="23"/>
  <c r="M52" i="23" s="1"/>
  <c r="C86" i="23"/>
  <c r="I84" i="23"/>
  <c r="O89" i="23"/>
  <c r="O83" i="23" s="1"/>
  <c r="F95" i="23"/>
  <c r="C95" i="23" s="1"/>
  <c r="C97" i="23"/>
  <c r="C105" i="23"/>
  <c r="I103" i="23"/>
  <c r="C113" i="23"/>
  <c r="I112" i="23"/>
  <c r="C112" i="23" s="1"/>
  <c r="C122" i="23"/>
  <c r="L130" i="23"/>
  <c r="L187" i="23"/>
  <c r="C187" i="23" s="1"/>
  <c r="L195" i="23"/>
  <c r="J194" i="23"/>
  <c r="N194" i="23"/>
  <c r="G194" i="23"/>
  <c r="F231" i="23"/>
  <c r="E230" i="23"/>
  <c r="E194" i="23" s="1"/>
  <c r="L288" i="23"/>
  <c r="I238" i="22"/>
  <c r="I246" i="22"/>
  <c r="I290" i="22"/>
  <c r="I43" i="23"/>
  <c r="C43" i="23" s="1"/>
  <c r="C55" i="23"/>
  <c r="C56" i="23"/>
  <c r="F58" i="23"/>
  <c r="C58" i="23" s="1"/>
  <c r="C59" i="23"/>
  <c r="F67" i="23"/>
  <c r="C70" i="23"/>
  <c r="I69" i="23"/>
  <c r="C69" i="23" s="1"/>
  <c r="C73" i="23"/>
  <c r="E75" i="23"/>
  <c r="E52" i="23" s="1"/>
  <c r="C78" i="23"/>
  <c r="I77" i="23"/>
  <c r="I76" i="23" s="1"/>
  <c r="C100" i="23"/>
  <c r="C136" i="23"/>
  <c r="C179" i="23"/>
  <c r="O231" i="23"/>
  <c r="O230" i="23" s="1"/>
  <c r="K230" i="23"/>
  <c r="K194" i="23" s="1"/>
  <c r="L259" i="23"/>
  <c r="C264" i="23"/>
  <c r="J286" i="23"/>
  <c r="F80" i="23"/>
  <c r="F76" i="23" s="1"/>
  <c r="F84" i="23"/>
  <c r="F103" i="23"/>
  <c r="C126" i="23"/>
  <c r="I128" i="23"/>
  <c r="C128" i="23" s="1"/>
  <c r="F131" i="23"/>
  <c r="C137" i="23"/>
  <c r="C145" i="23"/>
  <c r="I151" i="23"/>
  <c r="C151" i="23" s="1"/>
  <c r="C161" i="23"/>
  <c r="F166" i="23"/>
  <c r="F174" i="23"/>
  <c r="I175" i="23"/>
  <c r="I174" i="23" s="1"/>
  <c r="I173" i="23" s="1"/>
  <c r="C180" i="23"/>
  <c r="C188" i="23"/>
  <c r="C192" i="23"/>
  <c r="I198" i="23"/>
  <c r="C198" i="23" s="1"/>
  <c r="F205" i="23"/>
  <c r="C220" i="23"/>
  <c r="I233" i="23"/>
  <c r="I231" i="23" s="1"/>
  <c r="C239" i="23"/>
  <c r="C247" i="23"/>
  <c r="F252" i="23"/>
  <c r="F260" i="23"/>
  <c r="O270" i="23"/>
  <c r="O269" i="23" s="1"/>
  <c r="C282" i="23"/>
  <c r="F281" i="23"/>
  <c r="C281" i="23" s="1"/>
  <c r="O290" i="23"/>
  <c r="M53" i="24"/>
  <c r="F67" i="24"/>
  <c r="C67" i="24" s="1"/>
  <c r="C69" i="24"/>
  <c r="M75" i="24"/>
  <c r="L76" i="24"/>
  <c r="C89" i="24"/>
  <c r="O289" i="24"/>
  <c r="O20" i="24"/>
  <c r="C84" i="24"/>
  <c r="C233" i="23"/>
  <c r="C266" i="23"/>
  <c r="I270" i="23"/>
  <c r="I269" i="23" s="1"/>
  <c r="F290" i="23"/>
  <c r="C291" i="23"/>
  <c r="I290" i="23"/>
  <c r="I288" i="23" s="1"/>
  <c r="C294" i="23"/>
  <c r="O288" i="23"/>
  <c r="C23" i="24"/>
  <c r="K20" i="24"/>
  <c r="C45" i="24"/>
  <c r="O53" i="24"/>
  <c r="I131" i="23"/>
  <c r="I130" i="23" s="1"/>
  <c r="I166" i="23"/>
  <c r="I165" i="23" s="1"/>
  <c r="I205" i="23"/>
  <c r="I204" i="23" s="1"/>
  <c r="I252" i="23"/>
  <c r="I251" i="23" s="1"/>
  <c r="I260" i="23"/>
  <c r="I259" i="23" s="1"/>
  <c r="C268" i="23"/>
  <c r="C272" i="23"/>
  <c r="C273" i="23"/>
  <c r="C276" i="23"/>
  <c r="C277" i="23"/>
  <c r="G286" i="23"/>
  <c r="F283" i="23"/>
  <c r="F289" i="23" s="1"/>
  <c r="C284" i="23"/>
  <c r="C298" i="23"/>
  <c r="D289" i="24"/>
  <c r="D288" i="24" s="1"/>
  <c r="D20" i="24"/>
  <c r="H289" i="24"/>
  <c r="H288" i="24" s="1"/>
  <c r="H20" i="24"/>
  <c r="C27" i="24"/>
  <c r="L26" i="24"/>
  <c r="L20" i="24" s="1"/>
  <c r="F76" i="24"/>
  <c r="O76" i="24"/>
  <c r="C21" i="24"/>
  <c r="I55" i="24"/>
  <c r="F58" i="24"/>
  <c r="I67" i="24"/>
  <c r="C73" i="24"/>
  <c r="C77" i="24"/>
  <c r="C81" i="24"/>
  <c r="C85" i="24"/>
  <c r="C93" i="24"/>
  <c r="C97" i="24"/>
  <c r="I95" i="24"/>
  <c r="C100" i="24"/>
  <c r="L103" i="24"/>
  <c r="L83" i="24" s="1"/>
  <c r="C136" i="24"/>
  <c r="C144" i="24"/>
  <c r="L174" i="24"/>
  <c r="L173" i="24" s="1"/>
  <c r="C179" i="24"/>
  <c r="M286" i="24"/>
  <c r="C131" i="24"/>
  <c r="F20" i="24"/>
  <c r="J20" i="24"/>
  <c r="N20" i="24"/>
  <c r="C112" i="24"/>
  <c r="C125" i="24"/>
  <c r="F122" i="24"/>
  <c r="C122" i="24" s="1"/>
  <c r="C175" i="24"/>
  <c r="F174" i="24"/>
  <c r="O173" i="24"/>
  <c r="C289" i="24"/>
  <c r="I58" i="24"/>
  <c r="C96" i="24"/>
  <c r="C98" i="24"/>
  <c r="F95" i="24"/>
  <c r="C105" i="24"/>
  <c r="I103" i="24"/>
  <c r="C108" i="24"/>
  <c r="C184" i="24"/>
  <c r="F187" i="24"/>
  <c r="C188" i="24"/>
  <c r="F103" i="24"/>
  <c r="I112" i="24"/>
  <c r="I116" i="24"/>
  <c r="C116" i="24" s="1"/>
  <c r="C132" i="24"/>
  <c r="F141" i="24"/>
  <c r="C148" i="24"/>
  <c r="C152" i="24"/>
  <c r="F165" i="24"/>
  <c r="I166" i="24"/>
  <c r="I165" i="24" s="1"/>
  <c r="C176" i="24"/>
  <c r="C180" i="24"/>
  <c r="C189" i="24"/>
  <c r="C190" i="24"/>
  <c r="L191" i="24"/>
  <c r="O195" i="24"/>
  <c r="C214" i="24"/>
  <c r="L216" i="24"/>
  <c r="C226" i="24"/>
  <c r="C227" i="24"/>
  <c r="O231" i="24"/>
  <c r="C234" i="24"/>
  <c r="C235" i="24"/>
  <c r="C247" i="24"/>
  <c r="F246" i="24"/>
  <c r="C246" i="24" s="1"/>
  <c r="C262" i="24"/>
  <c r="C263" i="24"/>
  <c r="F260" i="24"/>
  <c r="C278" i="24"/>
  <c r="C279" i="24"/>
  <c r="F276" i="24"/>
  <c r="C276" i="24" s="1"/>
  <c r="C282" i="24"/>
  <c r="C283" i="24"/>
  <c r="L204" i="24"/>
  <c r="I231" i="24"/>
  <c r="I230" i="24" s="1"/>
  <c r="C239" i="24"/>
  <c r="F238" i="24"/>
  <c r="C238" i="24" s="1"/>
  <c r="C298" i="24"/>
  <c r="I288" i="24"/>
  <c r="C199" i="24"/>
  <c r="F198" i="24"/>
  <c r="C206" i="24"/>
  <c r="C217" i="24"/>
  <c r="C218" i="24"/>
  <c r="C219" i="24"/>
  <c r="F216" i="24"/>
  <c r="F204" i="24" s="1"/>
  <c r="C204" i="24" s="1"/>
  <c r="C241" i="24"/>
  <c r="C242" i="24"/>
  <c r="K230" i="24"/>
  <c r="C253" i="24"/>
  <c r="C254" i="24"/>
  <c r="C255" i="24"/>
  <c r="F252" i="24"/>
  <c r="C266" i="24"/>
  <c r="C267" i="24"/>
  <c r="F264" i="24"/>
  <c r="C264" i="24" s="1"/>
  <c r="K270" i="24"/>
  <c r="K269" i="24" s="1"/>
  <c r="C274" i="24"/>
  <c r="J286" i="24"/>
  <c r="N286" i="24"/>
  <c r="C291" i="24"/>
  <c r="F290" i="24"/>
  <c r="O290" i="24"/>
  <c r="L288" i="24"/>
  <c r="I12" i="26"/>
  <c r="I141" i="24"/>
  <c r="I130" i="24" s="1"/>
  <c r="C193" i="24"/>
  <c r="G195" i="24"/>
  <c r="L196" i="24"/>
  <c r="C201" i="24"/>
  <c r="C205" i="24"/>
  <c r="I205" i="24"/>
  <c r="I204" i="24" s="1"/>
  <c r="I195" i="24" s="1"/>
  <c r="C209" i="24"/>
  <c r="C221" i="24"/>
  <c r="F231" i="24"/>
  <c r="C233" i="24"/>
  <c r="C245" i="24"/>
  <c r="G230" i="24"/>
  <c r="C257" i="24"/>
  <c r="O259" i="24"/>
  <c r="C271" i="24"/>
  <c r="C272" i="24"/>
  <c r="G270" i="24"/>
  <c r="G269" i="24" s="1"/>
  <c r="C281" i="24"/>
  <c r="K286" i="24"/>
  <c r="C293" i="24"/>
  <c r="J12" i="26"/>
  <c r="C265" i="24"/>
  <c r="E286" i="24" l="1"/>
  <c r="E52" i="24"/>
  <c r="E51" i="24" s="1"/>
  <c r="H287" i="22"/>
  <c r="H50" i="22"/>
  <c r="I194" i="24"/>
  <c r="G194" i="24"/>
  <c r="G51" i="24" s="1"/>
  <c r="C141" i="24"/>
  <c r="C103" i="24"/>
  <c r="C290" i="23"/>
  <c r="O288" i="24"/>
  <c r="M286" i="23"/>
  <c r="I230" i="23"/>
  <c r="F269" i="23"/>
  <c r="C269" i="23" s="1"/>
  <c r="F54" i="23"/>
  <c r="O195" i="23"/>
  <c r="J51" i="23"/>
  <c r="J50" i="23" s="1"/>
  <c r="C144" i="22"/>
  <c r="O51" i="27"/>
  <c r="C204" i="27"/>
  <c r="F24" i="28"/>
  <c r="F20" i="28" s="1"/>
  <c r="C20" i="28" s="1"/>
  <c r="C151" i="24"/>
  <c r="H52" i="24"/>
  <c r="H51" i="24" s="1"/>
  <c r="D52" i="23"/>
  <c r="D51" i="23" s="1"/>
  <c r="J52" i="24"/>
  <c r="J51" i="24" s="1"/>
  <c r="K52" i="23"/>
  <c r="K51" i="23" s="1"/>
  <c r="L259" i="22"/>
  <c r="G286" i="24"/>
  <c r="I83" i="24"/>
  <c r="I75" i="24" s="1"/>
  <c r="I286" i="24" s="1"/>
  <c r="C58" i="24"/>
  <c r="H51" i="23"/>
  <c r="L230" i="22"/>
  <c r="C259" i="22"/>
  <c r="D75" i="24"/>
  <c r="D194" i="23"/>
  <c r="G52" i="23"/>
  <c r="G51" i="23" s="1"/>
  <c r="O270" i="22"/>
  <c r="O269" i="22" s="1"/>
  <c r="O194" i="22" s="1"/>
  <c r="I54" i="24"/>
  <c r="I53" i="24" s="1"/>
  <c r="L75" i="24"/>
  <c r="L75" i="23"/>
  <c r="O75" i="23"/>
  <c r="L286" i="22"/>
  <c r="E51" i="22"/>
  <c r="G51" i="22"/>
  <c r="G50" i="22" s="1"/>
  <c r="C54" i="22"/>
  <c r="N194" i="24"/>
  <c r="L270" i="22"/>
  <c r="L269" i="22" s="1"/>
  <c r="M51" i="27"/>
  <c r="M194" i="23"/>
  <c r="M51" i="23" s="1"/>
  <c r="L54" i="23"/>
  <c r="L53" i="23" s="1"/>
  <c r="C290" i="24"/>
  <c r="K194" i="24"/>
  <c r="K51" i="24" s="1"/>
  <c r="K50" i="24" s="1"/>
  <c r="C95" i="24"/>
  <c r="I196" i="23"/>
  <c r="I195" i="23" s="1"/>
  <c r="I83" i="23"/>
  <c r="N51" i="23"/>
  <c r="I288" i="22"/>
  <c r="K51" i="22"/>
  <c r="J286" i="22"/>
  <c r="O53" i="22"/>
  <c r="O52" i="22" s="1"/>
  <c r="F52" i="28"/>
  <c r="F51" i="28" s="1"/>
  <c r="J51" i="27"/>
  <c r="O130" i="24"/>
  <c r="O75" i="24" s="1"/>
  <c r="O52" i="24" s="1"/>
  <c r="E287" i="27"/>
  <c r="E50" i="27"/>
  <c r="H52" i="23"/>
  <c r="M194" i="22"/>
  <c r="M51" i="22" s="1"/>
  <c r="N52" i="24"/>
  <c r="N51" i="24" s="1"/>
  <c r="C195" i="28"/>
  <c r="F194" i="28"/>
  <c r="I194" i="28"/>
  <c r="I286" i="28"/>
  <c r="C24" i="28"/>
  <c r="E287" i="28"/>
  <c r="C269" i="28"/>
  <c r="F286" i="28"/>
  <c r="I52" i="28"/>
  <c r="I51" i="28" s="1"/>
  <c r="C173" i="28"/>
  <c r="I287" i="27"/>
  <c r="I50" i="27"/>
  <c r="O50" i="27"/>
  <c r="O287" i="27"/>
  <c r="I286" i="27"/>
  <c r="H287" i="27"/>
  <c r="H50" i="27"/>
  <c r="O286" i="27"/>
  <c r="F75" i="27"/>
  <c r="C75" i="27" s="1"/>
  <c r="C76" i="27"/>
  <c r="N50" i="27"/>
  <c r="N287" i="27"/>
  <c r="C83" i="27"/>
  <c r="F230" i="27"/>
  <c r="C230" i="27" s="1"/>
  <c r="C231" i="27"/>
  <c r="C26" i="27"/>
  <c r="L20" i="27"/>
  <c r="C20" i="27" s="1"/>
  <c r="C269" i="27"/>
  <c r="C54" i="27"/>
  <c r="F53" i="27"/>
  <c r="F195" i="27"/>
  <c r="F286" i="27" s="1"/>
  <c r="L52" i="27"/>
  <c r="L51" i="27" s="1"/>
  <c r="L50" i="27" s="1"/>
  <c r="G287" i="27"/>
  <c r="G50" i="27"/>
  <c r="L286" i="27"/>
  <c r="F288" i="23"/>
  <c r="C288" i="23" s="1"/>
  <c r="C289" i="23"/>
  <c r="C76" i="23"/>
  <c r="E51" i="23"/>
  <c r="K50" i="22"/>
  <c r="K287" i="22"/>
  <c r="G287" i="24"/>
  <c r="G50" i="24"/>
  <c r="J287" i="23"/>
  <c r="O75" i="22"/>
  <c r="H287" i="23"/>
  <c r="H50" i="23"/>
  <c r="D287" i="22"/>
  <c r="D50" i="22"/>
  <c r="I53" i="22"/>
  <c r="C67" i="22"/>
  <c r="E287" i="22"/>
  <c r="E50" i="22"/>
  <c r="G287" i="22"/>
  <c r="F270" i="24"/>
  <c r="O230" i="24"/>
  <c r="O194" i="24" s="1"/>
  <c r="C165" i="24"/>
  <c r="F288" i="24"/>
  <c r="C288" i="24" s="1"/>
  <c r="C20" i="24"/>
  <c r="F54" i="24"/>
  <c r="C76" i="24"/>
  <c r="E286" i="23"/>
  <c r="M52" i="24"/>
  <c r="M51" i="24" s="1"/>
  <c r="F251" i="23"/>
  <c r="C251" i="23" s="1"/>
  <c r="C252" i="23"/>
  <c r="F165" i="23"/>
  <c r="C165" i="23" s="1"/>
  <c r="C166" i="23"/>
  <c r="C103" i="23"/>
  <c r="C270" i="23"/>
  <c r="I67" i="23"/>
  <c r="I53" i="23" s="1"/>
  <c r="C175" i="23"/>
  <c r="L230" i="23"/>
  <c r="L286" i="23" s="1"/>
  <c r="C290" i="22"/>
  <c r="I231" i="22"/>
  <c r="I230" i="22" s="1"/>
  <c r="C198" i="22"/>
  <c r="F196" i="22"/>
  <c r="C188" i="22"/>
  <c r="C151" i="22"/>
  <c r="F130" i="22"/>
  <c r="C130" i="22" s="1"/>
  <c r="C26" i="23"/>
  <c r="D286" i="22"/>
  <c r="F173" i="22"/>
  <c r="C112" i="22"/>
  <c r="F83" i="22"/>
  <c r="C84" i="22"/>
  <c r="F289" i="22"/>
  <c r="F20" i="22"/>
  <c r="C20" i="22" s="1"/>
  <c r="C21" i="22"/>
  <c r="I204" i="22"/>
  <c r="C204" i="22" s="1"/>
  <c r="N52" i="22"/>
  <c r="N51" i="22" s="1"/>
  <c r="C26" i="22"/>
  <c r="C231" i="24"/>
  <c r="F259" i="24"/>
  <c r="C259" i="24" s="1"/>
  <c r="C260" i="24"/>
  <c r="C187" i="24"/>
  <c r="C55" i="24"/>
  <c r="F83" i="24"/>
  <c r="C83" i="24" s="1"/>
  <c r="F204" i="23"/>
  <c r="C205" i="23"/>
  <c r="F130" i="23"/>
  <c r="C130" i="23" s="1"/>
  <c r="C131" i="23"/>
  <c r="F83" i="23"/>
  <c r="C83" i="23" s="1"/>
  <c r="C84" i="23"/>
  <c r="C89" i="23"/>
  <c r="I20" i="23"/>
  <c r="F269" i="22"/>
  <c r="C270" i="22"/>
  <c r="C246" i="22"/>
  <c r="F165" i="22"/>
  <c r="C165" i="22" s="1"/>
  <c r="C166" i="22"/>
  <c r="C80" i="22"/>
  <c r="J52" i="22"/>
  <c r="J51" i="22" s="1"/>
  <c r="F251" i="24"/>
  <c r="C251" i="24" s="1"/>
  <c r="C252" i="24"/>
  <c r="L195" i="24"/>
  <c r="C216" i="24"/>
  <c r="C191" i="24"/>
  <c r="L187" i="24"/>
  <c r="L52" i="24" s="1"/>
  <c r="C166" i="24"/>
  <c r="C80" i="23"/>
  <c r="C196" i="23"/>
  <c r="C67" i="23"/>
  <c r="C77" i="23"/>
  <c r="O194" i="23"/>
  <c r="C238" i="22"/>
  <c r="F231" i="22"/>
  <c r="C192" i="22"/>
  <c r="F191" i="22"/>
  <c r="C191" i="22" s="1"/>
  <c r="I83" i="22"/>
  <c r="G286" i="22"/>
  <c r="I195" i="22"/>
  <c r="I194" i="22" s="1"/>
  <c r="C20" i="23"/>
  <c r="I174" i="22"/>
  <c r="I173" i="22" s="1"/>
  <c r="I76" i="22"/>
  <c r="I75" i="22" s="1"/>
  <c r="L52" i="22"/>
  <c r="C53" i="22"/>
  <c r="F196" i="24"/>
  <c r="C198" i="24"/>
  <c r="C174" i="24"/>
  <c r="F173" i="24"/>
  <c r="C173" i="24" s="1"/>
  <c r="F130" i="24"/>
  <c r="C130" i="24" s="1"/>
  <c r="I52" i="24"/>
  <c r="I51" i="24" s="1"/>
  <c r="C26" i="24"/>
  <c r="C283" i="23"/>
  <c r="F259" i="23"/>
  <c r="C259" i="23" s="1"/>
  <c r="C260" i="23"/>
  <c r="F173" i="23"/>
  <c r="C173" i="23" s="1"/>
  <c r="C174" i="23"/>
  <c r="I75" i="23"/>
  <c r="I286" i="23" s="1"/>
  <c r="C54" i="23"/>
  <c r="F53" i="23"/>
  <c r="F230" i="23"/>
  <c r="C230" i="23" s="1"/>
  <c r="C231" i="23"/>
  <c r="I194" i="23"/>
  <c r="O53" i="23"/>
  <c r="O52" i="23" s="1"/>
  <c r="G287" i="23"/>
  <c r="G50" i="23"/>
  <c r="C116" i="22"/>
  <c r="K50" i="23" l="1"/>
  <c r="K287" i="23"/>
  <c r="M50" i="23"/>
  <c r="M287" i="23"/>
  <c r="M50" i="22"/>
  <c r="M287" i="22"/>
  <c r="O51" i="22"/>
  <c r="F230" i="24"/>
  <c r="C230" i="24" s="1"/>
  <c r="F187" i="22"/>
  <c r="C187" i="22" s="1"/>
  <c r="I286" i="22"/>
  <c r="K287" i="24"/>
  <c r="L52" i="23"/>
  <c r="H287" i="24"/>
  <c r="H50" i="24"/>
  <c r="F75" i="22"/>
  <c r="C75" i="22" s="1"/>
  <c r="O286" i="22"/>
  <c r="J287" i="27"/>
  <c r="J50" i="27"/>
  <c r="L194" i="22"/>
  <c r="L51" i="22" s="1"/>
  <c r="C286" i="27"/>
  <c r="D52" i="24"/>
  <c r="D51" i="24" s="1"/>
  <c r="D286" i="24"/>
  <c r="J50" i="24"/>
  <c r="J287" i="24"/>
  <c r="E287" i="24"/>
  <c r="E50" i="24"/>
  <c r="O51" i="23"/>
  <c r="O286" i="24"/>
  <c r="N50" i="24"/>
  <c r="N287" i="24"/>
  <c r="N50" i="23"/>
  <c r="N287" i="23"/>
  <c r="M50" i="27"/>
  <c r="M287" i="27"/>
  <c r="D50" i="23"/>
  <c r="D287" i="23"/>
  <c r="I287" i="28"/>
  <c r="I50" i="28"/>
  <c r="C52" i="28"/>
  <c r="C286" i="28"/>
  <c r="C194" i="28"/>
  <c r="F287" i="28"/>
  <c r="F50" i="28"/>
  <c r="C51" i="28"/>
  <c r="L287" i="27"/>
  <c r="C195" i="27"/>
  <c r="F194" i="27"/>
  <c r="C194" i="27" s="1"/>
  <c r="C53" i="27"/>
  <c r="F52" i="27"/>
  <c r="F52" i="22"/>
  <c r="C173" i="22"/>
  <c r="L194" i="23"/>
  <c r="L51" i="23" s="1"/>
  <c r="F53" i="24"/>
  <c r="C54" i="24"/>
  <c r="F75" i="23"/>
  <c r="C75" i="23" s="1"/>
  <c r="O50" i="23"/>
  <c r="O287" i="23"/>
  <c r="F195" i="24"/>
  <c r="C196" i="24"/>
  <c r="C76" i="22"/>
  <c r="I287" i="24"/>
  <c r="I50" i="24"/>
  <c r="J50" i="22"/>
  <c r="J287" i="22"/>
  <c r="C83" i="22"/>
  <c r="C196" i="22"/>
  <c r="F195" i="22"/>
  <c r="O51" i="24"/>
  <c r="C270" i="24"/>
  <c r="F269" i="24"/>
  <c r="O286" i="23"/>
  <c r="C231" i="22"/>
  <c r="F230" i="22"/>
  <c r="C230" i="22" s="1"/>
  <c r="L194" i="24"/>
  <c r="L51" i="24" s="1"/>
  <c r="L286" i="24"/>
  <c r="N50" i="22"/>
  <c r="N287" i="22"/>
  <c r="F75" i="24"/>
  <c r="C75" i="24" s="1"/>
  <c r="E287" i="23"/>
  <c r="E50" i="23"/>
  <c r="C53" i="23"/>
  <c r="F52" i="23"/>
  <c r="C269" i="22"/>
  <c r="C204" i="23"/>
  <c r="F195" i="23"/>
  <c r="C289" i="22"/>
  <c r="F288" i="22"/>
  <c r="C288" i="22" s="1"/>
  <c r="C174" i="22"/>
  <c r="I52" i="23"/>
  <c r="I51" i="23" s="1"/>
  <c r="M50" i="24"/>
  <c r="M287" i="24"/>
  <c r="I52" i="22"/>
  <c r="I51" i="22" s="1"/>
  <c r="O50" i="22"/>
  <c r="O287" i="22"/>
  <c r="L50" i="22" l="1"/>
  <c r="L287" i="22"/>
  <c r="D50" i="24"/>
  <c r="D287" i="24"/>
  <c r="C50" i="28"/>
  <c r="C287" i="28"/>
  <c r="F51" i="27"/>
  <c r="C52" i="27"/>
  <c r="L50" i="24"/>
  <c r="L287" i="24"/>
  <c r="I287" i="22"/>
  <c r="I50" i="22"/>
  <c r="C52" i="22"/>
  <c r="F286" i="22"/>
  <c r="C286" i="22" s="1"/>
  <c r="C195" i="22"/>
  <c r="F194" i="22"/>
  <c r="C194" i="22" s="1"/>
  <c r="L50" i="23"/>
  <c r="L287" i="23"/>
  <c r="I287" i="23"/>
  <c r="I50" i="23"/>
  <c r="C195" i="23"/>
  <c r="F194" i="23"/>
  <c r="C194" i="23" s="1"/>
  <c r="F286" i="23"/>
  <c r="C286" i="23" s="1"/>
  <c r="C52" i="23"/>
  <c r="C269" i="24"/>
  <c r="F286" i="24"/>
  <c r="C286" i="24" s="1"/>
  <c r="C195" i="24"/>
  <c r="F194" i="24"/>
  <c r="C194" i="24" s="1"/>
  <c r="O50" i="24"/>
  <c r="O287" i="24"/>
  <c r="F52" i="24"/>
  <c r="C53" i="24"/>
  <c r="F51" i="23" l="1"/>
  <c r="F287" i="27"/>
  <c r="C287" i="27" s="1"/>
  <c r="F50" i="27"/>
  <c r="C50" i="27" s="1"/>
  <c r="C51" i="27"/>
  <c r="C52" i="24"/>
  <c r="F51" i="24"/>
  <c r="F287" i="23"/>
  <c r="C287" i="23" s="1"/>
  <c r="F50" i="23"/>
  <c r="C50" i="23" s="1"/>
  <c r="C51" i="23"/>
  <c r="F51" i="22"/>
  <c r="F287" i="22" l="1"/>
  <c r="C287" i="22" s="1"/>
  <c r="F50" i="22"/>
  <c r="C50" i="22" s="1"/>
  <c r="C51" i="22"/>
  <c r="F287" i="24"/>
  <c r="C287" i="24" s="1"/>
  <c r="C51" i="24"/>
  <c r="F50" i="24"/>
  <c r="C50" i="24" s="1"/>
  <c r="E313" i="21" l="1"/>
  <c r="G313" i="21" s="1"/>
  <c r="G312" i="21" s="1"/>
  <c r="F312" i="21"/>
  <c r="E306" i="21"/>
  <c r="G306" i="21" s="1"/>
  <c r="G304" i="21" s="1"/>
  <c r="G305" i="21"/>
  <c r="F304" i="21"/>
  <c r="E304" i="21"/>
  <c r="E298" i="21"/>
  <c r="G298" i="21" s="1"/>
  <c r="G297" i="21"/>
  <c r="G296" i="21"/>
  <c r="G295" i="21"/>
  <c r="G294" i="21"/>
  <c r="G293" i="21"/>
  <c r="G292" i="21"/>
  <c r="G291" i="21"/>
  <c r="G290" i="21"/>
  <c r="G289" i="21"/>
  <c r="E288" i="21"/>
  <c r="G288" i="21" s="1"/>
  <c r="G287" i="21"/>
  <c r="G286" i="21"/>
  <c r="G285" i="21"/>
  <c r="G284" i="21"/>
  <c r="G283" i="21"/>
  <c r="G282" i="21"/>
  <c r="G281" i="21"/>
  <c r="E280" i="21"/>
  <c r="G280" i="21" s="1"/>
  <c r="G279" i="21"/>
  <c r="E279" i="21"/>
  <c r="G278" i="21"/>
  <c r="G277" i="21"/>
  <c r="G276" i="21"/>
  <c r="G275" i="21"/>
  <c r="G274" i="21"/>
  <c r="G273" i="21"/>
  <c r="G272" i="21"/>
  <c r="G271" i="21"/>
  <c r="E270" i="21"/>
  <c r="G270" i="21" s="1"/>
  <c r="G269" i="21"/>
  <c r="G268" i="21"/>
  <c r="E268" i="21"/>
  <c r="E267" i="21"/>
  <c r="G267" i="21" s="1"/>
  <c r="G266" i="21"/>
  <c r="G265" i="21"/>
  <c r="E264" i="21"/>
  <c r="G264" i="21" s="1"/>
  <c r="G263" i="21"/>
  <c r="G262" i="21"/>
  <c r="G261" i="21"/>
  <c r="G260" i="21"/>
  <c r="G259" i="21"/>
  <c r="E258" i="21"/>
  <c r="G258" i="21" s="1"/>
  <c r="G257" i="21"/>
  <c r="G256" i="21"/>
  <c r="G255" i="21"/>
  <c r="G254" i="21"/>
  <c r="G253" i="21"/>
  <c r="E252" i="21"/>
  <c r="G252" i="21" s="1"/>
  <c r="G251" i="21"/>
  <c r="G250" i="21"/>
  <c r="G249" i="21"/>
  <c r="G248" i="21"/>
  <c r="G247" i="21"/>
  <c r="G246" i="21"/>
  <c r="G245" i="21"/>
  <c r="G244" i="21"/>
  <c r="G243" i="21"/>
  <c r="G242" i="21"/>
  <c r="G241" i="21"/>
  <c r="G240" i="21"/>
  <c r="F239" i="21"/>
  <c r="E239" i="21"/>
  <c r="G233" i="21"/>
  <c r="G232" i="21"/>
  <c r="G231" i="21"/>
  <c r="G230" i="21"/>
  <c r="G229" i="21"/>
  <c r="G228" i="21"/>
  <c r="G227" i="21"/>
  <c r="G226" i="21"/>
  <c r="G225" i="21"/>
  <c r="G224" i="21"/>
  <c r="G223" i="21"/>
  <c r="G222" i="21"/>
  <c r="G221" i="21"/>
  <c r="G220" i="21"/>
  <c r="G219" i="21"/>
  <c r="G218" i="21"/>
  <c r="G217" i="21"/>
  <c r="G216" i="21"/>
  <c r="G215" i="21"/>
  <c r="G214" i="21"/>
  <c r="G213" i="21"/>
  <c r="G212" i="21"/>
  <c r="G211" i="21"/>
  <c r="G210" i="21"/>
  <c r="G209" i="21"/>
  <c r="G208" i="21"/>
  <c r="G207" i="21"/>
  <c r="G206" i="21"/>
  <c r="G205" i="21"/>
  <c r="G204" i="21"/>
  <c r="G203" i="21"/>
  <c r="G202" i="21"/>
  <c r="G201" i="21"/>
  <c r="G200" i="21"/>
  <c r="G199" i="21"/>
  <c r="G198" i="21"/>
  <c r="G197" i="21"/>
  <c r="G196" i="21"/>
  <c r="G195" i="21"/>
  <c r="G194" i="21"/>
  <c r="G193" i="21"/>
  <c r="G192" i="21"/>
  <c r="G191" i="21"/>
  <c r="G190" i="21"/>
  <c r="G189" i="21"/>
  <c r="G188" i="21"/>
  <c r="G187" i="21"/>
  <c r="G186" i="21"/>
  <c r="G185" i="21"/>
  <c r="E184" i="21"/>
  <c r="G184" i="21" s="1"/>
  <c r="E183" i="21"/>
  <c r="G183" i="21" s="1"/>
  <c r="E182" i="21"/>
  <c r="G182" i="21" s="1"/>
  <c r="G181" i="21"/>
  <c r="G180" i="21"/>
  <c r="G179" i="21"/>
  <c r="G178" i="21"/>
  <c r="E177" i="21"/>
  <c r="G177" i="21" s="1"/>
  <c r="E176" i="21"/>
  <c r="G176" i="21" s="1"/>
  <c r="E175" i="21"/>
  <c r="G175" i="21" s="1"/>
  <c r="G174" i="21"/>
  <c r="G173" i="21"/>
  <c r="G172" i="21"/>
  <c r="G171" i="21"/>
  <c r="G170" i="21"/>
  <c r="G169" i="21"/>
  <c r="G168" i="21"/>
  <c r="G167" i="21"/>
  <c r="G166" i="21"/>
  <c r="G165" i="21"/>
  <c r="G164" i="21"/>
  <c r="G163" i="21"/>
  <c r="G162" i="21"/>
  <c r="G161" i="21"/>
  <c r="G160" i="21"/>
  <c r="E160" i="21"/>
  <c r="G159" i="21"/>
  <c r="G158" i="21"/>
  <c r="G157" i="21"/>
  <c r="G156" i="21"/>
  <c r="G155" i="21"/>
  <c r="G154" i="21"/>
  <c r="G153" i="21"/>
  <c r="F151" i="21"/>
  <c r="E151" i="21"/>
  <c r="G145" i="21"/>
  <c r="G143" i="21"/>
  <c r="G142" i="21"/>
  <c r="G141" i="21"/>
  <c r="G140" i="21"/>
  <c r="G139" i="21"/>
  <c r="G138" i="21"/>
  <c r="G137" i="21"/>
  <c r="G136" i="21"/>
  <c r="G135" i="21"/>
  <c r="G134" i="21"/>
  <c r="G133" i="21"/>
  <c r="G132" i="21"/>
  <c r="G131" i="21"/>
  <c r="E130" i="21"/>
  <c r="G130" i="21" s="1"/>
  <c r="G129" i="21"/>
  <c r="G128" i="21"/>
  <c r="G127" i="21"/>
  <c r="G126" i="21"/>
  <c r="G125" i="21"/>
  <c r="G124" i="21"/>
  <c r="G123" i="21"/>
  <c r="E122" i="21"/>
  <c r="G122" i="21" s="1"/>
  <c r="G121" i="21"/>
  <c r="G120" i="21"/>
  <c r="G119" i="21"/>
  <c r="G118" i="21"/>
  <c r="G117" i="21"/>
  <c r="G116" i="21"/>
  <c r="G115" i="21"/>
  <c r="G114" i="21"/>
  <c r="G113" i="21"/>
  <c r="G112" i="21"/>
  <c r="G111" i="21"/>
  <c r="G110" i="21"/>
  <c r="G109" i="21"/>
  <c r="G108" i="21"/>
  <c r="G107" i="21"/>
  <c r="G106" i="21"/>
  <c r="E106" i="21"/>
  <c r="G105" i="21"/>
  <c r="E104" i="21"/>
  <c r="G104" i="21" s="1"/>
  <c r="G103" i="21"/>
  <c r="G102" i="21"/>
  <c r="G101" i="21"/>
  <c r="G100" i="21"/>
  <c r="E100" i="21"/>
  <c r="G99" i="21"/>
  <c r="G98" i="21"/>
  <c r="G97" i="21"/>
  <c r="G96" i="21"/>
  <c r="G95" i="21"/>
  <c r="G93" i="21"/>
  <c r="G92" i="21"/>
  <c r="G91" i="21"/>
  <c r="G90" i="21"/>
  <c r="G89" i="21"/>
  <c r="G88" i="21"/>
  <c r="G87" i="21"/>
  <c r="G86" i="21"/>
  <c r="G85" i="21"/>
  <c r="G84" i="21"/>
  <c r="G83" i="21"/>
  <c r="G82" i="21"/>
  <c r="G81" i="21"/>
  <c r="G80" i="21"/>
  <c r="G79" i="21"/>
  <c r="G78" i="21"/>
  <c r="G77" i="21"/>
  <c r="G76" i="21"/>
  <c r="G75" i="21"/>
  <c r="G74" i="21"/>
  <c r="G73" i="21"/>
  <c r="G72" i="21"/>
  <c r="G71" i="21"/>
  <c r="G70" i="21"/>
  <c r="E69" i="21"/>
  <c r="G69" i="21" s="1"/>
  <c r="G68" i="21"/>
  <c r="G67" i="21"/>
  <c r="G66" i="21"/>
  <c r="G65" i="21"/>
  <c r="G64" i="21"/>
  <c r="G63" i="21"/>
  <c r="G62" i="21"/>
  <c r="E62" i="21"/>
  <c r="G61" i="21"/>
  <c r="G60" i="21"/>
  <c r="G59" i="21"/>
  <c r="G58" i="21"/>
  <c r="G57" i="21"/>
  <c r="G56" i="21"/>
  <c r="G55" i="21"/>
  <c r="G54" i="21"/>
  <c r="G53" i="21"/>
  <c r="G52" i="21"/>
  <c r="G51" i="21"/>
  <c r="G50" i="21"/>
  <c r="G49" i="21"/>
  <c r="G48" i="21"/>
  <c r="G47" i="21"/>
  <c r="G46" i="21"/>
  <c r="G45" i="21"/>
  <c r="G44" i="21"/>
  <c r="G43" i="21"/>
  <c r="G42" i="21"/>
  <c r="G41" i="21"/>
  <c r="E40" i="21"/>
  <c r="G40" i="21" s="1"/>
  <c r="G39" i="21"/>
  <c r="G38" i="21"/>
  <c r="G37" i="21"/>
  <c r="G36" i="21"/>
  <c r="G35" i="21"/>
  <c r="G34" i="21"/>
  <c r="G33" i="21"/>
  <c r="G32" i="21"/>
  <c r="G31" i="21"/>
  <c r="G30" i="21"/>
  <c r="G29" i="21"/>
  <c r="G28" i="21"/>
  <c r="G27" i="21"/>
  <c r="G26" i="21"/>
  <c r="G25" i="21"/>
  <c r="E24" i="21"/>
  <c r="E12" i="21" s="1"/>
  <c r="G23" i="21"/>
  <c r="G22" i="21"/>
  <c r="G21" i="21"/>
  <c r="G20" i="21"/>
  <c r="G19" i="21"/>
  <c r="G18" i="21"/>
  <c r="G17" i="21"/>
  <c r="G16" i="21"/>
  <c r="G15" i="21"/>
  <c r="G14" i="21"/>
  <c r="F12" i="21"/>
  <c r="O298" i="20"/>
  <c r="L298" i="20"/>
  <c r="I298" i="20"/>
  <c r="F298" i="20"/>
  <c r="O297" i="20"/>
  <c r="L297" i="20"/>
  <c r="I297" i="20"/>
  <c r="F297" i="20"/>
  <c r="C297" i="20"/>
  <c r="O296" i="20"/>
  <c r="L296" i="20"/>
  <c r="I296" i="20"/>
  <c r="F296" i="20"/>
  <c r="C296" i="20" s="1"/>
  <c r="O295" i="20"/>
  <c r="L295" i="20"/>
  <c r="I295" i="20"/>
  <c r="F295" i="20"/>
  <c r="C295" i="20" s="1"/>
  <c r="O294" i="20"/>
  <c r="L294" i="20"/>
  <c r="I294" i="20"/>
  <c r="F294" i="20"/>
  <c r="O293" i="20"/>
  <c r="L293" i="20"/>
  <c r="I293" i="20"/>
  <c r="F293" i="20"/>
  <c r="C293" i="20" s="1"/>
  <c r="O292" i="20"/>
  <c r="L292" i="20"/>
  <c r="I292" i="20"/>
  <c r="F292" i="20"/>
  <c r="O291" i="20"/>
  <c r="L291" i="20"/>
  <c r="L290" i="20" s="1"/>
  <c r="I291" i="20"/>
  <c r="F291" i="20"/>
  <c r="O290" i="20"/>
  <c r="N290" i="20"/>
  <c r="M290" i="20"/>
  <c r="K290" i="20"/>
  <c r="J290" i="20"/>
  <c r="I290" i="20"/>
  <c r="H290" i="20"/>
  <c r="G290" i="20"/>
  <c r="F290" i="20"/>
  <c r="E290" i="20"/>
  <c r="D290" i="20"/>
  <c r="O285" i="20"/>
  <c r="L285" i="20"/>
  <c r="C285" i="20" s="1"/>
  <c r="I285" i="20"/>
  <c r="F285" i="20"/>
  <c r="O284" i="20"/>
  <c r="O283" i="20" s="1"/>
  <c r="L284" i="20"/>
  <c r="L283" i="20" s="1"/>
  <c r="I284" i="20"/>
  <c r="F284" i="20"/>
  <c r="N283" i="20"/>
  <c r="M283" i="20"/>
  <c r="K283" i="20"/>
  <c r="J283" i="20"/>
  <c r="I283" i="20"/>
  <c r="H283" i="20"/>
  <c r="G283" i="20"/>
  <c r="F283" i="20"/>
  <c r="E283" i="20"/>
  <c r="D283" i="20"/>
  <c r="O282" i="20"/>
  <c r="L282" i="20"/>
  <c r="L281" i="20" s="1"/>
  <c r="I282" i="20"/>
  <c r="F282" i="20"/>
  <c r="O281" i="20"/>
  <c r="N281" i="20"/>
  <c r="M281" i="20"/>
  <c r="K281" i="20"/>
  <c r="J281" i="20"/>
  <c r="I281" i="20"/>
  <c r="H281" i="20"/>
  <c r="G281" i="20"/>
  <c r="F281" i="20"/>
  <c r="C281" i="20" s="1"/>
  <c r="E281" i="20"/>
  <c r="D281" i="20"/>
  <c r="O280" i="20"/>
  <c r="L280" i="20"/>
  <c r="I280" i="20"/>
  <c r="F280" i="20"/>
  <c r="C280" i="20" s="1"/>
  <c r="O279" i="20"/>
  <c r="L279" i="20"/>
  <c r="I279" i="20"/>
  <c r="F279" i="20"/>
  <c r="C279" i="20" s="1"/>
  <c r="O278" i="20"/>
  <c r="L278" i="20"/>
  <c r="I278" i="20"/>
  <c r="F278" i="20"/>
  <c r="C278" i="20" s="1"/>
  <c r="O277" i="20"/>
  <c r="O276" i="20" s="1"/>
  <c r="O270" i="20" s="1"/>
  <c r="O269" i="20" s="1"/>
  <c r="L277" i="20"/>
  <c r="I277" i="20"/>
  <c r="F277" i="20"/>
  <c r="C277" i="20" s="1"/>
  <c r="N276" i="20"/>
  <c r="M276" i="20"/>
  <c r="L276" i="20"/>
  <c r="K276" i="20"/>
  <c r="J276" i="20"/>
  <c r="I276" i="20"/>
  <c r="H276" i="20"/>
  <c r="G276" i="20"/>
  <c r="E276" i="20"/>
  <c r="D276" i="20"/>
  <c r="O275" i="20"/>
  <c r="L275" i="20"/>
  <c r="I275" i="20"/>
  <c r="F275" i="20"/>
  <c r="O274" i="20"/>
  <c r="L274" i="20"/>
  <c r="I274" i="20"/>
  <c r="F274" i="20"/>
  <c r="O273" i="20"/>
  <c r="L273" i="20"/>
  <c r="L272" i="20" s="1"/>
  <c r="I273" i="20"/>
  <c r="I272" i="20" s="1"/>
  <c r="I270" i="20" s="1"/>
  <c r="I269" i="20" s="1"/>
  <c r="F273" i="20"/>
  <c r="C273" i="20" s="1"/>
  <c r="O272" i="20"/>
  <c r="N272" i="20"/>
  <c r="M272" i="20"/>
  <c r="K272" i="20"/>
  <c r="J272" i="20"/>
  <c r="H272" i="20"/>
  <c r="G272" i="20"/>
  <c r="F272" i="20"/>
  <c r="E272" i="20"/>
  <c r="D272" i="20"/>
  <c r="O271" i="20"/>
  <c r="L271" i="20"/>
  <c r="I271" i="20"/>
  <c r="F271" i="20"/>
  <c r="N270" i="20"/>
  <c r="M270" i="20"/>
  <c r="K270" i="20"/>
  <c r="J270" i="20"/>
  <c r="J269" i="20" s="1"/>
  <c r="H270" i="20"/>
  <c r="G270" i="20"/>
  <c r="E270" i="20"/>
  <c r="D270" i="20"/>
  <c r="N269" i="20"/>
  <c r="M269" i="20"/>
  <c r="K269" i="20"/>
  <c r="H269" i="20"/>
  <c r="G269" i="20"/>
  <c r="E269" i="20"/>
  <c r="D269" i="20"/>
  <c r="O268" i="20"/>
  <c r="L268" i="20"/>
  <c r="I268" i="20"/>
  <c r="F268" i="20"/>
  <c r="C268" i="20" s="1"/>
  <c r="O267" i="20"/>
  <c r="L267" i="20"/>
  <c r="I267" i="20"/>
  <c r="F267" i="20"/>
  <c r="O266" i="20"/>
  <c r="L266" i="20"/>
  <c r="I266" i="20"/>
  <c r="D266" i="20"/>
  <c r="F266" i="20" s="1"/>
  <c r="O265" i="20"/>
  <c r="L265" i="20"/>
  <c r="I265" i="20"/>
  <c r="F265" i="20"/>
  <c r="C265" i="20" s="1"/>
  <c r="O264" i="20"/>
  <c r="N264" i="20"/>
  <c r="M264" i="20"/>
  <c r="L264" i="20"/>
  <c r="K264" i="20"/>
  <c r="J264" i="20"/>
  <c r="I264" i="20"/>
  <c r="H264" i="20"/>
  <c r="G264" i="20"/>
  <c r="E264" i="20"/>
  <c r="D264" i="20"/>
  <c r="O263" i="20"/>
  <c r="O260" i="20" s="1"/>
  <c r="O259" i="20" s="1"/>
  <c r="L263" i="20"/>
  <c r="I263" i="20"/>
  <c r="F263" i="20"/>
  <c r="C263" i="20"/>
  <c r="O262" i="20"/>
  <c r="L262" i="20"/>
  <c r="I262" i="20"/>
  <c r="F262" i="20"/>
  <c r="C262" i="20" s="1"/>
  <c r="O261" i="20"/>
  <c r="L261" i="20"/>
  <c r="I261" i="20"/>
  <c r="F261" i="20"/>
  <c r="C261" i="20" s="1"/>
  <c r="N260" i="20"/>
  <c r="M260" i="20"/>
  <c r="L260" i="20"/>
  <c r="K260" i="20"/>
  <c r="J260" i="20"/>
  <c r="I260" i="20"/>
  <c r="H260" i="20"/>
  <c r="G260" i="20"/>
  <c r="E260" i="20"/>
  <c r="E259" i="20" s="1"/>
  <c r="D260" i="20"/>
  <c r="D259" i="20" s="1"/>
  <c r="N259" i="20"/>
  <c r="M259" i="20"/>
  <c r="L259" i="20"/>
  <c r="K259" i="20"/>
  <c r="J259" i="20"/>
  <c r="I259" i="20"/>
  <c r="H259" i="20"/>
  <c r="G259" i="20"/>
  <c r="O258" i="20"/>
  <c r="L258" i="20"/>
  <c r="I258" i="20"/>
  <c r="F258" i="20"/>
  <c r="O257" i="20"/>
  <c r="L257" i="20"/>
  <c r="I257" i="20"/>
  <c r="F257" i="20"/>
  <c r="O256" i="20"/>
  <c r="L256" i="20"/>
  <c r="I256" i="20"/>
  <c r="F256" i="20"/>
  <c r="C256" i="20" s="1"/>
  <c r="O255" i="20"/>
  <c r="L255" i="20"/>
  <c r="I255" i="20"/>
  <c r="F255" i="20"/>
  <c r="C255" i="20" s="1"/>
  <c r="O254" i="20"/>
  <c r="L254" i="20"/>
  <c r="I254" i="20"/>
  <c r="F254" i="20"/>
  <c r="O253" i="20"/>
  <c r="L253" i="20"/>
  <c r="I253" i="20"/>
  <c r="I252" i="20" s="1"/>
  <c r="I251" i="20" s="1"/>
  <c r="F253" i="20"/>
  <c r="C253" i="20" s="1"/>
  <c r="N252" i="20"/>
  <c r="M252" i="20"/>
  <c r="L252" i="20"/>
  <c r="L251" i="20" s="1"/>
  <c r="K252" i="20"/>
  <c r="J252" i="20"/>
  <c r="H252" i="20"/>
  <c r="H251" i="20" s="1"/>
  <c r="G252" i="20"/>
  <c r="E252" i="20"/>
  <c r="D252" i="20"/>
  <c r="D251" i="20" s="1"/>
  <c r="N251" i="20"/>
  <c r="M251" i="20"/>
  <c r="K251" i="20"/>
  <c r="J251" i="20"/>
  <c r="G251" i="20"/>
  <c r="E251" i="20"/>
  <c r="O250" i="20"/>
  <c r="L250" i="20"/>
  <c r="I250" i="20"/>
  <c r="F250" i="20"/>
  <c r="O249" i="20"/>
  <c r="L249" i="20"/>
  <c r="I249" i="20"/>
  <c r="F249" i="20"/>
  <c r="O248" i="20"/>
  <c r="L248" i="20"/>
  <c r="I248" i="20"/>
  <c r="F248" i="20"/>
  <c r="O247" i="20"/>
  <c r="L247" i="20"/>
  <c r="C247" i="20" s="1"/>
  <c r="I247" i="20"/>
  <c r="I246" i="20" s="1"/>
  <c r="F247" i="20"/>
  <c r="O246" i="20"/>
  <c r="N246" i="20"/>
  <c r="M246" i="20"/>
  <c r="L246" i="20"/>
  <c r="K246" i="20"/>
  <c r="J246" i="20"/>
  <c r="H246" i="20"/>
  <c r="G246" i="20"/>
  <c r="F246" i="20"/>
  <c r="E246" i="20"/>
  <c r="D246" i="20"/>
  <c r="O245" i="20"/>
  <c r="L245" i="20"/>
  <c r="I245" i="20"/>
  <c r="F245" i="20"/>
  <c r="O244" i="20"/>
  <c r="L244" i="20"/>
  <c r="I244" i="20"/>
  <c r="F244" i="20"/>
  <c r="O243" i="20"/>
  <c r="L243" i="20"/>
  <c r="C243" i="20" s="1"/>
  <c r="I243" i="20"/>
  <c r="F243" i="20"/>
  <c r="O242" i="20"/>
  <c r="L242" i="20"/>
  <c r="I242" i="20"/>
  <c r="F242" i="20"/>
  <c r="C242" i="20" s="1"/>
  <c r="O241" i="20"/>
  <c r="L241" i="20"/>
  <c r="I241" i="20"/>
  <c r="F241" i="20"/>
  <c r="O240" i="20"/>
  <c r="L240" i="20"/>
  <c r="I240" i="20"/>
  <c r="F240" i="20"/>
  <c r="C240" i="20" s="1"/>
  <c r="O239" i="20"/>
  <c r="O238" i="20" s="1"/>
  <c r="L239" i="20"/>
  <c r="I239" i="20"/>
  <c r="I238" i="20" s="1"/>
  <c r="F239" i="20"/>
  <c r="C239" i="20"/>
  <c r="N238" i="20"/>
  <c r="M238" i="20"/>
  <c r="L238" i="20"/>
  <c r="K238" i="20"/>
  <c r="J238" i="20"/>
  <c r="H238" i="20"/>
  <c r="G238" i="20"/>
  <c r="F238" i="20"/>
  <c r="E238" i="20"/>
  <c r="D238" i="20"/>
  <c r="O237" i="20"/>
  <c r="L237" i="20"/>
  <c r="I237" i="20"/>
  <c r="F237" i="20"/>
  <c r="O236" i="20"/>
  <c r="L236" i="20"/>
  <c r="L235" i="20" s="1"/>
  <c r="I236" i="20"/>
  <c r="F236" i="20"/>
  <c r="O235" i="20"/>
  <c r="N235" i="20"/>
  <c r="M235" i="20"/>
  <c r="K235" i="20"/>
  <c r="J235" i="20"/>
  <c r="I235" i="20"/>
  <c r="H235" i="20"/>
  <c r="G235" i="20"/>
  <c r="F235" i="20"/>
  <c r="E235" i="20"/>
  <c r="D235" i="20"/>
  <c r="O234" i="20"/>
  <c r="L234" i="20"/>
  <c r="L233" i="20" s="1"/>
  <c r="I234" i="20"/>
  <c r="F234" i="20"/>
  <c r="O233" i="20"/>
  <c r="N233" i="20"/>
  <c r="M233" i="20"/>
  <c r="M231" i="20" s="1"/>
  <c r="M230" i="20" s="1"/>
  <c r="K233" i="20"/>
  <c r="J233" i="20"/>
  <c r="I233" i="20"/>
  <c r="H233" i="20"/>
  <c r="H231" i="20" s="1"/>
  <c r="G233" i="20"/>
  <c r="E233" i="20"/>
  <c r="D233" i="20"/>
  <c r="D231" i="20" s="1"/>
  <c r="O232" i="20"/>
  <c r="L232" i="20"/>
  <c r="I232" i="20"/>
  <c r="F232" i="20"/>
  <c r="C232" i="20" s="1"/>
  <c r="N231" i="20"/>
  <c r="K231" i="20"/>
  <c r="J231" i="20"/>
  <c r="J230" i="20" s="1"/>
  <c r="G231" i="20"/>
  <c r="E231" i="20"/>
  <c r="N230" i="20"/>
  <c r="K230" i="20"/>
  <c r="G230" i="20"/>
  <c r="O229" i="20"/>
  <c r="L229" i="20"/>
  <c r="I229" i="20"/>
  <c r="F229" i="20"/>
  <c r="O228" i="20"/>
  <c r="L228" i="20"/>
  <c r="L227" i="20" s="1"/>
  <c r="I228" i="20"/>
  <c r="I227" i="20" s="1"/>
  <c r="F228" i="20"/>
  <c r="O227" i="20"/>
  <c r="N227" i="20"/>
  <c r="M227" i="20"/>
  <c r="K227" i="20"/>
  <c r="J227" i="20"/>
  <c r="H227" i="20"/>
  <c r="G227" i="20"/>
  <c r="F227" i="20"/>
  <c r="E227" i="20"/>
  <c r="D227" i="20"/>
  <c r="O226" i="20"/>
  <c r="L226" i="20"/>
  <c r="I226" i="20"/>
  <c r="F226" i="20"/>
  <c r="C226" i="20" s="1"/>
  <c r="O225" i="20"/>
  <c r="L225" i="20"/>
  <c r="I225" i="20"/>
  <c r="F225" i="20"/>
  <c r="O224" i="20"/>
  <c r="L224" i="20"/>
  <c r="I224" i="20"/>
  <c r="F224" i="20"/>
  <c r="O223" i="20"/>
  <c r="L223" i="20"/>
  <c r="I223" i="20"/>
  <c r="C223" i="20" s="1"/>
  <c r="F223" i="20"/>
  <c r="O222" i="20"/>
  <c r="L222" i="20"/>
  <c r="I222" i="20"/>
  <c r="F222" i="20"/>
  <c r="C222" i="20" s="1"/>
  <c r="O221" i="20"/>
  <c r="L221" i="20"/>
  <c r="I221" i="20"/>
  <c r="F221" i="20"/>
  <c r="O220" i="20"/>
  <c r="L220" i="20"/>
  <c r="I220" i="20"/>
  <c r="F220" i="20"/>
  <c r="O219" i="20"/>
  <c r="L219" i="20"/>
  <c r="I219" i="20"/>
  <c r="F219" i="20"/>
  <c r="O218" i="20"/>
  <c r="L218" i="20"/>
  <c r="L216" i="20" s="1"/>
  <c r="I218" i="20"/>
  <c r="F218" i="20"/>
  <c r="C218" i="20" s="1"/>
  <c r="O217" i="20"/>
  <c r="O216" i="20" s="1"/>
  <c r="L217" i="20"/>
  <c r="I217" i="20"/>
  <c r="F217" i="20"/>
  <c r="F216" i="20" s="1"/>
  <c r="N216" i="20"/>
  <c r="M216" i="20"/>
  <c r="K216" i="20"/>
  <c r="J216" i="20"/>
  <c r="I216" i="20"/>
  <c r="H216" i="20"/>
  <c r="G216" i="20"/>
  <c r="E216" i="20"/>
  <c r="D216" i="20"/>
  <c r="O215" i="20"/>
  <c r="L215" i="20"/>
  <c r="I215" i="20"/>
  <c r="C215" i="20" s="1"/>
  <c r="F215" i="20"/>
  <c r="O214" i="20"/>
  <c r="L214" i="20"/>
  <c r="I214" i="20"/>
  <c r="F214" i="20"/>
  <c r="C214" i="20" s="1"/>
  <c r="O213" i="20"/>
  <c r="L213" i="20"/>
  <c r="I213" i="20"/>
  <c r="F213" i="20"/>
  <c r="O212" i="20"/>
  <c r="L212" i="20"/>
  <c r="I212" i="20"/>
  <c r="F212" i="20"/>
  <c r="O211" i="20"/>
  <c r="L211" i="20"/>
  <c r="I211" i="20"/>
  <c r="F211" i="20"/>
  <c r="O210" i="20"/>
  <c r="L210" i="20"/>
  <c r="C210" i="20" s="1"/>
  <c r="I210" i="20"/>
  <c r="F210" i="20"/>
  <c r="O209" i="20"/>
  <c r="L209" i="20"/>
  <c r="I209" i="20"/>
  <c r="F209" i="20"/>
  <c r="O208" i="20"/>
  <c r="L208" i="20"/>
  <c r="I208" i="20"/>
  <c r="F208" i="20"/>
  <c r="C208" i="20" s="1"/>
  <c r="O207" i="20"/>
  <c r="L207" i="20"/>
  <c r="I207" i="20"/>
  <c r="F207" i="20"/>
  <c r="O206" i="20"/>
  <c r="O205" i="20" s="1"/>
  <c r="O204" i="20" s="1"/>
  <c r="L206" i="20"/>
  <c r="I206" i="20"/>
  <c r="F206" i="20"/>
  <c r="F205" i="20" s="1"/>
  <c r="C206" i="20"/>
  <c r="N205" i="20"/>
  <c r="M205" i="20"/>
  <c r="L205" i="20"/>
  <c r="K205" i="20"/>
  <c r="K204" i="20" s="1"/>
  <c r="J205" i="20"/>
  <c r="H205" i="20"/>
  <c r="H204" i="20" s="1"/>
  <c r="G205" i="20"/>
  <c r="G204" i="20" s="1"/>
  <c r="E205" i="20"/>
  <c r="E204" i="20" s="1"/>
  <c r="D205" i="20"/>
  <c r="D204" i="20" s="1"/>
  <c r="N204" i="20"/>
  <c r="M204" i="20"/>
  <c r="J204" i="20"/>
  <c r="O203" i="20"/>
  <c r="L203" i="20"/>
  <c r="I203" i="20"/>
  <c r="F203" i="20"/>
  <c r="O202" i="20"/>
  <c r="L202" i="20"/>
  <c r="I202" i="20"/>
  <c r="C202" i="20" s="1"/>
  <c r="F202" i="20"/>
  <c r="O201" i="20"/>
  <c r="L201" i="20"/>
  <c r="I201" i="20"/>
  <c r="F201" i="20"/>
  <c r="O200" i="20"/>
  <c r="L200" i="20"/>
  <c r="I200" i="20"/>
  <c r="F200" i="20"/>
  <c r="O199" i="20"/>
  <c r="L199" i="20"/>
  <c r="C199" i="20" s="1"/>
  <c r="I199" i="20"/>
  <c r="I198" i="20" s="1"/>
  <c r="F199" i="20"/>
  <c r="O198" i="20"/>
  <c r="N198" i="20"/>
  <c r="M198" i="20"/>
  <c r="K198" i="20"/>
  <c r="K196" i="20" s="1"/>
  <c r="K195" i="20" s="1"/>
  <c r="K194" i="20" s="1"/>
  <c r="J198" i="20"/>
  <c r="H198" i="20"/>
  <c r="G198" i="20"/>
  <c r="G196" i="20" s="1"/>
  <c r="G195" i="20" s="1"/>
  <c r="F198" i="20"/>
  <c r="E198" i="20"/>
  <c r="D198" i="20"/>
  <c r="O197" i="20"/>
  <c r="O196" i="20" s="1"/>
  <c r="O195" i="20" s="1"/>
  <c r="L197" i="20"/>
  <c r="I197" i="20"/>
  <c r="F197" i="20"/>
  <c r="F196" i="20" s="1"/>
  <c r="N196" i="20"/>
  <c r="N195" i="20" s="1"/>
  <c r="N194" i="20" s="1"/>
  <c r="M196" i="20"/>
  <c r="M195" i="20" s="1"/>
  <c r="J196" i="20"/>
  <c r="H196" i="20"/>
  <c r="E196" i="20"/>
  <c r="D196" i="20"/>
  <c r="J195" i="20"/>
  <c r="G194" i="20"/>
  <c r="O193" i="20"/>
  <c r="O192" i="20" s="1"/>
  <c r="L193" i="20"/>
  <c r="I193" i="20"/>
  <c r="F193" i="20"/>
  <c r="F192" i="20" s="1"/>
  <c r="C193" i="20"/>
  <c r="N192" i="20"/>
  <c r="M192" i="20"/>
  <c r="M191" i="20" s="1"/>
  <c r="M187" i="20" s="1"/>
  <c r="L192" i="20"/>
  <c r="L191" i="20" s="1"/>
  <c r="K192" i="20"/>
  <c r="J192" i="20"/>
  <c r="I192" i="20"/>
  <c r="I191" i="20" s="1"/>
  <c r="H192" i="20"/>
  <c r="H191" i="20" s="1"/>
  <c r="G192" i="20"/>
  <c r="E192" i="20"/>
  <c r="D192" i="20"/>
  <c r="D191" i="20" s="1"/>
  <c r="O191" i="20"/>
  <c r="N191" i="20"/>
  <c r="K191" i="20"/>
  <c r="K187" i="20" s="1"/>
  <c r="J191" i="20"/>
  <c r="G191" i="20"/>
  <c r="E191" i="20"/>
  <c r="O190" i="20"/>
  <c r="L190" i="20"/>
  <c r="C190" i="20" s="1"/>
  <c r="I190" i="20"/>
  <c r="F190" i="20"/>
  <c r="O189" i="20"/>
  <c r="O188" i="20" s="1"/>
  <c r="L189" i="20"/>
  <c r="I189" i="20"/>
  <c r="F189" i="20"/>
  <c r="C189" i="20"/>
  <c r="N188" i="20"/>
  <c r="N187" i="20" s="1"/>
  <c r="M188" i="20"/>
  <c r="K188" i="20"/>
  <c r="J188" i="20"/>
  <c r="J187" i="20" s="1"/>
  <c r="I188" i="20"/>
  <c r="H188" i="20"/>
  <c r="G188" i="20"/>
  <c r="F188" i="20"/>
  <c r="E188" i="20"/>
  <c r="D188" i="20"/>
  <c r="O186" i="20"/>
  <c r="L186" i="20"/>
  <c r="I186" i="20"/>
  <c r="F186" i="20"/>
  <c r="O185" i="20"/>
  <c r="O184" i="20" s="1"/>
  <c r="L185" i="20"/>
  <c r="I185" i="20"/>
  <c r="F185" i="20"/>
  <c r="N184" i="20"/>
  <c r="M184" i="20"/>
  <c r="K184" i="20"/>
  <c r="J184" i="20"/>
  <c r="I184" i="20"/>
  <c r="H184" i="20"/>
  <c r="G184" i="20"/>
  <c r="E184" i="20"/>
  <c r="D184" i="20"/>
  <c r="O183" i="20"/>
  <c r="L183" i="20"/>
  <c r="I183" i="20"/>
  <c r="F183" i="20"/>
  <c r="O182" i="20"/>
  <c r="L182" i="20"/>
  <c r="I182" i="20"/>
  <c r="F182" i="20"/>
  <c r="O181" i="20"/>
  <c r="O179" i="20" s="1"/>
  <c r="L181" i="20"/>
  <c r="I181" i="20"/>
  <c r="F181" i="20"/>
  <c r="C181" i="20" s="1"/>
  <c r="O180" i="20"/>
  <c r="L180" i="20"/>
  <c r="I180" i="20"/>
  <c r="I179" i="20" s="1"/>
  <c r="F180" i="20"/>
  <c r="N179" i="20"/>
  <c r="M179" i="20"/>
  <c r="K179" i="20"/>
  <c r="J179" i="20"/>
  <c r="H179" i="20"/>
  <c r="G179" i="20"/>
  <c r="E179" i="20"/>
  <c r="D179" i="20"/>
  <c r="O178" i="20"/>
  <c r="L178" i="20"/>
  <c r="C178" i="20" s="1"/>
  <c r="I178" i="20"/>
  <c r="F178" i="20"/>
  <c r="O177" i="20"/>
  <c r="L177" i="20"/>
  <c r="I177" i="20"/>
  <c r="F177" i="20"/>
  <c r="C177" i="20" s="1"/>
  <c r="O176" i="20"/>
  <c r="L176" i="20"/>
  <c r="I176" i="20"/>
  <c r="F176" i="20"/>
  <c r="N175" i="20"/>
  <c r="M175" i="20"/>
  <c r="M174" i="20" s="1"/>
  <c r="M173" i="20" s="1"/>
  <c r="K175" i="20"/>
  <c r="J175" i="20"/>
  <c r="I175" i="20"/>
  <c r="H175" i="20"/>
  <c r="G175" i="20"/>
  <c r="E175" i="20"/>
  <c r="E174" i="20" s="1"/>
  <c r="E173" i="20" s="1"/>
  <c r="D175" i="20"/>
  <c r="D174" i="20" s="1"/>
  <c r="D173" i="20" s="1"/>
  <c r="N174" i="20"/>
  <c r="N173" i="20" s="1"/>
  <c r="K174" i="20"/>
  <c r="J174" i="20"/>
  <c r="J173" i="20" s="1"/>
  <c r="H174" i="20"/>
  <c r="G174" i="20"/>
  <c r="K173" i="20"/>
  <c r="H173" i="20"/>
  <c r="G173" i="20"/>
  <c r="O172" i="20"/>
  <c r="L172" i="20"/>
  <c r="I172" i="20"/>
  <c r="F172" i="20"/>
  <c r="O171" i="20"/>
  <c r="L171" i="20"/>
  <c r="I171" i="20"/>
  <c r="F171" i="20"/>
  <c r="O170" i="20"/>
  <c r="L170" i="20"/>
  <c r="C170" i="20" s="1"/>
  <c r="I170" i="20"/>
  <c r="F170" i="20"/>
  <c r="O169" i="20"/>
  <c r="L169" i="20"/>
  <c r="I169" i="20"/>
  <c r="F169" i="20"/>
  <c r="C169" i="20" s="1"/>
  <c r="O168" i="20"/>
  <c r="L168" i="20"/>
  <c r="I168" i="20"/>
  <c r="F168" i="20"/>
  <c r="O167" i="20"/>
  <c r="L167" i="20"/>
  <c r="L166" i="20" s="1"/>
  <c r="L165" i="20" s="1"/>
  <c r="I167" i="20"/>
  <c r="F167" i="20"/>
  <c r="N166" i="20"/>
  <c r="N165" i="20" s="1"/>
  <c r="M166" i="20"/>
  <c r="K166" i="20"/>
  <c r="J166" i="20"/>
  <c r="J165" i="20" s="1"/>
  <c r="H166" i="20"/>
  <c r="H165" i="20" s="1"/>
  <c r="G166" i="20"/>
  <c r="F166" i="20"/>
  <c r="E166" i="20"/>
  <c r="D166" i="20"/>
  <c r="D165" i="20" s="1"/>
  <c r="M165" i="20"/>
  <c r="K165" i="20"/>
  <c r="G165" i="20"/>
  <c r="E165" i="20"/>
  <c r="O164" i="20"/>
  <c r="L164" i="20"/>
  <c r="I164" i="20"/>
  <c r="F164" i="20"/>
  <c r="O163" i="20"/>
  <c r="L163" i="20"/>
  <c r="I163" i="20"/>
  <c r="C163" i="20" s="1"/>
  <c r="F163" i="20"/>
  <c r="O162" i="20"/>
  <c r="L162" i="20"/>
  <c r="I162" i="20"/>
  <c r="F162" i="20"/>
  <c r="O161" i="20"/>
  <c r="O160" i="20" s="1"/>
  <c r="L161" i="20"/>
  <c r="L160" i="20" s="1"/>
  <c r="I161" i="20"/>
  <c r="C161" i="20" s="1"/>
  <c r="F161" i="20"/>
  <c r="F160" i="20" s="1"/>
  <c r="N160" i="20"/>
  <c r="M160" i="20"/>
  <c r="K160" i="20"/>
  <c r="J160" i="20"/>
  <c r="I160" i="20"/>
  <c r="H160" i="20"/>
  <c r="G160" i="20"/>
  <c r="E160" i="20"/>
  <c r="D160" i="20"/>
  <c r="O159" i="20"/>
  <c r="L159" i="20"/>
  <c r="I159" i="20"/>
  <c r="F159" i="20"/>
  <c r="O158" i="20"/>
  <c r="L158" i="20"/>
  <c r="I158" i="20"/>
  <c r="F158" i="20"/>
  <c r="O157" i="20"/>
  <c r="L157" i="20"/>
  <c r="I157" i="20"/>
  <c r="F157" i="20"/>
  <c r="C157" i="20" s="1"/>
  <c r="O156" i="20"/>
  <c r="L156" i="20"/>
  <c r="I156" i="20"/>
  <c r="F156" i="20"/>
  <c r="O155" i="20"/>
  <c r="L155" i="20"/>
  <c r="I155" i="20"/>
  <c r="C155" i="20" s="1"/>
  <c r="F155" i="20"/>
  <c r="O154" i="20"/>
  <c r="L154" i="20"/>
  <c r="I154" i="20"/>
  <c r="D154" i="20"/>
  <c r="F154" i="20" s="1"/>
  <c r="O153" i="20"/>
  <c r="L153" i="20"/>
  <c r="I153" i="20"/>
  <c r="F153" i="20"/>
  <c r="O152" i="20"/>
  <c r="L152" i="20"/>
  <c r="L151" i="20" s="1"/>
  <c r="I152" i="20"/>
  <c r="C152" i="20" s="1"/>
  <c r="F152" i="20"/>
  <c r="N151" i="20"/>
  <c r="M151" i="20"/>
  <c r="K151" i="20"/>
  <c r="J151" i="20"/>
  <c r="H151" i="20"/>
  <c r="G151" i="20"/>
  <c r="E151" i="20"/>
  <c r="O150" i="20"/>
  <c r="L150" i="20"/>
  <c r="I150" i="20"/>
  <c r="F150" i="20"/>
  <c r="C150" i="20" s="1"/>
  <c r="O149" i="20"/>
  <c r="L149" i="20"/>
  <c r="I149" i="20"/>
  <c r="F149" i="20"/>
  <c r="O148" i="20"/>
  <c r="L148" i="20"/>
  <c r="I148" i="20"/>
  <c r="C148" i="20" s="1"/>
  <c r="F148" i="20"/>
  <c r="O147" i="20"/>
  <c r="L147" i="20"/>
  <c r="I147" i="20"/>
  <c r="F147" i="20"/>
  <c r="O146" i="20"/>
  <c r="L146" i="20"/>
  <c r="I146" i="20"/>
  <c r="F146" i="20"/>
  <c r="C146" i="20" s="1"/>
  <c r="O145" i="20"/>
  <c r="L145" i="20"/>
  <c r="L144" i="20" s="1"/>
  <c r="I145" i="20"/>
  <c r="F145" i="20"/>
  <c r="F144" i="20" s="1"/>
  <c r="N144" i="20"/>
  <c r="M144" i="20"/>
  <c r="K144" i="20"/>
  <c r="J144" i="20"/>
  <c r="I144" i="20"/>
  <c r="H144" i="20"/>
  <c r="G144" i="20"/>
  <c r="E144" i="20"/>
  <c r="D144" i="20"/>
  <c r="O143" i="20"/>
  <c r="L143" i="20"/>
  <c r="I143" i="20"/>
  <c r="F143" i="20"/>
  <c r="O142" i="20"/>
  <c r="O141" i="20" s="1"/>
  <c r="L142" i="20"/>
  <c r="I142" i="20"/>
  <c r="F142" i="20"/>
  <c r="F141" i="20" s="1"/>
  <c r="C142" i="20"/>
  <c r="N141" i="20"/>
  <c r="M141" i="20"/>
  <c r="L141" i="20"/>
  <c r="K141" i="20"/>
  <c r="J141" i="20"/>
  <c r="I141" i="20"/>
  <c r="H141" i="20"/>
  <c r="G141" i="20"/>
  <c r="E141" i="20"/>
  <c r="D141" i="20"/>
  <c r="O140" i="20"/>
  <c r="L140" i="20"/>
  <c r="I140" i="20"/>
  <c r="F140" i="20"/>
  <c r="O139" i="20"/>
  <c r="L139" i="20"/>
  <c r="C139" i="20" s="1"/>
  <c r="I139" i="20"/>
  <c r="F139" i="20"/>
  <c r="O138" i="20"/>
  <c r="L138" i="20"/>
  <c r="C138" i="20" s="1"/>
  <c r="I138" i="20"/>
  <c r="F138" i="20"/>
  <c r="O137" i="20"/>
  <c r="L137" i="20"/>
  <c r="I137" i="20"/>
  <c r="F137" i="20"/>
  <c r="F136" i="20" s="1"/>
  <c r="N136" i="20"/>
  <c r="M136" i="20"/>
  <c r="K136" i="20"/>
  <c r="J136" i="20"/>
  <c r="I136" i="20"/>
  <c r="H136" i="20"/>
  <c r="G136" i="20"/>
  <c r="E136" i="20"/>
  <c r="D136" i="20"/>
  <c r="O135" i="20"/>
  <c r="L135" i="20"/>
  <c r="I135" i="20"/>
  <c r="D135" i="20"/>
  <c r="F135" i="20" s="1"/>
  <c r="C135" i="20" s="1"/>
  <c r="O134" i="20"/>
  <c r="L134" i="20"/>
  <c r="I134" i="20"/>
  <c r="F134" i="20"/>
  <c r="C134" i="20" s="1"/>
  <c r="O133" i="20"/>
  <c r="L133" i="20"/>
  <c r="I133" i="20"/>
  <c r="F133" i="20"/>
  <c r="O132" i="20"/>
  <c r="O131" i="20" s="1"/>
  <c r="L132" i="20"/>
  <c r="I132" i="20"/>
  <c r="D132" i="20"/>
  <c r="F132" i="20" s="1"/>
  <c r="N131" i="20"/>
  <c r="M131" i="20"/>
  <c r="L131" i="20"/>
  <c r="K131" i="20"/>
  <c r="J131" i="20"/>
  <c r="H131" i="20"/>
  <c r="H130" i="20" s="1"/>
  <c r="G131" i="20"/>
  <c r="E131" i="20"/>
  <c r="N130" i="20"/>
  <c r="M130" i="20"/>
  <c r="K130" i="20"/>
  <c r="J130" i="20"/>
  <c r="G130" i="20"/>
  <c r="E130" i="20"/>
  <c r="O129" i="20"/>
  <c r="L129" i="20"/>
  <c r="I129" i="20"/>
  <c r="I128" i="20" s="1"/>
  <c r="F129" i="20"/>
  <c r="F128" i="20" s="1"/>
  <c r="O128" i="20"/>
  <c r="N128" i="20"/>
  <c r="M128" i="20"/>
  <c r="K128" i="20"/>
  <c r="J128" i="20"/>
  <c r="H128" i="20"/>
  <c r="G128" i="20"/>
  <c r="E128" i="20"/>
  <c r="D128" i="20"/>
  <c r="O127" i="20"/>
  <c r="L127" i="20"/>
  <c r="I127" i="20"/>
  <c r="D127" i="20"/>
  <c r="F127" i="20" s="1"/>
  <c r="O126" i="20"/>
  <c r="L126" i="20"/>
  <c r="I126" i="20"/>
  <c r="F126" i="20"/>
  <c r="O125" i="20"/>
  <c r="L125" i="20"/>
  <c r="I125" i="20"/>
  <c r="F125" i="20"/>
  <c r="C125" i="20"/>
  <c r="O124" i="20"/>
  <c r="L124" i="20"/>
  <c r="I124" i="20"/>
  <c r="F124" i="20"/>
  <c r="C124" i="20" s="1"/>
  <c r="O123" i="20"/>
  <c r="L123" i="20"/>
  <c r="L122" i="20" s="1"/>
  <c r="I123" i="20"/>
  <c r="F123" i="20"/>
  <c r="N122" i="20"/>
  <c r="M122" i="20"/>
  <c r="K122" i="20"/>
  <c r="J122" i="20"/>
  <c r="H122" i="20"/>
  <c r="G122" i="20"/>
  <c r="E122" i="20"/>
  <c r="D122" i="20"/>
  <c r="O121" i="20"/>
  <c r="L121" i="20"/>
  <c r="I121" i="20"/>
  <c r="F121" i="20"/>
  <c r="C121" i="20" s="1"/>
  <c r="O120" i="20"/>
  <c r="L120" i="20"/>
  <c r="I120" i="20"/>
  <c r="F120" i="20"/>
  <c r="O119" i="20"/>
  <c r="L119" i="20"/>
  <c r="I119" i="20"/>
  <c r="F119" i="20"/>
  <c r="O118" i="20"/>
  <c r="L118" i="20"/>
  <c r="I118" i="20"/>
  <c r="D118" i="20"/>
  <c r="F118" i="20" s="1"/>
  <c r="O117" i="20"/>
  <c r="L117" i="20"/>
  <c r="I117" i="20"/>
  <c r="F117" i="20"/>
  <c r="F116" i="20" s="1"/>
  <c r="N116" i="20"/>
  <c r="M116" i="20"/>
  <c r="K116" i="20"/>
  <c r="J116" i="20"/>
  <c r="I116" i="20"/>
  <c r="H116" i="20"/>
  <c r="G116" i="20"/>
  <c r="E116" i="20"/>
  <c r="O115" i="20"/>
  <c r="L115" i="20"/>
  <c r="I115" i="20"/>
  <c r="F115" i="20"/>
  <c r="O114" i="20"/>
  <c r="O112" i="20" s="1"/>
  <c r="L114" i="20"/>
  <c r="I114" i="20"/>
  <c r="F114" i="20"/>
  <c r="C114" i="20"/>
  <c r="O113" i="20"/>
  <c r="L113" i="20"/>
  <c r="L112" i="20" s="1"/>
  <c r="I113" i="20"/>
  <c r="F113" i="20"/>
  <c r="F112" i="20" s="1"/>
  <c r="N112" i="20"/>
  <c r="M112" i="20"/>
  <c r="K112" i="20"/>
  <c r="J112" i="20"/>
  <c r="I112" i="20"/>
  <c r="H112" i="20"/>
  <c r="G112" i="20"/>
  <c r="E112" i="20"/>
  <c r="D112" i="20"/>
  <c r="O111" i="20"/>
  <c r="L111" i="20"/>
  <c r="I111" i="20"/>
  <c r="F111" i="20"/>
  <c r="O110" i="20"/>
  <c r="L110" i="20"/>
  <c r="I110" i="20"/>
  <c r="F110" i="20"/>
  <c r="C110" i="20" s="1"/>
  <c r="O109" i="20"/>
  <c r="L109" i="20"/>
  <c r="I109" i="20"/>
  <c r="F109" i="20"/>
  <c r="O108" i="20"/>
  <c r="L108" i="20"/>
  <c r="I108" i="20"/>
  <c r="F108" i="20"/>
  <c r="O107" i="20"/>
  <c r="L107" i="20"/>
  <c r="I107" i="20"/>
  <c r="F107" i="20"/>
  <c r="O106" i="20"/>
  <c r="O103" i="20" s="1"/>
  <c r="L106" i="20"/>
  <c r="I106" i="20"/>
  <c r="F106" i="20"/>
  <c r="C106" i="20"/>
  <c r="O105" i="20"/>
  <c r="L105" i="20"/>
  <c r="I105" i="20"/>
  <c r="F105" i="20"/>
  <c r="C105" i="20" s="1"/>
  <c r="O104" i="20"/>
  <c r="L104" i="20"/>
  <c r="I104" i="20"/>
  <c r="F104" i="20"/>
  <c r="F103" i="20" s="1"/>
  <c r="N103" i="20"/>
  <c r="M103" i="20"/>
  <c r="K103" i="20"/>
  <c r="J103" i="20"/>
  <c r="H103" i="20"/>
  <c r="G103" i="20"/>
  <c r="E103" i="20"/>
  <c r="D103" i="20"/>
  <c r="O102" i="20"/>
  <c r="L102" i="20"/>
  <c r="I102" i="20"/>
  <c r="F102" i="20"/>
  <c r="C102" i="20" s="1"/>
  <c r="O101" i="20"/>
  <c r="L101" i="20"/>
  <c r="I101" i="20"/>
  <c r="F101" i="20"/>
  <c r="O100" i="20"/>
  <c r="L100" i="20"/>
  <c r="I100" i="20"/>
  <c r="F100" i="20"/>
  <c r="O99" i="20"/>
  <c r="L99" i="20"/>
  <c r="C99" i="20" s="1"/>
  <c r="I99" i="20"/>
  <c r="F99" i="20"/>
  <c r="O98" i="20"/>
  <c r="L98" i="20"/>
  <c r="I98" i="20"/>
  <c r="F98" i="20"/>
  <c r="C98" i="20" s="1"/>
  <c r="O97" i="20"/>
  <c r="L97" i="20"/>
  <c r="I97" i="20"/>
  <c r="F97" i="20"/>
  <c r="O96" i="20"/>
  <c r="L96" i="20"/>
  <c r="I96" i="20"/>
  <c r="D96" i="20"/>
  <c r="F96" i="20" s="1"/>
  <c r="O95" i="20"/>
  <c r="N95" i="20"/>
  <c r="M95" i="20"/>
  <c r="K95" i="20"/>
  <c r="J95" i="20"/>
  <c r="H95" i="20"/>
  <c r="G95" i="20"/>
  <c r="E95" i="20"/>
  <c r="D95" i="20"/>
  <c r="O94" i="20"/>
  <c r="L94" i="20"/>
  <c r="I94" i="20"/>
  <c r="F94" i="20"/>
  <c r="C94" i="20" s="1"/>
  <c r="O93" i="20"/>
  <c r="L93" i="20"/>
  <c r="I93" i="20"/>
  <c r="F93" i="20"/>
  <c r="O92" i="20"/>
  <c r="L92" i="20"/>
  <c r="I92" i="20"/>
  <c r="F92" i="20"/>
  <c r="O91" i="20"/>
  <c r="O89" i="20" s="1"/>
  <c r="L91" i="20"/>
  <c r="I91" i="20"/>
  <c r="F91" i="20"/>
  <c r="C91" i="20" s="1"/>
  <c r="O90" i="20"/>
  <c r="L90" i="20"/>
  <c r="L89" i="20" s="1"/>
  <c r="I90" i="20"/>
  <c r="I89" i="20" s="1"/>
  <c r="F90" i="20"/>
  <c r="N89" i="20"/>
  <c r="M89" i="20"/>
  <c r="K89" i="20"/>
  <c r="K83" i="20" s="1"/>
  <c r="J89" i="20"/>
  <c r="H89" i="20"/>
  <c r="G89" i="20"/>
  <c r="E89" i="20"/>
  <c r="D89" i="20"/>
  <c r="O88" i="20"/>
  <c r="L88" i="20"/>
  <c r="C88" i="20" s="1"/>
  <c r="I88" i="20"/>
  <c r="F88" i="20"/>
  <c r="O87" i="20"/>
  <c r="L87" i="20"/>
  <c r="I87" i="20"/>
  <c r="C87" i="20" s="1"/>
  <c r="F87" i="20"/>
  <c r="O86" i="20"/>
  <c r="L86" i="20"/>
  <c r="I86" i="20"/>
  <c r="F86" i="20"/>
  <c r="O85" i="20"/>
  <c r="L85" i="20"/>
  <c r="I85" i="20"/>
  <c r="F85" i="20"/>
  <c r="N84" i="20"/>
  <c r="N83" i="20" s="1"/>
  <c r="M84" i="20"/>
  <c r="K84" i="20"/>
  <c r="J84" i="20"/>
  <c r="H84" i="20"/>
  <c r="H83" i="20" s="1"/>
  <c r="G84" i="20"/>
  <c r="G83" i="20" s="1"/>
  <c r="G75" i="20" s="1"/>
  <c r="F84" i="20"/>
  <c r="E84" i="20"/>
  <c r="D84" i="20"/>
  <c r="O82" i="20"/>
  <c r="L82" i="20"/>
  <c r="I82" i="20"/>
  <c r="F82" i="20"/>
  <c r="O81" i="20"/>
  <c r="L81" i="20"/>
  <c r="L80" i="20" s="1"/>
  <c r="I81" i="20"/>
  <c r="F81" i="20"/>
  <c r="O80" i="20"/>
  <c r="N80" i="20"/>
  <c r="M80" i="20"/>
  <c r="K80" i="20"/>
  <c r="J80" i="20"/>
  <c r="J76" i="20" s="1"/>
  <c r="H80" i="20"/>
  <c r="G80" i="20"/>
  <c r="F80" i="20"/>
  <c r="E80" i="20"/>
  <c r="D80" i="20"/>
  <c r="O79" i="20"/>
  <c r="L79" i="20"/>
  <c r="I79" i="20"/>
  <c r="F79" i="20"/>
  <c r="C79" i="20" s="1"/>
  <c r="O78" i="20"/>
  <c r="L78" i="20"/>
  <c r="L77" i="20" s="1"/>
  <c r="L76" i="20" s="1"/>
  <c r="I78" i="20"/>
  <c r="I77" i="20" s="1"/>
  <c r="F78" i="20"/>
  <c r="N77" i="20"/>
  <c r="M77" i="20"/>
  <c r="M76" i="20" s="1"/>
  <c r="K77" i="20"/>
  <c r="J77" i="20"/>
  <c r="H77" i="20"/>
  <c r="H76" i="20" s="1"/>
  <c r="G77" i="20"/>
  <c r="E77" i="20"/>
  <c r="D77" i="20"/>
  <c r="N76" i="20"/>
  <c r="N75" i="20" s="1"/>
  <c r="K76" i="20"/>
  <c r="G76" i="20"/>
  <c r="D76" i="20"/>
  <c r="O74" i="20"/>
  <c r="L74" i="20"/>
  <c r="I74" i="20"/>
  <c r="F74" i="20"/>
  <c r="C74" i="20" s="1"/>
  <c r="O73" i="20"/>
  <c r="L73" i="20"/>
  <c r="I73" i="20"/>
  <c r="F73" i="20"/>
  <c r="O72" i="20"/>
  <c r="L72" i="20"/>
  <c r="I72" i="20"/>
  <c r="F72" i="20"/>
  <c r="O71" i="20"/>
  <c r="O69" i="20" s="1"/>
  <c r="L71" i="20"/>
  <c r="I71" i="20"/>
  <c r="F71" i="20"/>
  <c r="C71" i="20" s="1"/>
  <c r="O70" i="20"/>
  <c r="L70" i="20"/>
  <c r="I70" i="20"/>
  <c r="I69" i="20" s="1"/>
  <c r="I67" i="20" s="1"/>
  <c r="F70" i="20"/>
  <c r="N69" i="20"/>
  <c r="N67" i="20" s="1"/>
  <c r="M69" i="20"/>
  <c r="K69" i="20"/>
  <c r="K67" i="20" s="1"/>
  <c r="J69" i="20"/>
  <c r="J67" i="20" s="1"/>
  <c r="H69" i="20"/>
  <c r="G69" i="20"/>
  <c r="G67" i="20" s="1"/>
  <c r="F69" i="20"/>
  <c r="E69" i="20"/>
  <c r="D69" i="20"/>
  <c r="O68" i="20"/>
  <c r="L68" i="20"/>
  <c r="C68" i="20" s="1"/>
  <c r="I68" i="20"/>
  <c r="D68" i="20"/>
  <c r="F68" i="20" s="1"/>
  <c r="M67" i="20"/>
  <c r="H67" i="20"/>
  <c r="E67" i="20"/>
  <c r="D67" i="20"/>
  <c r="O66" i="20"/>
  <c r="L66" i="20"/>
  <c r="I66" i="20"/>
  <c r="D66" i="20"/>
  <c r="F66" i="20" s="1"/>
  <c r="C66" i="20" s="1"/>
  <c r="O65" i="20"/>
  <c r="L65" i="20"/>
  <c r="I65" i="20"/>
  <c r="F65" i="20"/>
  <c r="O64" i="20"/>
  <c r="L64" i="20"/>
  <c r="I64" i="20"/>
  <c r="F64" i="20"/>
  <c r="O63" i="20"/>
  <c r="L63" i="20"/>
  <c r="I63" i="20"/>
  <c r="F63" i="20"/>
  <c r="O62" i="20"/>
  <c r="L62" i="20"/>
  <c r="I62" i="20"/>
  <c r="F62" i="20"/>
  <c r="O61" i="20"/>
  <c r="O58" i="20" s="1"/>
  <c r="O54" i="20" s="1"/>
  <c r="L61" i="20"/>
  <c r="I61" i="20"/>
  <c r="F61" i="20"/>
  <c r="C61" i="20"/>
  <c r="O60" i="20"/>
  <c r="L60" i="20"/>
  <c r="I60" i="20"/>
  <c r="F60" i="20"/>
  <c r="C60" i="20" s="1"/>
  <c r="O59" i="20"/>
  <c r="L59" i="20"/>
  <c r="L58" i="20" s="1"/>
  <c r="I59" i="20"/>
  <c r="F59" i="20"/>
  <c r="N58" i="20"/>
  <c r="M58" i="20"/>
  <c r="K58" i="20"/>
  <c r="J58" i="20"/>
  <c r="J54" i="20" s="1"/>
  <c r="H58" i="20"/>
  <c r="G58" i="20"/>
  <c r="E58" i="20"/>
  <c r="D58" i="20"/>
  <c r="O57" i="20"/>
  <c r="L57" i="20"/>
  <c r="I57" i="20"/>
  <c r="F57" i="20"/>
  <c r="O56" i="20"/>
  <c r="L56" i="20"/>
  <c r="L55" i="20" s="1"/>
  <c r="I56" i="20"/>
  <c r="F56" i="20"/>
  <c r="F55" i="20" s="1"/>
  <c r="C55" i="20" s="1"/>
  <c r="O55" i="20"/>
  <c r="N55" i="20"/>
  <c r="M55" i="20"/>
  <c r="M54" i="20" s="1"/>
  <c r="K55" i="20"/>
  <c r="K54" i="20" s="1"/>
  <c r="K53" i="20" s="1"/>
  <c r="J55" i="20"/>
  <c r="I55" i="20"/>
  <c r="H55" i="20"/>
  <c r="G55" i="20"/>
  <c r="G54" i="20" s="1"/>
  <c r="G53" i="20" s="1"/>
  <c r="E55" i="20"/>
  <c r="E54" i="20" s="1"/>
  <c r="E53" i="20" s="1"/>
  <c r="D55" i="20"/>
  <c r="N54" i="20"/>
  <c r="N53" i="20" s="1"/>
  <c r="H54" i="20"/>
  <c r="D54" i="20"/>
  <c r="D53" i="20" s="1"/>
  <c r="M53" i="20"/>
  <c r="O47" i="20"/>
  <c r="C47" i="20" s="1"/>
  <c r="O46" i="20"/>
  <c r="C46" i="20" s="1"/>
  <c r="N45" i="20"/>
  <c r="M45" i="20"/>
  <c r="L44" i="20"/>
  <c r="L43" i="20" s="1"/>
  <c r="I44" i="20"/>
  <c r="F44" i="20"/>
  <c r="F43" i="20" s="1"/>
  <c r="K43" i="20"/>
  <c r="J43" i="20"/>
  <c r="I43" i="20"/>
  <c r="H43" i="20"/>
  <c r="G43" i="20"/>
  <c r="E43" i="20"/>
  <c r="E20" i="20" s="1"/>
  <c r="D43" i="20"/>
  <c r="F42" i="20"/>
  <c r="F41" i="20" s="1"/>
  <c r="C41" i="20" s="1"/>
  <c r="E41" i="20"/>
  <c r="D41" i="20"/>
  <c r="L40" i="20"/>
  <c r="C40" i="20" s="1"/>
  <c r="L39" i="20"/>
  <c r="C39" i="20" s="1"/>
  <c r="L38" i="20"/>
  <c r="C38" i="20" s="1"/>
  <c r="L37" i="20"/>
  <c r="L36" i="20" s="1"/>
  <c r="C36" i="20" s="1"/>
  <c r="C37" i="20"/>
  <c r="K36" i="20"/>
  <c r="J36" i="20"/>
  <c r="L35" i="20"/>
  <c r="C35" i="20" s="1"/>
  <c r="L34" i="20"/>
  <c r="C34" i="20"/>
  <c r="K33" i="20"/>
  <c r="J33" i="20"/>
  <c r="L32" i="20"/>
  <c r="C32" i="20" s="1"/>
  <c r="L31" i="20"/>
  <c r="C31" i="20" s="1"/>
  <c r="K31" i="20"/>
  <c r="J31" i="20"/>
  <c r="L30" i="20"/>
  <c r="C30" i="20"/>
  <c r="L29" i="20"/>
  <c r="C29" i="20" s="1"/>
  <c r="L28" i="20"/>
  <c r="C28" i="20" s="1"/>
  <c r="L27" i="20"/>
  <c r="C27" i="20" s="1"/>
  <c r="K27" i="20"/>
  <c r="J27" i="20"/>
  <c r="J26" i="20" s="1"/>
  <c r="F25" i="20"/>
  <c r="C25" i="20" s="1"/>
  <c r="I24" i="20"/>
  <c r="I20" i="20" s="1"/>
  <c r="O23" i="20"/>
  <c r="L23" i="20"/>
  <c r="I23" i="20"/>
  <c r="F23" i="20"/>
  <c r="O22" i="20"/>
  <c r="O21" i="20" s="1"/>
  <c r="L22" i="20"/>
  <c r="I22" i="20"/>
  <c r="F22" i="20"/>
  <c r="F21" i="20" s="1"/>
  <c r="N21" i="20"/>
  <c r="N289" i="20" s="1"/>
  <c r="N288" i="20" s="1"/>
  <c r="M21" i="20"/>
  <c r="M289" i="20" s="1"/>
  <c r="M288" i="20" s="1"/>
  <c r="L21" i="20"/>
  <c r="K21" i="20"/>
  <c r="K289" i="20" s="1"/>
  <c r="K288" i="20" s="1"/>
  <c r="J21" i="20"/>
  <c r="J289" i="20" s="1"/>
  <c r="J288" i="20" s="1"/>
  <c r="I21" i="20"/>
  <c r="I289" i="20" s="1"/>
  <c r="I288" i="20" s="1"/>
  <c r="H21" i="20"/>
  <c r="H289" i="20" s="1"/>
  <c r="H288" i="20" s="1"/>
  <c r="G21" i="20"/>
  <c r="G289" i="20" s="1"/>
  <c r="G288" i="20" s="1"/>
  <c r="E21" i="20"/>
  <c r="E289" i="20" s="1"/>
  <c r="E288" i="20" s="1"/>
  <c r="D21" i="20"/>
  <c r="D289" i="20" s="1"/>
  <c r="D288" i="20" s="1"/>
  <c r="N20" i="20"/>
  <c r="M20" i="20"/>
  <c r="G20" i="20"/>
  <c r="O298" i="19"/>
  <c r="L298" i="19"/>
  <c r="I298" i="19"/>
  <c r="F298" i="19"/>
  <c r="O297" i="19"/>
  <c r="L297" i="19"/>
  <c r="I297" i="19"/>
  <c r="C297" i="19" s="1"/>
  <c r="F297" i="19"/>
  <c r="O296" i="19"/>
  <c r="L296" i="19"/>
  <c r="I296" i="19"/>
  <c r="F296" i="19"/>
  <c r="O295" i="19"/>
  <c r="L295" i="19"/>
  <c r="I295" i="19"/>
  <c r="F295" i="19"/>
  <c r="O294" i="19"/>
  <c r="L294" i="19"/>
  <c r="C294" i="19" s="1"/>
  <c r="I294" i="19"/>
  <c r="F294" i="19"/>
  <c r="O293" i="19"/>
  <c r="L293" i="19"/>
  <c r="C293" i="19" s="1"/>
  <c r="I293" i="19"/>
  <c r="F293" i="19"/>
  <c r="O292" i="19"/>
  <c r="L292" i="19"/>
  <c r="I292" i="19"/>
  <c r="F292" i="19"/>
  <c r="O291" i="19"/>
  <c r="L291" i="19"/>
  <c r="I291" i="19"/>
  <c r="F291" i="19"/>
  <c r="N290" i="19"/>
  <c r="M290" i="19"/>
  <c r="K290" i="19"/>
  <c r="J290" i="19"/>
  <c r="H290" i="19"/>
  <c r="G290" i="19"/>
  <c r="F290" i="19"/>
  <c r="E290" i="19"/>
  <c r="D290" i="19"/>
  <c r="O285" i="19"/>
  <c r="L285" i="19"/>
  <c r="I285" i="19"/>
  <c r="F285" i="19"/>
  <c r="C285" i="19" s="1"/>
  <c r="O284" i="19"/>
  <c r="L284" i="19"/>
  <c r="L283" i="19" s="1"/>
  <c r="I284" i="19"/>
  <c r="I283" i="19" s="1"/>
  <c r="F284" i="19"/>
  <c r="N283" i="19"/>
  <c r="M283" i="19"/>
  <c r="K283" i="19"/>
  <c r="J283" i="19"/>
  <c r="H283" i="19"/>
  <c r="G283" i="19"/>
  <c r="E283" i="19"/>
  <c r="D283" i="19"/>
  <c r="O282" i="19"/>
  <c r="L282" i="19"/>
  <c r="C282" i="19" s="1"/>
  <c r="I282" i="19"/>
  <c r="F282" i="19"/>
  <c r="F281" i="19" s="1"/>
  <c r="O281" i="19"/>
  <c r="N281" i="19"/>
  <c r="M281" i="19"/>
  <c r="K281" i="19"/>
  <c r="J281" i="19"/>
  <c r="I281" i="19"/>
  <c r="H281" i="19"/>
  <c r="G281" i="19"/>
  <c r="E281" i="19"/>
  <c r="D281" i="19"/>
  <c r="O280" i="19"/>
  <c r="L280" i="19"/>
  <c r="I280" i="19"/>
  <c r="F280" i="19"/>
  <c r="C280" i="19" s="1"/>
  <c r="O279" i="19"/>
  <c r="L279" i="19"/>
  <c r="I279" i="19"/>
  <c r="F279" i="19"/>
  <c r="O278" i="19"/>
  <c r="L278" i="19"/>
  <c r="I278" i="19"/>
  <c r="F278" i="19"/>
  <c r="O277" i="19"/>
  <c r="O276" i="19" s="1"/>
  <c r="L277" i="19"/>
  <c r="I277" i="19"/>
  <c r="F277" i="19"/>
  <c r="F276" i="19" s="1"/>
  <c r="N276" i="19"/>
  <c r="M276" i="19"/>
  <c r="L276" i="19"/>
  <c r="K276" i="19"/>
  <c r="J276" i="19"/>
  <c r="I276" i="19"/>
  <c r="H276" i="19"/>
  <c r="G276" i="19"/>
  <c r="E276" i="19"/>
  <c r="D276" i="19"/>
  <c r="O275" i="19"/>
  <c r="L275" i="19"/>
  <c r="I275" i="19"/>
  <c r="F275" i="19"/>
  <c r="O274" i="19"/>
  <c r="L274" i="19"/>
  <c r="I274" i="19"/>
  <c r="F274" i="19"/>
  <c r="O273" i="19"/>
  <c r="O272" i="19" s="1"/>
  <c r="O270" i="19" s="1"/>
  <c r="O269" i="19" s="1"/>
  <c r="L273" i="19"/>
  <c r="I273" i="19"/>
  <c r="F273" i="19"/>
  <c r="F272" i="19" s="1"/>
  <c r="C273" i="19"/>
  <c r="N272" i="19"/>
  <c r="M272" i="19"/>
  <c r="M270" i="19" s="1"/>
  <c r="M269" i="19" s="1"/>
  <c r="L272" i="19"/>
  <c r="K272" i="19"/>
  <c r="J272" i="19"/>
  <c r="I272" i="19"/>
  <c r="H272" i="19"/>
  <c r="G272" i="19"/>
  <c r="G270" i="19" s="1"/>
  <c r="G269" i="19" s="1"/>
  <c r="E272" i="19"/>
  <c r="E270" i="19" s="1"/>
  <c r="E269" i="19" s="1"/>
  <c r="D272" i="19"/>
  <c r="D270" i="19" s="1"/>
  <c r="O271" i="19"/>
  <c r="L271" i="19"/>
  <c r="L270" i="19" s="1"/>
  <c r="I271" i="19"/>
  <c r="F271" i="19"/>
  <c r="N270" i="19"/>
  <c r="K270" i="19"/>
  <c r="K269" i="19" s="1"/>
  <c r="J270" i="19"/>
  <c r="J269" i="19" s="1"/>
  <c r="O268" i="19"/>
  <c r="L268" i="19"/>
  <c r="I268" i="19"/>
  <c r="F268" i="19"/>
  <c r="C268" i="19" s="1"/>
  <c r="O267" i="19"/>
  <c r="L267" i="19"/>
  <c r="I267" i="19"/>
  <c r="F267" i="19"/>
  <c r="O266" i="19"/>
  <c r="L266" i="19"/>
  <c r="I266" i="19"/>
  <c r="F266" i="19"/>
  <c r="O265" i="19"/>
  <c r="O264" i="19" s="1"/>
  <c r="L265" i="19"/>
  <c r="I265" i="19"/>
  <c r="F265" i="19"/>
  <c r="F264" i="19" s="1"/>
  <c r="N264" i="19"/>
  <c r="M264" i="19"/>
  <c r="L264" i="19"/>
  <c r="K264" i="19"/>
  <c r="J264" i="19"/>
  <c r="I264" i="19"/>
  <c r="H264" i="19"/>
  <c r="G264" i="19"/>
  <c r="E264" i="19"/>
  <c r="D264" i="19"/>
  <c r="O263" i="19"/>
  <c r="L263" i="19"/>
  <c r="I263" i="19"/>
  <c r="F263" i="19"/>
  <c r="O262" i="19"/>
  <c r="L262" i="19"/>
  <c r="I262" i="19"/>
  <c r="F262" i="19"/>
  <c r="O261" i="19"/>
  <c r="O260" i="19" s="1"/>
  <c r="O259" i="19" s="1"/>
  <c r="L261" i="19"/>
  <c r="I261" i="19"/>
  <c r="F261" i="19"/>
  <c r="F260" i="19" s="1"/>
  <c r="C261" i="19"/>
  <c r="N260" i="19"/>
  <c r="M260" i="19"/>
  <c r="L260" i="19"/>
  <c r="K260" i="19"/>
  <c r="K259" i="19" s="1"/>
  <c r="J260" i="19"/>
  <c r="I260" i="19"/>
  <c r="H260" i="19"/>
  <c r="G260" i="19"/>
  <c r="E260" i="19"/>
  <c r="D260" i="19"/>
  <c r="D259" i="19" s="1"/>
  <c r="N259" i="19"/>
  <c r="M259" i="19"/>
  <c r="J259" i="19"/>
  <c r="I259" i="19"/>
  <c r="G259" i="19"/>
  <c r="E259" i="19"/>
  <c r="O258" i="19"/>
  <c r="L258" i="19"/>
  <c r="I258" i="19"/>
  <c r="F258" i="19"/>
  <c r="O257" i="19"/>
  <c r="L257" i="19"/>
  <c r="I257" i="19"/>
  <c r="C257" i="19" s="1"/>
  <c r="F257" i="19"/>
  <c r="O256" i="19"/>
  <c r="L256" i="19"/>
  <c r="I256" i="19"/>
  <c r="F256" i="19"/>
  <c r="O255" i="19"/>
  <c r="L255" i="19"/>
  <c r="I255" i="19"/>
  <c r="F255" i="19"/>
  <c r="O254" i="19"/>
  <c r="L254" i="19"/>
  <c r="C254" i="19" s="1"/>
  <c r="I254" i="19"/>
  <c r="F254" i="19"/>
  <c r="O253" i="19"/>
  <c r="O252" i="19" s="1"/>
  <c r="O251" i="19" s="1"/>
  <c r="L253" i="19"/>
  <c r="I253" i="19"/>
  <c r="F253" i="19"/>
  <c r="F252" i="19" s="1"/>
  <c r="N252" i="19"/>
  <c r="N251" i="19" s="1"/>
  <c r="M252" i="19"/>
  <c r="K252" i="19"/>
  <c r="J252" i="19"/>
  <c r="H252" i="19"/>
  <c r="H251" i="19" s="1"/>
  <c r="G252" i="19"/>
  <c r="E252" i="19"/>
  <c r="E251" i="19" s="1"/>
  <c r="D252" i="19"/>
  <c r="D251" i="19" s="1"/>
  <c r="M251" i="19"/>
  <c r="K251" i="19"/>
  <c r="J251" i="19"/>
  <c r="G251" i="19"/>
  <c r="O250" i="19"/>
  <c r="L250" i="19"/>
  <c r="C250" i="19" s="1"/>
  <c r="I250" i="19"/>
  <c r="F250" i="19"/>
  <c r="O249" i="19"/>
  <c r="L249" i="19"/>
  <c r="C249" i="19" s="1"/>
  <c r="I249" i="19"/>
  <c r="F249" i="19"/>
  <c r="O248" i="19"/>
  <c r="L248" i="19"/>
  <c r="I248" i="19"/>
  <c r="F248" i="19"/>
  <c r="O247" i="19"/>
  <c r="L247" i="19"/>
  <c r="I247" i="19"/>
  <c r="F247" i="19"/>
  <c r="F246" i="19" s="1"/>
  <c r="N246" i="19"/>
  <c r="N231" i="19" s="1"/>
  <c r="N230" i="19" s="1"/>
  <c r="M246" i="19"/>
  <c r="K246" i="19"/>
  <c r="J246" i="19"/>
  <c r="H246" i="19"/>
  <c r="G246" i="19"/>
  <c r="E246" i="19"/>
  <c r="D246" i="19"/>
  <c r="O245" i="19"/>
  <c r="L245" i="19"/>
  <c r="I245" i="19"/>
  <c r="F245" i="19"/>
  <c r="C245" i="19" s="1"/>
  <c r="O244" i="19"/>
  <c r="L244" i="19"/>
  <c r="I244" i="19"/>
  <c r="F244" i="19"/>
  <c r="O243" i="19"/>
  <c r="L243" i="19"/>
  <c r="I243" i="19"/>
  <c r="C243" i="19" s="1"/>
  <c r="F243" i="19"/>
  <c r="O242" i="19"/>
  <c r="L242" i="19"/>
  <c r="I242" i="19"/>
  <c r="F242" i="19"/>
  <c r="O241" i="19"/>
  <c r="L241" i="19"/>
  <c r="I241" i="19"/>
  <c r="C241" i="19" s="1"/>
  <c r="F241" i="19"/>
  <c r="O240" i="19"/>
  <c r="L240" i="19"/>
  <c r="I240" i="19"/>
  <c r="F240" i="19"/>
  <c r="O239" i="19"/>
  <c r="L239" i="19"/>
  <c r="L238" i="19" s="1"/>
  <c r="I239" i="19"/>
  <c r="F239" i="19"/>
  <c r="N238" i="19"/>
  <c r="M238" i="19"/>
  <c r="K238" i="19"/>
  <c r="J238" i="19"/>
  <c r="H238" i="19"/>
  <c r="G238" i="19"/>
  <c r="F238" i="19"/>
  <c r="E238" i="19"/>
  <c r="D238" i="19"/>
  <c r="O237" i="19"/>
  <c r="O235" i="19" s="1"/>
  <c r="L237" i="19"/>
  <c r="I237" i="19"/>
  <c r="F237" i="19"/>
  <c r="C237" i="19"/>
  <c r="O236" i="19"/>
  <c r="L236" i="19"/>
  <c r="L235" i="19" s="1"/>
  <c r="I236" i="19"/>
  <c r="I235" i="19" s="1"/>
  <c r="F236" i="19"/>
  <c r="F235" i="19" s="1"/>
  <c r="N235" i="19"/>
  <c r="M235" i="19"/>
  <c r="K235" i="19"/>
  <c r="J235" i="19"/>
  <c r="J231" i="19" s="1"/>
  <c r="H235" i="19"/>
  <c r="G235" i="19"/>
  <c r="E235" i="19"/>
  <c r="E231" i="19" s="1"/>
  <c r="D235" i="19"/>
  <c r="O234" i="19"/>
  <c r="L234" i="19"/>
  <c r="I234" i="19"/>
  <c r="I233" i="19" s="1"/>
  <c r="F234" i="19"/>
  <c r="F233" i="19" s="1"/>
  <c r="O233" i="19"/>
  <c r="N233" i="19"/>
  <c r="M233" i="19"/>
  <c r="M231" i="19" s="1"/>
  <c r="M230" i="19" s="1"/>
  <c r="K233" i="19"/>
  <c r="J233" i="19"/>
  <c r="H233" i="19"/>
  <c r="G233" i="19"/>
  <c r="E233" i="19"/>
  <c r="D233" i="19"/>
  <c r="O232" i="19"/>
  <c r="L232" i="19"/>
  <c r="I232" i="19"/>
  <c r="F232" i="19"/>
  <c r="O229" i="19"/>
  <c r="L229" i="19"/>
  <c r="I229" i="19"/>
  <c r="F229" i="19"/>
  <c r="C229" i="19" s="1"/>
  <c r="O228" i="19"/>
  <c r="L228" i="19"/>
  <c r="L227" i="19" s="1"/>
  <c r="I228" i="19"/>
  <c r="F228" i="19"/>
  <c r="F227" i="19" s="1"/>
  <c r="O227" i="19"/>
  <c r="N227" i="19"/>
  <c r="M227" i="19"/>
  <c r="K227" i="19"/>
  <c r="J227" i="19"/>
  <c r="I227" i="19"/>
  <c r="H227" i="19"/>
  <c r="G227" i="19"/>
  <c r="E227" i="19"/>
  <c r="D227" i="19"/>
  <c r="O226" i="19"/>
  <c r="L226" i="19"/>
  <c r="I226" i="19"/>
  <c r="F226" i="19"/>
  <c r="O225" i="19"/>
  <c r="L225" i="19"/>
  <c r="I225" i="19"/>
  <c r="D225" i="19"/>
  <c r="O224" i="19"/>
  <c r="L224" i="19"/>
  <c r="I224" i="19"/>
  <c r="D224" i="19"/>
  <c r="O223" i="19"/>
  <c r="L223" i="19"/>
  <c r="I223" i="19"/>
  <c r="F223" i="19"/>
  <c r="C223" i="19" s="1"/>
  <c r="O222" i="19"/>
  <c r="L222" i="19"/>
  <c r="I222" i="19"/>
  <c r="F222" i="19"/>
  <c r="O221" i="19"/>
  <c r="L221" i="19"/>
  <c r="I221" i="19"/>
  <c r="C221" i="19" s="1"/>
  <c r="F221" i="19"/>
  <c r="O220" i="19"/>
  <c r="L220" i="19"/>
  <c r="I220" i="19"/>
  <c r="F220" i="19"/>
  <c r="O219" i="19"/>
  <c r="L219" i="19"/>
  <c r="I219" i="19"/>
  <c r="C219" i="19" s="1"/>
  <c r="F219" i="19"/>
  <c r="O218" i="19"/>
  <c r="L218" i="19"/>
  <c r="I218" i="19"/>
  <c r="F218" i="19"/>
  <c r="O217" i="19"/>
  <c r="L217" i="19"/>
  <c r="L216" i="19" s="1"/>
  <c r="I217" i="19"/>
  <c r="F217" i="19"/>
  <c r="N216" i="19"/>
  <c r="M216" i="19"/>
  <c r="K216" i="19"/>
  <c r="J216" i="19"/>
  <c r="H216" i="19"/>
  <c r="G216" i="19"/>
  <c r="E216" i="19"/>
  <c r="O215" i="19"/>
  <c r="L215" i="19"/>
  <c r="I215" i="19"/>
  <c r="F215" i="19"/>
  <c r="C215" i="19"/>
  <c r="O214" i="19"/>
  <c r="L214" i="19"/>
  <c r="I214" i="19"/>
  <c r="F214" i="19"/>
  <c r="C214" i="19" s="1"/>
  <c r="O213" i="19"/>
  <c r="L213" i="19"/>
  <c r="I213" i="19"/>
  <c r="F213" i="19"/>
  <c r="O212" i="19"/>
  <c r="L212" i="19"/>
  <c r="I212" i="19"/>
  <c r="F212" i="19"/>
  <c r="O211" i="19"/>
  <c r="L211" i="19"/>
  <c r="I211" i="19"/>
  <c r="F211" i="19"/>
  <c r="C211" i="19" s="1"/>
  <c r="O210" i="19"/>
  <c r="L210" i="19"/>
  <c r="I210" i="19"/>
  <c r="F210" i="19"/>
  <c r="O209" i="19"/>
  <c r="L209" i="19"/>
  <c r="I209" i="19"/>
  <c r="C209" i="19" s="1"/>
  <c r="F209" i="19"/>
  <c r="O208" i="19"/>
  <c r="L208" i="19"/>
  <c r="I208" i="19"/>
  <c r="F208" i="19"/>
  <c r="O207" i="19"/>
  <c r="L207" i="19"/>
  <c r="I207" i="19"/>
  <c r="F207" i="19"/>
  <c r="O206" i="19"/>
  <c r="L206" i="19"/>
  <c r="I206" i="19"/>
  <c r="I205" i="19" s="1"/>
  <c r="F206" i="19"/>
  <c r="N205" i="19"/>
  <c r="M205" i="19"/>
  <c r="K205" i="19"/>
  <c r="J205" i="19"/>
  <c r="H205" i="19"/>
  <c r="G205" i="19"/>
  <c r="G204" i="19" s="1"/>
  <c r="E205" i="19"/>
  <c r="E204" i="19" s="1"/>
  <c r="D205" i="19"/>
  <c r="K204" i="19"/>
  <c r="K195" i="19" s="1"/>
  <c r="J204" i="19"/>
  <c r="H204" i="19"/>
  <c r="O203" i="19"/>
  <c r="L203" i="19"/>
  <c r="I203" i="19"/>
  <c r="F203" i="19"/>
  <c r="O202" i="19"/>
  <c r="L202" i="19"/>
  <c r="I202" i="19"/>
  <c r="F202" i="19"/>
  <c r="O201" i="19"/>
  <c r="L201" i="19"/>
  <c r="I201" i="19"/>
  <c r="F201" i="19"/>
  <c r="O200" i="19"/>
  <c r="L200" i="19"/>
  <c r="I200" i="19"/>
  <c r="F200" i="19"/>
  <c r="O199" i="19"/>
  <c r="O198" i="19" s="1"/>
  <c r="O196" i="19" s="1"/>
  <c r="L199" i="19"/>
  <c r="I199" i="19"/>
  <c r="I198" i="19" s="1"/>
  <c r="F199" i="19"/>
  <c r="F198" i="19" s="1"/>
  <c r="C199" i="19"/>
  <c r="N198" i="19"/>
  <c r="M198" i="19"/>
  <c r="M196" i="19" s="1"/>
  <c r="K198" i="19"/>
  <c r="J198" i="19"/>
  <c r="H198" i="19"/>
  <c r="H196" i="19" s="1"/>
  <c r="G198" i="19"/>
  <c r="E198" i="19"/>
  <c r="E196" i="19" s="1"/>
  <c r="D198" i="19"/>
  <c r="D196" i="19" s="1"/>
  <c r="O197" i="19"/>
  <c r="L197" i="19"/>
  <c r="I197" i="19"/>
  <c r="F197" i="19"/>
  <c r="N196" i="19"/>
  <c r="K196" i="19"/>
  <c r="J196" i="19"/>
  <c r="G196" i="19"/>
  <c r="F196" i="19"/>
  <c r="H195" i="19"/>
  <c r="O193" i="19"/>
  <c r="O192" i="19" s="1"/>
  <c r="L193" i="19"/>
  <c r="I193" i="19"/>
  <c r="I192" i="19" s="1"/>
  <c r="I191" i="19" s="1"/>
  <c r="F193" i="19"/>
  <c r="N192" i="19"/>
  <c r="N191" i="19" s="1"/>
  <c r="M192" i="19"/>
  <c r="M191" i="19" s="1"/>
  <c r="M187" i="19" s="1"/>
  <c r="L192" i="19"/>
  <c r="L191" i="19" s="1"/>
  <c r="K192" i="19"/>
  <c r="J192" i="19"/>
  <c r="J191" i="19" s="1"/>
  <c r="H192" i="19"/>
  <c r="H191" i="19" s="1"/>
  <c r="H187" i="19" s="1"/>
  <c r="G192" i="19"/>
  <c r="G191" i="19" s="1"/>
  <c r="F192" i="19"/>
  <c r="F191" i="19" s="1"/>
  <c r="E192" i="19"/>
  <c r="D192" i="19"/>
  <c r="D191" i="19" s="1"/>
  <c r="D187" i="19" s="1"/>
  <c r="K191" i="19"/>
  <c r="E191" i="19"/>
  <c r="E187" i="19" s="1"/>
  <c r="O190" i="19"/>
  <c r="L190" i="19"/>
  <c r="I190" i="19"/>
  <c r="F190" i="19"/>
  <c r="O189" i="19"/>
  <c r="L189" i="19"/>
  <c r="L188" i="19" s="1"/>
  <c r="L187" i="19" s="1"/>
  <c r="I189" i="19"/>
  <c r="I188" i="19" s="1"/>
  <c r="I187" i="19" s="1"/>
  <c r="F189" i="19"/>
  <c r="O188" i="19"/>
  <c r="N188" i="19"/>
  <c r="N187" i="19" s="1"/>
  <c r="M188" i="19"/>
  <c r="K188" i="19"/>
  <c r="J188" i="19"/>
  <c r="J187" i="19" s="1"/>
  <c r="H188" i="19"/>
  <c r="G188" i="19"/>
  <c r="G187" i="19" s="1"/>
  <c r="F188" i="19"/>
  <c r="E188" i="19"/>
  <c r="D188" i="19"/>
  <c r="O186" i="19"/>
  <c r="L186" i="19"/>
  <c r="I186" i="19"/>
  <c r="F186" i="19"/>
  <c r="O185" i="19"/>
  <c r="L185" i="19"/>
  <c r="L184" i="19" s="1"/>
  <c r="I185" i="19"/>
  <c r="I184" i="19" s="1"/>
  <c r="F185" i="19"/>
  <c r="O184" i="19"/>
  <c r="N184" i="19"/>
  <c r="M184" i="19"/>
  <c r="K184" i="19"/>
  <c r="J184" i="19"/>
  <c r="H184" i="19"/>
  <c r="G184" i="19"/>
  <c r="E184" i="19"/>
  <c r="D184" i="19"/>
  <c r="O183" i="19"/>
  <c r="L183" i="19"/>
  <c r="I183" i="19"/>
  <c r="F183" i="19"/>
  <c r="O182" i="19"/>
  <c r="L182" i="19"/>
  <c r="I182" i="19"/>
  <c r="F182" i="19"/>
  <c r="O181" i="19"/>
  <c r="L181" i="19"/>
  <c r="I181" i="19"/>
  <c r="F181" i="19"/>
  <c r="C181" i="19"/>
  <c r="O180" i="19"/>
  <c r="L180" i="19"/>
  <c r="L179" i="19" s="1"/>
  <c r="I180" i="19"/>
  <c r="F180" i="19"/>
  <c r="F179" i="19" s="1"/>
  <c r="N179" i="19"/>
  <c r="M179" i="19"/>
  <c r="M174" i="19" s="1"/>
  <c r="M173" i="19" s="1"/>
  <c r="K179" i="19"/>
  <c r="J179" i="19"/>
  <c r="I179" i="19"/>
  <c r="H179" i="19"/>
  <c r="G179" i="19"/>
  <c r="E179" i="19"/>
  <c r="D179" i="19"/>
  <c r="D174" i="19" s="1"/>
  <c r="D173" i="19" s="1"/>
  <c r="O178" i="19"/>
  <c r="L178" i="19"/>
  <c r="I178" i="19"/>
  <c r="F178" i="19"/>
  <c r="O177" i="19"/>
  <c r="L177" i="19"/>
  <c r="I177" i="19"/>
  <c r="F177" i="19"/>
  <c r="O176" i="19"/>
  <c r="L176" i="19"/>
  <c r="C176" i="19" s="1"/>
  <c r="I176" i="19"/>
  <c r="F176" i="19"/>
  <c r="O175" i="19"/>
  <c r="N175" i="19"/>
  <c r="M175" i="19"/>
  <c r="K175" i="19"/>
  <c r="J175" i="19"/>
  <c r="H175" i="19"/>
  <c r="H174" i="19" s="1"/>
  <c r="H173" i="19" s="1"/>
  <c r="G175" i="19"/>
  <c r="E175" i="19"/>
  <c r="E174" i="19" s="1"/>
  <c r="E173" i="19" s="1"/>
  <c r="D175" i="19"/>
  <c r="N174" i="19"/>
  <c r="N173" i="19" s="1"/>
  <c r="J174" i="19"/>
  <c r="O172" i="19"/>
  <c r="L172" i="19"/>
  <c r="I172" i="19"/>
  <c r="F172" i="19"/>
  <c r="O171" i="19"/>
  <c r="L171" i="19"/>
  <c r="I171" i="19"/>
  <c r="F171" i="19"/>
  <c r="C171" i="19" s="1"/>
  <c r="O170" i="19"/>
  <c r="L170" i="19"/>
  <c r="I170" i="19"/>
  <c r="F170" i="19"/>
  <c r="O169" i="19"/>
  <c r="O166" i="19" s="1"/>
  <c r="O165" i="19" s="1"/>
  <c r="L169" i="19"/>
  <c r="I169" i="19"/>
  <c r="C169" i="19" s="1"/>
  <c r="F169" i="19"/>
  <c r="O168" i="19"/>
  <c r="L168" i="19"/>
  <c r="I168" i="19"/>
  <c r="F168" i="19"/>
  <c r="O167" i="19"/>
  <c r="J167" i="19"/>
  <c r="I167" i="19"/>
  <c r="F167" i="19"/>
  <c r="N166" i="19"/>
  <c r="M166" i="19"/>
  <c r="M165" i="19" s="1"/>
  <c r="K166" i="19"/>
  <c r="H166" i="19"/>
  <c r="G166" i="19"/>
  <c r="G165" i="19" s="1"/>
  <c r="E166" i="19"/>
  <c r="E165" i="19" s="1"/>
  <c r="D166" i="19"/>
  <c r="D165" i="19" s="1"/>
  <c r="N165" i="19"/>
  <c r="K165" i="19"/>
  <c r="H165" i="19"/>
  <c r="O164" i="19"/>
  <c r="L164" i="19"/>
  <c r="I164" i="19"/>
  <c r="F164" i="19"/>
  <c r="O163" i="19"/>
  <c r="L163" i="19"/>
  <c r="I163" i="19"/>
  <c r="F163" i="19"/>
  <c r="O162" i="19"/>
  <c r="L162" i="19"/>
  <c r="I162" i="19"/>
  <c r="F162" i="19"/>
  <c r="O161" i="19"/>
  <c r="L161" i="19"/>
  <c r="I161" i="19"/>
  <c r="F161" i="19"/>
  <c r="F160" i="19" s="1"/>
  <c r="O160" i="19"/>
  <c r="N160" i="19"/>
  <c r="M160" i="19"/>
  <c r="K160" i="19"/>
  <c r="J160" i="19"/>
  <c r="H160" i="19"/>
  <c r="G160" i="19"/>
  <c r="E160" i="19"/>
  <c r="D160" i="19"/>
  <c r="O159" i="19"/>
  <c r="L159" i="19"/>
  <c r="I159" i="19"/>
  <c r="F159" i="19"/>
  <c r="O158" i="19"/>
  <c r="L158" i="19"/>
  <c r="I158" i="19"/>
  <c r="F158" i="19"/>
  <c r="C158" i="19" s="1"/>
  <c r="O157" i="19"/>
  <c r="L157" i="19"/>
  <c r="I157" i="19"/>
  <c r="F157" i="19"/>
  <c r="O156" i="19"/>
  <c r="L156" i="19"/>
  <c r="I156" i="19"/>
  <c r="I151" i="19" s="1"/>
  <c r="F156" i="19"/>
  <c r="O155" i="19"/>
  <c r="L155" i="19"/>
  <c r="I155" i="19"/>
  <c r="F155" i="19"/>
  <c r="O154" i="19"/>
  <c r="L154" i="19"/>
  <c r="I154" i="19"/>
  <c r="F154" i="19"/>
  <c r="O153" i="19"/>
  <c r="L153" i="19"/>
  <c r="I153" i="19"/>
  <c r="C153" i="19" s="1"/>
  <c r="F153" i="19"/>
  <c r="O152" i="19"/>
  <c r="L152" i="19"/>
  <c r="L151" i="19" s="1"/>
  <c r="I152" i="19"/>
  <c r="F152" i="19"/>
  <c r="N151" i="19"/>
  <c r="M151" i="19"/>
  <c r="K151" i="19"/>
  <c r="J151" i="19"/>
  <c r="H151" i="19"/>
  <c r="G151" i="19"/>
  <c r="E151" i="19"/>
  <c r="D151" i="19"/>
  <c r="O150" i="19"/>
  <c r="L150" i="19"/>
  <c r="I150" i="19"/>
  <c r="F150" i="19"/>
  <c r="O149" i="19"/>
  <c r="L149" i="19"/>
  <c r="I149" i="19"/>
  <c r="F149" i="19"/>
  <c r="O148" i="19"/>
  <c r="O144" i="19" s="1"/>
  <c r="L148" i="19"/>
  <c r="I148" i="19"/>
  <c r="F148" i="19"/>
  <c r="C148" i="19"/>
  <c r="O147" i="19"/>
  <c r="L147" i="19"/>
  <c r="I147" i="19"/>
  <c r="F147" i="19"/>
  <c r="O146" i="19"/>
  <c r="L146" i="19"/>
  <c r="I146" i="19"/>
  <c r="F146" i="19"/>
  <c r="O145" i="19"/>
  <c r="L145" i="19"/>
  <c r="I145" i="19"/>
  <c r="F145" i="19"/>
  <c r="N144" i="19"/>
  <c r="M144" i="19"/>
  <c r="K144" i="19"/>
  <c r="J144" i="19"/>
  <c r="H144" i="19"/>
  <c r="G144" i="19"/>
  <c r="E144" i="19"/>
  <c r="D144" i="19"/>
  <c r="O143" i="19"/>
  <c r="L143" i="19"/>
  <c r="I143" i="19"/>
  <c r="F143" i="19"/>
  <c r="O142" i="19"/>
  <c r="L142" i="19"/>
  <c r="L141" i="19" s="1"/>
  <c r="I142" i="19"/>
  <c r="I141" i="19" s="1"/>
  <c r="F142" i="19"/>
  <c r="O141" i="19"/>
  <c r="N141" i="19"/>
  <c r="M141" i="19"/>
  <c r="K141" i="19"/>
  <c r="J141" i="19"/>
  <c r="H141" i="19"/>
  <c r="G141" i="19"/>
  <c r="F141" i="19"/>
  <c r="E141" i="19"/>
  <c r="D141" i="19"/>
  <c r="O140" i="19"/>
  <c r="L140" i="19"/>
  <c r="I140" i="19"/>
  <c r="F140" i="19"/>
  <c r="C140" i="19"/>
  <c r="O139" i="19"/>
  <c r="L139" i="19"/>
  <c r="I139" i="19"/>
  <c r="F139" i="19"/>
  <c r="O138" i="19"/>
  <c r="L138" i="19"/>
  <c r="I138" i="19"/>
  <c r="F138" i="19"/>
  <c r="C138" i="19" s="1"/>
  <c r="O137" i="19"/>
  <c r="L137" i="19"/>
  <c r="L136" i="19" s="1"/>
  <c r="I137" i="19"/>
  <c r="F137" i="19"/>
  <c r="O136" i="19"/>
  <c r="N136" i="19"/>
  <c r="M136" i="19"/>
  <c r="K136" i="19"/>
  <c r="J136" i="19"/>
  <c r="H136" i="19"/>
  <c r="G136" i="19"/>
  <c r="E136" i="19"/>
  <c r="D136" i="19"/>
  <c r="O135" i="19"/>
  <c r="L135" i="19"/>
  <c r="I135" i="19"/>
  <c r="F135" i="19"/>
  <c r="O134" i="19"/>
  <c r="L134" i="19"/>
  <c r="I134" i="19"/>
  <c r="F134" i="19"/>
  <c r="O133" i="19"/>
  <c r="L133" i="19"/>
  <c r="I133" i="19"/>
  <c r="F133" i="19"/>
  <c r="O132" i="19"/>
  <c r="O131" i="19" s="1"/>
  <c r="L132" i="19"/>
  <c r="I132" i="19"/>
  <c r="C132" i="19" s="1"/>
  <c r="F132" i="19"/>
  <c r="F131" i="19" s="1"/>
  <c r="N131" i="19"/>
  <c r="M131" i="19"/>
  <c r="L131" i="19"/>
  <c r="K131" i="19"/>
  <c r="J131" i="19"/>
  <c r="H131" i="19"/>
  <c r="G131" i="19"/>
  <c r="E131" i="19"/>
  <c r="E130" i="19" s="1"/>
  <c r="D131" i="19"/>
  <c r="M130" i="19"/>
  <c r="O129" i="19"/>
  <c r="L129" i="19"/>
  <c r="I129" i="19"/>
  <c r="I128" i="19" s="1"/>
  <c r="F129" i="19"/>
  <c r="O128" i="19"/>
  <c r="N128" i="19"/>
  <c r="M128" i="19"/>
  <c r="K128" i="19"/>
  <c r="J128" i="19"/>
  <c r="H128" i="19"/>
  <c r="G128" i="19"/>
  <c r="F128" i="19"/>
  <c r="E128" i="19"/>
  <c r="D128" i="19"/>
  <c r="O127" i="19"/>
  <c r="L127" i="19"/>
  <c r="I127" i="19"/>
  <c r="F127" i="19"/>
  <c r="O126" i="19"/>
  <c r="L126" i="19"/>
  <c r="I126" i="19"/>
  <c r="F126" i="19"/>
  <c r="O125" i="19"/>
  <c r="L125" i="19"/>
  <c r="I125" i="19"/>
  <c r="F125" i="19"/>
  <c r="O124" i="19"/>
  <c r="C124" i="19" s="1"/>
  <c r="L124" i="19"/>
  <c r="I124" i="19"/>
  <c r="I122" i="19" s="1"/>
  <c r="F124" i="19"/>
  <c r="O123" i="19"/>
  <c r="L123" i="19"/>
  <c r="I123" i="19"/>
  <c r="F123" i="19"/>
  <c r="N122" i="19"/>
  <c r="M122" i="19"/>
  <c r="K122" i="19"/>
  <c r="J122" i="19"/>
  <c r="H122" i="19"/>
  <c r="G122" i="19"/>
  <c r="E122" i="19"/>
  <c r="D122" i="19"/>
  <c r="O121" i="19"/>
  <c r="L121" i="19"/>
  <c r="I121" i="19"/>
  <c r="F121" i="19"/>
  <c r="O120" i="19"/>
  <c r="O116" i="19" s="1"/>
  <c r="L120" i="19"/>
  <c r="I120" i="19"/>
  <c r="C120" i="19" s="1"/>
  <c r="F120" i="19"/>
  <c r="O119" i="19"/>
  <c r="L119" i="19"/>
  <c r="I119" i="19"/>
  <c r="F119" i="19"/>
  <c r="O118" i="19"/>
  <c r="L118" i="19"/>
  <c r="I118" i="19"/>
  <c r="F118" i="19"/>
  <c r="O117" i="19"/>
  <c r="L117" i="19"/>
  <c r="I117" i="19"/>
  <c r="F117" i="19"/>
  <c r="N116" i="19"/>
  <c r="M116" i="19"/>
  <c r="K116" i="19"/>
  <c r="J116" i="19"/>
  <c r="H116" i="19"/>
  <c r="G116" i="19"/>
  <c r="E116" i="19"/>
  <c r="D116" i="19"/>
  <c r="O115" i="19"/>
  <c r="L115" i="19"/>
  <c r="I115" i="19"/>
  <c r="F115" i="19"/>
  <c r="O114" i="19"/>
  <c r="L114" i="19"/>
  <c r="I114" i="19"/>
  <c r="F114" i="19"/>
  <c r="O113" i="19"/>
  <c r="L113" i="19"/>
  <c r="L112" i="19" s="1"/>
  <c r="I113" i="19"/>
  <c r="F113" i="19"/>
  <c r="O112" i="19"/>
  <c r="N112" i="19"/>
  <c r="M112" i="19"/>
  <c r="K112" i="19"/>
  <c r="J112" i="19"/>
  <c r="H112" i="19"/>
  <c r="G112" i="19"/>
  <c r="E112" i="19"/>
  <c r="D112" i="19"/>
  <c r="O111" i="19"/>
  <c r="L111" i="19"/>
  <c r="I111" i="19"/>
  <c r="F111" i="19"/>
  <c r="C111" i="19" s="1"/>
  <c r="O110" i="19"/>
  <c r="L110" i="19"/>
  <c r="I110" i="19"/>
  <c r="F110" i="19"/>
  <c r="O109" i="19"/>
  <c r="L109" i="19"/>
  <c r="I109" i="19"/>
  <c r="F109" i="19"/>
  <c r="O108" i="19"/>
  <c r="L108" i="19"/>
  <c r="L103" i="19" s="1"/>
  <c r="I108" i="19"/>
  <c r="F108" i="19"/>
  <c r="C108" i="19" s="1"/>
  <c r="O107" i="19"/>
  <c r="L107" i="19"/>
  <c r="I107" i="19"/>
  <c r="F107" i="19"/>
  <c r="O106" i="19"/>
  <c r="L106" i="19"/>
  <c r="I106" i="19"/>
  <c r="F106" i="19"/>
  <c r="O105" i="19"/>
  <c r="L105" i="19"/>
  <c r="I105" i="19"/>
  <c r="F105" i="19"/>
  <c r="O104" i="19"/>
  <c r="L104" i="19"/>
  <c r="I104" i="19"/>
  <c r="C104" i="19" s="1"/>
  <c r="F104" i="19"/>
  <c r="N103" i="19"/>
  <c r="M103" i="19"/>
  <c r="K103" i="19"/>
  <c r="J103" i="19"/>
  <c r="H103" i="19"/>
  <c r="G103" i="19"/>
  <c r="E103" i="19"/>
  <c r="D103" i="19"/>
  <c r="O102" i="19"/>
  <c r="L102" i="19"/>
  <c r="I102" i="19"/>
  <c r="F102" i="19"/>
  <c r="O101" i="19"/>
  <c r="L101" i="19"/>
  <c r="I101" i="19"/>
  <c r="D101" i="19"/>
  <c r="F101" i="19" s="1"/>
  <c r="O100" i="19"/>
  <c r="L100" i="19"/>
  <c r="I100" i="19"/>
  <c r="F100" i="19"/>
  <c r="O99" i="19"/>
  <c r="L99" i="19"/>
  <c r="I99" i="19"/>
  <c r="F99" i="19"/>
  <c r="O98" i="19"/>
  <c r="L98" i="19"/>
  <c r="I98" i="19"/>
  <c r="F98" i="19"/>
  <c r="O97" i="19"/>
  <c r="L97" i="19"/>
  <c r="I97" i="19"/>
  <c r="F97" i="19"/>
  <c r="C97" i="19"/>
  <c r="O96" i="19"/>
  <c r="L96" i="19"/>
  <c r="I96" i="19"/>
  <c r="I95" i="19" s="1"/>
  <c r="F96" i="19"/>
  <c r="N95" i="19"/>
  <c r="M95" i="19"/>
  <c r="K95" i="19"/>
  <c r="J95" i="19"/>
  <c r="H95" i="19"/>
  <c r="G95" i="19"/>
  <c r="E95" i="19"/>
  <c r="E83" i="19" s="1"/>
  <c r="D95" i="19"/>
  <c r="O94" i="19"/>
  <c r="L94" i="19"/>
  <c r="I94" i="19"/>
  <c r="F94" i="19"/>
  <c r="O93" i="19"/>
  <c r="O89" i="19" s="1"/>
  <c r="L93" i="19"/>
  <c r="I93" i="19"/>
  <c r="C93" i="19" s="1"/>
  <c r="F93" i="19"/>
  <c r="O92" i="19"/>
  <c r="L92" i="19"/>
  <c r="I92" i="19"/>
  <c r="F92" i="19"/>
  <c r="O91" i="19"/>
  <c r="L91" i="19"/>
  <c r="I91" i="19"/>
  <c r="F91" i="19"/>
  <c r="O90" i="19"/>
  <c r="L90" i="19"/>
  <c r="I90" i="19"/>
  <c r="F90" i="19"/>
  <c r="N89" i="19"/>
  <c r="M89" i="19"/>
  <c r="M83" i="19" s="1"/>
  <c r="M75" i="19" s="1"/>
  <c r="K89" i="19"/>
  <c r="J89" i="19"/>
  <c r="H89" i="19"/>
  <c r="G89" i="19"/>
  <c r="E89" i="19"/>
  <c r="D89" i="19"/>
  <c r="O88" i="19"/>
  <c r="L88" i="19"/>
  <c r="I88" i="19"/>
  <c r="F88" i="19"/>
  <c r="O87" i="19"/>
  <c r="L87" i="19"/>
  <c r="I87" i="19"/>
  <c r="F87" i="19"/>
  <c r="O86" i="19"/>
  <c r="L86" i="19"/>
  <c r="C86" i="19" s="1"/>
  <c r="I86" i="19"/>
  <c r="F86" i="19"/>
  <c r="O85" i="19"/>
  <c r="O84" i="19" s="1"/>
  <c r="L85" i="19"/>
  <c r="L84" i="19" s="1"/>
  <c r="I85" i="19"/>
  <c r="F85" i="19"/>
  <c r="F84" i="19" s="1"/>
  <c r="N84" i="19"/>
  <c r="N83" i="19" s="1"/>
  <c r="M84" i="19"/>
  <c r="K84" i="19"/>
  <c r="J84" i="19"/>
  <c r="J83" i="19" s="1"/>
  <c r="H84" i="19"/>
  <c r="G84" i="19"/>
  <c r="E84" i="19"/>
  <c r="D84" i="19"/>
  <c r="D83" i="19" s="1"/>
  <c r="O82" i="19"/>
  <c r="L82" i="19"/>
  <c r="I82" i="19"/>
  <c r="F82" i="19"/>
  <c r="O81" i="19"/>
  <c r="O80" i="19" s="1"/>
  <c r="L81" i="19"/>
  <c r="I81" i="19"/>
  <c r="I80" i="19" s="1"/>
  <c r="F81" i="19"/>
  <c r="F80" i="19" s="1"/>
  <c r="C81" i="19"/>
  <c r="N80" i="19"/>
  <c r="M80" i="19"/>
  <c r="K80" i="19"/>
  <c r="J80" i="19"/>
  <c r="H80" i="19"/>
  <c r="G80" i="19"/>
  <c r="E80" i="19"/>
  <c r="D80" i="19"/>
  <c r="O79" i="19"/>
  <c r="L79" i="19"/>
  <c r="I79" i="19"/>
  <c r="F79" i="19"/>
  <c r="O78" i="19"/>
  <c r="L78" i="19"/>
  <c r="L77" i="19" s="1"/>
  <c r="I78" i="19"/>
  <c r="I77" i="19" s="1"/>
  <c r="F78" i="19"/>
  <c r="O77" i="19"/>
  <c r="N77" i="19"/>
  <c r="N76" i="19" s="1"/>
  <c r="M77" i="19"/>
  <c r="M76" i="19" s="1"/>
  <c r="K77" i="19"/>
  <c r="K76" i="19" s="1"/>
  <c r="J77" i="19"/>
  <c r="H77" i="19"/>
  <c r="G77" i="19"/>
  <c r="G76" i="19" s="1"/>
  <c r="F77" i="19"/>
  <c r="F76" i="19" s="1"/>
  <c r="E77" i="19"/>
  <c r="E76" i="19" s="1"/>
  <c r="D77" i="19"/>
  <c r="H76" i="19"/>
  <c r="D76" i="19"/>
  <c r="O74" i="19"/>
  <c r="L74" i="19"/>
  <c r="I74" i="19"/>
  <c r="F74" i="19"/>
  <c r="O73" i="19"/>
  <c r="L73" i="19"/>
  <c r="I73" i="19"/>
  <c r="F73" i="19"/>
  <c r="C73" i="19" s="1"/>
  <c r="O72" i="19"/>
  <c r="L72" i="19"/>
  <c r="I72" i="19"/>
  <c r="F72" i="19"/>
  <c r="O71" i="19"/>
  <c r="L71" i="19"/>
  <c r="I71" i="19"/>
  <c r="F71" i="19"/>
  <c r="O70" i="19"/>
  <c r="L70" i="19"/>
  <c r="I70" i="19"/>
  <c r="C70" i="19" s="1"/>
  <c r="F70" i="19"/>
  <c r="N69" i="19"/>
  <c r="M69" i="19"/>
  <c r="K69" i="19"/>
  <c r="K67" i="19" s="1"/>
  <c r="J69" i="19"/>
  <c r="H69" i="19"/>
  <c r="H67" i="19" s="1"/>
  <c r="G69" i="19"/>
  <c r="G67" i="19" s="1"/>
  <c r="E69" i="19"/>
  <c r="E67" i="19" s="1"/>
  <c r="D69" i="19"/>
  <c r="D67" i="19" s="1"/>
  <c r="O68" i="19"/>
  <c r="J68" i="19"/>
  <c r="L68" i="19" s="1"/>
  <c r="I68" i="19"/>
  <c r="F68" i="19"/>
  <c r="N67" i="19"/>
  <c r="M67" i="19"/>
  <c r="J67" i="19"/>
  <c r="O66" i="19"/>
  <c r="J66" i="19"/>
  <c r="L66" i="19" s="1"/>
  <c r="I66" i="19"/>
  <c r="F66" i="19"/>
  <c r="O65" i="19"/>
  <c r="L65" i="19"/>
  <c r="I65" i="19"/>
  <c r="F65" i="19"/>
  <c r="O64" i="19"/>
  <c r="L64" i="19"/>
  <c r="I64" i="19"/>
  <c r="F64" i="19"/>
  <c r="O63" i="19"/>
  <c r="L63" i="19"/>
  <c r="J63" i="19"/>
  <c r="I63" i="19"/>
  <c r="F63" i="19"/>
  <c r="O62" i="19"/>
  <c r="L62" i="19"/>
  <c r="I62" i="19"/>
  <c r="F62" i="19"/>
  <c r="O61" i="19"/>
  <c r="L61" i="19"/>
  <c r="I61" i="19"/>
  <c r="F61" i="19"/>
  <c r="O60" i="19"/>
  <c r="J60" i="19"/>
  <c r="L60" i="19" s="1"/>
  <c r="I60" i="19"/>
  <c r="F60" i="19"/>
  <c r="O59" i="19"/>
  <c r="L59" i="19"/>
  <c r="I59" i="19"/>
  <c r="F59" i="19"/>
  <c r="C59" i="19" s="1"/>
  <c r="N58" i="19"/>
  <c r="M58" i="19"/>
  <c r="K58" i="19"/>
  <c r="J58" i="19"/>
  <c r="J54" i="19" s="1"/>
  <c r="J53" i="19" s="1"/>
  <c r="H58" i="19"/>
  <c r="G58" i="19"/>
  <c r="E58" i="19"/>
  <c r="D58" i="19"/>
  <c r="O57" i="19"/>
  <c r="L57" i="19"/>
  <c r="I57" i="19"/>
  <c r="F57" i="19"/>
  <c r="C57" i="19" s="1"/>
  <c r="O56" i="19"/>
  <c r="L56" i="19"/>
  <c r="I56" i="19"/>
  <c r="I55" i="19" s="1"/>
  <c r="F56" i="19"/>
  <c r="N55" i="19"/>
  <c r="M55" i="19"/>
  <c r="L55" i="19"/>
  <c r="K55" i="19"/>
  <c r="J55" i="19"/>
  <c r="H55" i="19"/>
  <c r="H54" i="19" s="1"/>
  <c r="H53" i="19" s="1"/>
  <c r="G55" i="19"/>
  <c r="E55" i="19"/>
  <c r="E54" i="19" s="1"/>
  <c r="E53" i="19" s="1"/>
  <c r="D55" i="19"/>
  <c r="N54" i="19"/>
  <c r="N53" i="19" s="1"/>
  <c r="K54" i="19"/>
  <c r="G54" i="19"/>
  <c r="K53" i="19"/>
  <c r="O47" i="19"/>
  <c r="C47" i="19"/>
  <c r="O46" i="19"/>
  <c r="O45" i="19" s="1"/>
  <c r="C46" i="19"/>
  <c r="N45" i="19"/>
  <c r="N20" i="19" s="1"/>
  <c r="M45" i="19"/>
  <c r="L44" i="19"/>
  <c r="L43" i="19" s="1"/>
  <c r="I44" i="19"/>
  <c r="F44" i="19"/>
  <c r="F43" i="19" s="1"/>
  <c r="K43" i="19"/>
  <c r="J43" i="19"/>
  <c r="H43" i="19"/>
  <c r="G43" i="19"/>
  <c r="E43" i="19"/>
  <c r="D43" i="19"/>
  <c r="F42" i="19"/>
  <c r="C42" i="19" s="1"/>
  <c r="F41" i="19"/>
  <c r="C41" i="19" s="1"/>
  <c r="E41" i="19"/>
  <c r="D41" i="19"/>
  <c r="J40" i="19"/>
  <c r="J36" i="19" s="1"/>
  <c r="L39" i="19"/>
  <c r="C39" i="19" s="1"/>
  <c r="L38" i="19"/>
  <c r="C38" i="19" s="1"/>
  <c r="L37" i="19"/>
  <c r="C37" i="19"/>
  <c r="K36" i="19"/>
  <c r="L35" i="19"/>
  <c r="C35" i="19" s="1"/>
  <c r="L34" i="19"/>
  <c r="L33" i="19" s="1"/>
  <c r="C33" i="19" s="1"/>
  <c r="C34" i="19"/>
  <c r="K33" i="19"/>
  <c r="J33" i="19"/>
  <c r="L32" i="19"/>
  <c r="K31" i="19"/>
  <c r="J31" i="19"/>
  <c r="L30" i="19"/>
  <c r="C30" i="19"/>
  <c r="L29" i="19"/>
  <c r="C29" i="19" s="1"/>
  <c r="L28" i="19"/>
  <c r="C28" i="19" s="1"/>
  <c r="L27" i="19"/>
  <c r="C27" i="19" s="1"/>
  <c r="K27" i="19"/>
  <c r="J27" i="19"/>
  <c r="F25" i="19"/>
  <c r="C25" i="19" s="1"/>
  <c r="I24" i="19"/>
  <c r="O23" i="19"/>
  <c r="J23" i="19"/>
  <c r="L23" i="19" s="1"/>
  <c r="I23" i="19"/>
  <c r="F23" i="19"/>
  <c r="O22" i="19"/>
  <c r="O21" i="19" s="1"/>
  <c r="L22" i="19"/>
  <c r="I22" i="19"/>
  <c r="F22" i="19"/>
  <c r="F21" i="19" s="1"/>
  <c r="N21" i="19"/>
  <c r="N289" i="19" s="1"/>
  <c r="N288" i="19" s="1"/>
  <c r="M21" i="19"/>
  <c r="M289" i="19" s="1"/>
  <c r="M288" i="19" s="1"/>
  <c r="K21" i="19"/>
  <c r="K289" i="19" s="1"/>
  <c r="K288" i="19" s="1"/>
  <c r="I21" i="19"/>
  <c r="I289" i="19" s="1"/>
  <c r="H21" i="19"/>
  <c r="G21" i="19"/>
  <c r="G289" i="19" s="1"/>
  <c r="G288" i="19" s="1"/>
  <c r="E21" i="19"/>
  <c r="E289" i="19" s="1"/>
  <c r="E288" i="19" s="1"/>
  <c r="D21" i="19"/>
  <c r="E20" i="19"/>
  <c r="C60" i="19" l="1"/>
  <c r="I76" i="19"/>
  <c r="I131" i="19"/>
  <c r="C131" i="19" s="1"/>
  <c r="C127" i="20"/>
  <c r="F122" i="20"/>
  <c r="G20" i="19"/>
  <c r="D54" i="19"/>
  <c r="D53" i="19" s="1"/>
  <c r="M54" i="19"/>
  <c r="M53" i="19" s="1"/>
  <c r="C63" i="19"/>
  <c r="G53" i="19"/>
  <c r="L69" i="19"/>
  <c r="L67" i="19" s="1"/>
  <c r="C74" i="19"/>
  <c r="K83" i="19"/>
  <c r="C85" i="19"/>
  <c r="C94" i="19"/>
  <c r="C100" i="19"/>
  <c r="C101" i="19"/>
  <c r="C105" i="19"/>
  <c r="C121" i="19"/>
  <c r="C126" i="19"/>
  <c r="C127" i="19"/>
  <c r="D130" i="19"/>
  <c r="N130" i="19"/>
  <c r="N75" i="19" s="1"/>
  <c r="C145" i="19"/>
  <c r="C150" i="19"/>
  <c r="C164" i="19"/>
  <c r="J173" i="19"/>
  <c r="C203" i="19"/>
  <c r="M204" i="19"/>
  <c r="J230" i="19"/>
  <c r="C235" i="19"/>
  <c r="L252" i="19"/>
  <c r="L251" i="19" s="1"/>
  <c r="C253" i="19"/>
  <c r="D75" i="19"/>
  <c r="C77" i="19"/>
  <c r="L58" i="19"/>
  <c r="C61" i="19"/>
  <c r="C65" i="19"/>
  <c r="C66" i="19"/>
  <c r="J76" i="19"/>
  <c r="G83" i="19"/>
  <c r="C87" i="19"/>
  <c r="C88" i="19"/>
  <c r="C91" i="19"/>
  <c r="C113" i="19"/>
  <c r="K130" i="19"/>
  <c r="J130" i="19"/>
  <c r="I166" i="19"/>
  <c r="I165" i="19" s="1"/>
  <c r="F166" i="19"/>
  <c r="C172" i="19"/>
  <c r="K174" i="19"/>
  <c r="K173" i="19" s="1"/>
  <c r="C183" i="19"/>
  <c r="C193" i="19"/>
  <c r="N204" i="19"/>
  <c r="E230" i="19"/>
  <c r="K52" i="20"/>
  <c r="K51" i="20" s="1"/>
  <c r="K50" i="20" s="1"/>
  <c r="K75" i="20"/>
  <c r="L270" i="20"/>
  <c r="L269" i="20" s="1"/>
  <c r="O58" i="19"/>
  <c r="E75" i="19"/>
  <c r="F224" i="19"/>
  <c r="C224" i="19" s="1"/>
  <c r="D216" i="19"/>
  <c r="D204" i="19" s="1"/>
  <c r="D195" i="19" s="1"/>
  <c r="D286" i="19" s="1"/>
  <c r="M20" i="19"/>
  <c r="K26" i="19"/>
  <c r="K20" i="19" s="1"/>
  <c r="C64" i="19"/>
  <c r="C71" i="19"/>
  <c r="O69" i="19"/>
  <c r="K75" i="19"/>
  <c r="K52" i="19" s="1"/>
  <c r="K51" i="19" s="1"/>
  <c r="C79" i="19"/>
  <c r="C82" i="19"/>
  <c r="H83" i="19"/>
  <c r="I84" i="19"/>
  <c r="I89" i="19"/>
  <c r="F103" i="19"/>
  <c r="C106" i="19"/>
  <c r="C107" i="19"/>
  <c r="I116" i="19"/>
  <c r="G130" i="19"/>
  <c r="G75" i="19" s="1"/>
  <c r="G286" i="19" s="1"/>
  <c r="C134" i="19"/>
  <c r="C135" i="19"/>
  <c r="C143" i="19"/>
  <c r="C156" i="19"/>
  <c r="C157" i="19"/>
  <c r="C170" i="19"/>
  <c r="G174" i="19"/>
  <c r="G173" i="19" s="1"/>
  <c r="C177" i="19"/>
  <c r="O179" i="19"/>
  <c r="C179" i="19" s="1"/>
  <c r="F187" i="19"/>
  <c r="K187" i="19"/>
  <c r="G195" i="19"/>
  <c r="C200" i="19"/>
  <c r="F205" i="19"/>
  <c r="C206" i="19"/>
  <c r="C207" i="19"/>
  <c r="C210" i="19"/>
  <c r="H231" i="19"/>
  <c r="C290" i="20"/>
  <c r="O205" i="19"/>
  <c r="C212" i="19"/>
  <c r="C217" i="19"/>
  <c r="C222" i="19"/>
  <c r="G231" i="19"/>
  <c r="G230" i="19" s="1"/>
  <c r="K231" i="19"/>
  <c r="K230" i="19" s="1"/>
  <c r="K194" i="19" s="1"/>
  <c r="C239" i="19"/>
  <c r="C244" i="19"/>
  <c r="L246" i="19"/>
  <c r="C255" i="19"/>
  <c r="C262" i="19"/>
  <c r="C265" i="19"/>
  <c r="C271" i="19"/>
  <c r="C274" i="19"/>
  <c r="C277" i="19"/>
  <c r="F283" i="19"/>
  <c r="F289" i="19" s="1"/>
  <c r="O283" i="19"/>
  <c r="O289" i="19" s="1"/>
  <c r="O288" i="19" s="1"/>
  <c r="L290" i="19"/>
  <c r="C295" i="19"/>
  <c r="C22" i="20"/>
  <c r="K26" i="20"/>
  <c r="K20" i="20" s="1"/>
  <c r="C62" i="20"/>
  <c r="C70" i="20"/>
  <c r="L84" i="20"/>
  <c r="E83" i="20"/>
  <c r="F89" i="20"/>
  <c r="C100" i="20"/>
  <c r="C107" i="20"/>
  <c r="O116" i="20"/>
  <c r="C123" i="20"/>
  <c r="H75" i="20"/>
  <c r="O144" i="20"/>
  <c r="C158" i="20"/>
  <c r="C168" i="20"/>
  <c r="O166" i="20"/>
  <c r="O165" i="20" s="1"/>
  <c r="F175" i="20"/>
  <c r="C175" i="20" s="1"/>
  <c r="O175" i="20"/>
  <c r="L179" i="20"/>
  <c r="C183" i="20"/>
  <c r="F184" i="20"/>
  <c r="E187" i="20"/>
  <c r="C203" i="20"/>
  <c r="C209" i="20"/>
  <c r="C257" i="20"/>
  <c r="C258" i="20"/>
  <c r="C267" i="20"/>
  <c r="C284" i="20"/>
  <c r="C294" i="20"/>
  <c r="G24" i="21"/>
  <c r="C264" i="19"/>
  <c r="C276" i="19"/>
  <c r="L289" i="20"/>
  <c r="L288" i="20" s="1"/>
  <c r="N52" i="20"/>
  <c r="N51" i="20" s="1"/>
  <c r="N50" i="20" s="1"/>
  <c r="M75" i="20"/>
  <c r="M52" i="20" s="1"/>
  <c r="M51" i="20" s="1"/>
  <c r="M50" i="20" s="1"/>
  <c r="C111" i="20"/>
  <c r="C118" i="20"/>
  <c r="C120" i="20"/>
  <c r="C129" i="20"/>
  <c r="D131" i="20"/>
  <c r="L136" i="20"/>
  <c r="L130" i="20" s="1"/>
  <c r="C140" i="20"/>
  <c r="C143" i="20"/>
  <c r="C149" i="20"/>
  <c r="C153" i="20"/>
  <c r="C156" i="20"/>
  <c r="O151" i="20"/>
  <c r="C160" i="20"/>
  <c r="C164" i="20"/>
  <c r="C167" i="20"/>
  <c r="C172" i="20"/>
  <c r="C182" i="20"/>
  <c r="C185" i="20"/>
  <c r="G187" i="20"/>
  <c r="G52" i="20" s="1"/>
  <c r="G51" i="20" s="1"/>
  <c r="M194" i="20"/>
  <c r="C200" i="20"/>
  <c r="C201" i="20"/>
  <c r="C207" i="20"/>
  <c r="C212" i="20"/>
  <c r="C213" i="20"/>
  <c r="C220" i="20"/>
  <c r="C221" i="20"/>
  <c r="C227" i="20"/>
  <c r="C228" i="20"/>
  <c r="C229" i="20"/>
  <c r="E230" i="20"/>
  <c r="L231" i="20"/>
  <c r="L230" i="20" s="1"/>
  <c r="C236" i="20"/>
  <c r="I231" i="20"/>
  <c r="I230" i="20" s="1"/>
  <c r="C241" i="20"/>
  <c r="C244" i="20"/>
  <c r="C245" i="20"/>
  <c r="C248" i="20"/>
  <c r="C249" i="20"/>
  <c r="C250" i="20"/>
  <c r="F260" i="20"/>
  <c r="C260" i="20" s="1"/>
  <c r="F276" i="20"/>
  <c r="C282" i="20"/>
  <c r="C298" i="20"/>
  <c r="C220" i="19"/>
  <c r="C232" i="19"/>
  <c r="D231" i="19"/>
  <c r="D230" i="19" s="1"/>
  <c r="C234" i="19"/>
  <c r="C242" i="19"/>
  <c r="C248" i="19"/>
  <c r="O246" i="19"/>
  <c r="C258" i="19"/>
  <c r="H259" i="19"/>
  <c r="L259" i="19"/>
  <c r="C267" i="19"/>
  <c r="N269" i="19"/>
  <c r="H270" i="19"/>
  <c r="H269" i="19" s="1"/>
  <c r="C279" i="19"/>
  <c r="C292" i="19"/>
  <c r="O290" i="19"/>
  <c r="C298" i="19"/>
  <c r="H53" i="20"/>
  <c r="C57" i="20"/>
  <c r="I58" i="20"/>
  <c r="C65" i="20"/>
  <c r="O67" i="20"/>
  <c r="O53" i="20" s="1"/>
  <c r="C73" i="20"/>
  <c r="C82" i="20"/>
  <c r="J83" i="20"/>
  <c r="C86" i="20"/>
  <c r="O84" i="20"/>
  <c r="M83" i="20"/>
  <c r="C93" i="20"/>
  <c r="C97" i="20"/>
  <c r="C104" i="20"/>
  <c r="C109" i="20"/>
  <c r="C119" i="20"/>
  <c r="C126" i="20"/>
  <c r="C171" i="20"/>
  <c r="L175" i="20"/>
  <c r="L174" i="20" s="1"/>
  <c r="F179" i="20"/>
  <c r="C179" i="20" s="1"/>
  <c r="L184" i="20"/>
  <c r="C184" i="20" s="1"/>
  <c r="O187" i="20"/>
  <c r="E195" i="20"/>
  <c r="E194" i="20" s="1"/>
  <c r="C211" i="20"/>
  <c r="C219" i="20"/>
  <c r="C224" i="20"/>
  <c r="C225" i="20"/>
  <c r="H230" i="20"/>
  <c r="C234" i="20"/>
  <c r="C237" i="20"/>
  <c r="C246" i="20"/>
  <c r="F252" i="20"/>
  <c r="O252" i="20"/>
  <c r="O251" i="20" s="1"/>
  <c r="C271" i="20"/>
  <c r="C274" i="20"/>
  <c r="C275" i="20"/>
  <c r="C291" i="20"/>
  <c r="C292" i="20"/>
  <c r="C208" i="19"/>
  <c r="C213" i="19"/>
  <c r="C218" i="19"/>
  <c r="O216" i="19"/>
  <c r="C226" i="19"/>
  <c r="C240" i="19"/>
  <c r="O238" i="19"/>
  <c r="O231" i="19" s="1"/>
  <c r="O230" i="19" s="1"/>
  <c r="C247" i="19"/>
  <c r="C256" i="19"/>
  <c r="C263" i="19"/>
  <c r="C266" i="19"/>
  <c r="D269" i="19"/>
  <c r="C275" i="19"/>
  <c r="C278" i="19"/>
  <c r="C291" i="19"/>
  <c r="C296" i="19"/>
  <c r="C23" i="20"/>
  <c r="C44" i="20"/>
  <c r="I54" i="20"/>
  <c r="I53" i="20" s="1"/>
  <c r="L54" i="20"/>
  <c r="C63" i="20"/>
  <c r="F67" i="20"/>
  <c r="C72" i="20"/>
  <c r="E76" i="20"/>
  <c r="E75" i="20" s="1"/>
  <c r="E52" i="20" s="1"/>
  <c r="E51" i="20" s="1"/>
  <c r="F77" i="20"/>
  <c r="F76" i="20" s="1"/>
  <c r="O77" i="20"/>
  <c r="O76" i="20" s="1"/>
  <c r="C81" i="20"/>
  <c r="C85" i="20"/>
  <c r="C92" i="20"/>
  <c r="I95" i="20"/>
  <c r="C101" i="20"/>
  <c r="L103" i="20"/>
  <c r="C108" i="20"/>
  <c r="C115" i="20"/>
  <c r="L116" i="20"/>
  <c r="C116" i="20" s="1"/>
  <c r="O122" i="20"/>
  <c r="C133" i="20"/>
  <c r="O136" i="20"/>
  <c r="O130" i="20" s="1"/>
  <c r="C147" i="20"/>
  <c r="C159" i="20"/>
  <c r="C162" i="20"/>
  <c r="I174" i="20"/>
  <c r="I173" i="20" s="1"/>
  <c r="I187" i="20"/>
  <c r="J194" i="20"/>
  <c r="D230" i="20"/>
  <c r="C235" i="20"/>
  <c r="O231" i="20"/>
  <c r="C254" i="20"/>
  <c r="C272" i="20"/>
  <c r="L21" i="19"/>
  <c r="C21" i="19" s="1"/>
  <c r="C23" i="19"/>
  <c r="O20" i="19"/>
  <c r="L31" i="19"/>
  <c r="C32" i="19"/>
  <c r="H289" i="19"/>
  <c r="H288" i="19" s="1"/>
  <c r="H20" i="19"/>
  <c r="C45" i="19"/>
  <c r="J26" i="19"/>
  <c r="C68" i="19"/>
  <c r="C84" i="19"/>
  <c r="J21" i="19"/>
  <c r="O55" i="19"/>
  <c r="O54" i="19" s="1"/>
  <c r="O53" i="19" s="1"/>
  <c r="F58" i="19"/>
  <c r="I58" i="19"/>
  <c r="I54" i="19" s="1"/>
  <c r="I53" i="19" s="1"/>
  <c r="C62" i="19"/>
  <c r="O76" i="19"/>
  <c r="L80" i="19"/>
  <c r="L76" i="19" s="1"/>
  <c r="C80" i="19"/>
  <c r="C99" i="19"/>
  <c r="I103" i="19"/>
  <c r="C103" i="19" s="1"/>
  <c r="C110" i="19"/>
  <c r="C118" i="19"/>
  <c r="C119" i="19"/>
  <c r="F116" i="19"/>
  <c r="C129" i="19"/>
  <c r="L128" i="19"/>
  <c r="C128" i="19" s="1"/>
  <c r="H130" i="19"/>
  <c r="H75" i="19" s="1"/>
  <c r="H52" i="19" s="1"/>
  <c r="C133" i="19"/>
  <c r="C141" i="19"/>
  <c r="C142" i="19"/>
  <c r="L144" i="19"/>
  <c r="C149" i="19"/>
  <c r="C152" i="19"/>
  <c r="F151" i="19"/>
  <c r="C151" i="19" s="1"/>
  <c r="C162" i="19"/>
  <c r="I160" i="19"/>
  <c r="C160" i="19" s="1"/>
  <c r="C22" i="19"/>
  <c r="E52" i="19"/>
  <c r="C56" i="19"/>
  <c r="F55" i="19"/>
  <c r="C72" i="19"/>
  <c r="F69" i="19"/>
  <c r="C92" i="19"/>
  <c r="F89" i="19"/>
  <c r="C102" i="19"/>
  <c r="C109" i="19"/>
  <c r="O122" i="19"/>
  <c r="C125" i="19"/>
  <c r="L122" i="19"/>
  <c r="C139" i="19"/>
  <c r="F136" i="19"/>
  <c r="C161" i="19"/>
  <c r="L160" i="19"/>
  <c r="F165" i="19"/>
  <c r="L40" i="19"/>
  <c r="C40" i="19" s="1"/>
  <c r="I43" i="19"/>
  <c r="C43" i="19" s="1"/>
  <c r="C44" i="19"/>
  <c r="L54" i="19"/>
  <c r="O67" i="19"/>
  <c r="O95" i="19"/>
  <c r="C98" i="19"/>
  <c r="L95" i="19"/>
  <c r="O103" i="19"/>
  <c r="C114" i="19"/>
  <c r="C115" i="19"/>
  <c r="F112" i="19"/>
  <c r="C117" i="19"/>
  <c r="L116" i="19"/>
  <c r="F122" i="19"/>
  <c r="C122" i="19" s="1"/>
  <c r="C123" i="19"/>
  <c r="C137" i="19"/>
  <c r="C146" i="19"/>
  <c r="C147" i="19"/>
  <c r="F144" i="19"/>
  <c r="C154" i="19"/>
  <c r="D289" i="19"/>
  <c r="D288" i="19" s="1"/>
  <c r="L36" i="19"/>
  <c r="C36" i="19" s="1"/>
  <c r="M52" i="19"/>
  <c r="C90" i="19"/>
  <c r="L89" i="19"/>
  <c r="F95" i="19"/>
  <c r="C96" i="19"/>
  <c r="L130" i="19"/>
  <c r="L167" i="19"/>
  <c r="L166" i="19" s="1"/>
  <c r="L165" i="19" s="1"/>
  <c r="J166" i="19"/>
  <c r="J165" i="19" s="1"/>
  <c r="C192" i="19"/>
  <c r="O191" i="19"/>
  <c r="O187" i="19" s="1"/>
  <c r="C187" i="19" s="1"/>
  <c r="C78" i="19"/>
  <c r="I69" i="19"/>
  <c r="I67" i="19" s="1"/>
  <c r="I112" i="19"/>
  <c r="I136" i="19"/>
  <c r="I144" i="19"/>
  <c r="C155" i="19"/>
  <c r="C168" i="19"/>
  <c r="I175" i="19"/>
  <c r="I174" i="19" s="1"/>
  <c r="I173" i="19" s="1"/>
  <c r="F175" i="19"/>
  <c r="C185" i="19"/>
  <c r="C190" i="19"/>
  <c r="J195" i="19"/>
  <c r="J194" i="19" s="1"/>
  <c r="M195" i="19"/>
  <c r="M194" i="19" s="1"/>
  <c r="C202" i="19"/>
  <c r="F216" i="19"/>
  <c r="F231" i="19"/>
  <c r="O289" i="20"/>
  <c r="O288" i="20" s="1"/>
  <c r="O151" i="19"/>
  <c r="O130" i="19" s="1"/>
  <c r="C163" i="19"/>
  <c r="C178" i="19"/>
  <c r="C180" i="19"/>
  <c r="C186" i="19"/>
  <c r="C197" i="19"/>
  <c r="I196" i="19"/>
  <c r="E195" i="19"/>
  <c r="E194" i="19" s="1"/>
  <c r="C201" i="19"/>
  <c r="L205" i="19"/>
  <c r="L204" i="19" s="1"/>
  <c r="H230" i="19"/>
  <c r="H194" i="19" s="1"/>
  <c r="F289" i="20"/>
  <c r="C21" i="20"/>
  <c r="O174" i="19"/>
  <c r="O173" i="19" s="1"/>
  <c r="N195" i="19"/>
  <c r="N194" i="19" s="1"/>
  <c r="F259" i="19"/>
  <c r="C260" i="19"/>
  <c r="K286" i="19"/>
  <c r="F270" i="19"/>
  <c r="C272" i="19"/>
  <c r="C159" i="19"/>
  <c r="L175" i="19"/>
  <c r="L174" i="19" s="1"/>
  <c r="L173" i="19" s="1"/>
  <c r="C182" i="19"/>
  <c r="F184" i="19"/>
  <c r="C184" i="19" s="1"/>
  <c r="C188" i="19"/>
  <c r="C189" i="19"/>
  <c r="L198" i="19"/>
  <c r="L196" i="19" s="1"/>
  <c r="L195" i="19" s="1"/>
  <c r="C227" i="19"/>
  <c r="F251" i="19"/>
  <c r="J20" i="20"/>
  <c r="I216" i="19"/>
  <c r="I204" i="19" s="1"/>
  <c r="C228" i="19"/>
  <c r="C236" i="19"/>
  <c r="I238" i="19"/>
  <c r="I231" i="19" s="1"/>
  <c r="I246" i="19"/>
  <c r="C246" i="19" s="1"/>
  <c r="I270" i="19"/>
  <c r="I269" i="19" s="1"/>
  <c r="C284" i="19"/>
  <c r="I290" i="19"/>
  <c r="I288" i="19" s="1"/>
  <c r="H20" i="20"/>
  <c r="K287" i="20"/>
  <c r="C42" i="20"/>
  <c r="C43" i="20"/>
  <c r="C59" i="20"/>
  <c r="C64" i="20"/>
  <c r="C89" i="20"/>
  <c r="C112" i="20"/>
  <c r="C144" i="20"/>
  <c r="F174" i="20"/>
  <c r="O174" i="20"/>
  <c r="O173" i="20" s="1"/>
  <c r="C154" i="20"/>
  <c r="F151" i="20"/>
  <c r="C151" i="20" s="1"/>
  <c r="F225" i="19"/>
  <c r="C225" i="19" s="1"/>
  <c r="L233" i="19"/>
  <c r="L231" i="19" s="1"/>
  <c r="I252" i="19"/>
  <c r="I251" i="19" s="1"/>
  <c r="L281" i="19"/>
  <c r="C281" i="19" s="1"/>
  <c r="L33" i="20"/>
  <c r="O45" i="20"/>
  <c r="O20" i="20" s="1"/>
  <c r="J53" i="20"/>
  <c r="J52" i="20" s="1"/>
  <c r="J51" i="20" s="1"/>
  <c r="J50" i="20" s="1"/>
  <c r="C96" i="20"/>
  <c r="F95" i="20"/>
  <c r="F83" i="20" s="1"/>
  <c r="F131" i="20"/>
  <c r="C132" i="20"/>
  <c r="C192" i="20"/>
  <c r="F191" i="20"/>
  <c r="C191" i="20" s="1"/>
  <c r="C56" i="20"/>
  <c r="F58" i="20"/>
  <c r="C58" i="20" s="1"/>
  <c r="L69" i="20"/>
  <c r="L67" i="20" s="1"/>
  <c r="J75" i="20"/>
  <c r="C136" i="20"/>
  <c r="C141" i="20"/>
  <c r="N287" i="20"/>
  <c r="C78" i="20"/>
  <c r="I80" i="20"/>
  <c r="I76" i="20" s="1"/>
  <c r="I84" i="20"/>
  <c r="C90" i="20"/>
  <c r="I103" i="20"/>
  <c r="C103" i="20" s="1"/>
  <c r="C113" i="20"/>
  <c r="D116" i="20"/>
  <c r="D83" i="20" s="1"/>
  <c r="C117" i="20"/>
  <c r="I122" i="20"/>
  <c r="C122" i="20" s="1"/>
  <c r="C137" i="20"/>
  <c r="C145" i="20"/>
  <c r="I151" i="20"/>
  <c r="F165" i="20"/>
  <c r="I166" i="20"/>
  <c r="I165" i="20" s="1"/>
  <c r="C176" i="20"/>
  <c r="C180" i="20"/>
  <c r="C186" i="20"/>
  <c r="D195" i="20"/>
  <c r="D194" i="20" s="1"/>
  <c r="L204" i="20"/>
  <c r="F204" i="20"/>
  <c r="C205" i="20"/>
  <c r="C216" i="20"/>
  <c r="G286" i="20"/>
  <c r="K286" i="20"/>
  <c r="C283" i="20"/>
  <c r="G12" i="21"/>
  <c r="G151" i="21"/>
  <c r="G239" i="21"/>
  <c r="L95" i="20"/>
  <c r="L83" i="20" s="1"/>
  <c r="L128" i="20"/>
  <c r="C128" i="20" s="1"/>
  <c r="I131" i="20"/>
  <c r="I130" i="20" s="1"/>
  <c r="H195" i="20"/>
  <c r="H194" i="20" s="1"/>
  <c r="E286" i="20"/>
  <c r="D151" i="20"/>
  <c r="D130" i="20" s="1"/>
  <c r="D187" i="20"/>
  <c r="H187" i="20"/>
  <c r="L188" i="20"/>
  <c r="L187" i="20" s="1"/>
  <c r="I196" i="20"/>
  <c r="C238" i="20"/>
  <c r="F264" i="20"/>
  <c r="C266" i="20"/>
  <c r="J286" i="20"/>
  <c r="N286" i="20"/>
  <c r="F233" i="20"/>
  <c r="C197" i="20"/>
  <c r="C217" i="20"/>
  <c r="L198" i="20"/>
  <c r="L196" i="20" s="1"/>
  <c r="I205" i="20"/>
  <c r="I204" i="20" s="1"/>
  <c r="E312" i="21"/>
  <c r="K50" i="19" l="1"/>
  <c r="K287" i="19"/>
  <c r="N286" i="19"/>
  <c r="N52" i="19"/>
  <c r="E50" i="20"/>
  <c r="E287" i="20"/>
  <c r="G287" i="20"/>
  <c r="G50" i="20"/>
  <c r="F270" i="20"/>
  <c r="C276" i="20"/>
  <c r="I195" i="20"/>
  <c r="I194" i="20" s="1"/>
  <c r="F187" i="20"/>
  <c r="C187" i="20" s="1"/>
  <c r="C77" i="20"/>
  <c r="L230" i="19"/>
  <c r="C69" i="20"/>
  <c r="M286" i="19"/>
  <c r="O83" i="19"/>
  <c r="C136" i="19"/>
  <c r="H51" i="19"/>
  <c r="C252" i="20"/>
  <c r="F251" i="20"/>
  <c r="C251" i="20" s="1"/>
  <c r="L75" i="20"/>
  <c r="I83" i="20"/>
  <c r="L83" i="19"/>
  <c r="L53" i="19"/>
  <c r="L52" i="19" s="1"/>
  <c r="L173" i="20"/>
  <c r="G52" i="19"/>
  <c r="D52" i="19"/>
  <c r="D51" i="19" s="1"/>
  <c r="C259" i="19"/>
  <c r="C167" i="19"/>
  <c r="L195" i="20"/>
  <c r="L194" i="20" s="1"/>
  <c r="O230" i="20"/>
  <c r="H52" i="20"/>
  <c r="H51" i="20" s="1"/>
  <c r="H50" i="20" s="1"/>
  <c r="M286" i="20"/>
  <c r="M287" i="20"/>
  <c r="C198" i="19"/>
  <c r="N51" i="19"/>
  <c r="N287" i="19" s="1"/>
  <c r="C283" i="19"/>
  <c r="J75" i="19"/>
  <c r="C58" i="19"/>
  <c r="O83" i="20"/>
  <c r="O75" i="20" s="1"/>
  <c r="O52" i="20" s="1"/>
  <c r="O51" i="20" s="1"/>
  <c r="O50" i="20" s="1"/>
  <c r="D194" i="19"/>
  <c r="O204" i="19"/>
  <c r="O195" i="19" s="1"/>
  <c r="G194" i="19"/>
  <c r="I75" i="20"/>
  <c r="I52" i="20" s="1"/>
  <c r="I51" i="20" s="1"/>
  <c r="C76" i="20"/>
  <c r="H287" i="19"/>
  <c r="H50" i="19"/>
  <c r="H287" i="20"/>
  <c r="L53" i="20"/>
  <c r="L52" i="20" s="1"/>
  <c r="L51" i="20" s="1"/>
  <c r="L50" i="20" s="1"/>
  <c r="C67" i="20"/>
  <c r="N50" i="19"/>
  <c r="C196" i="19"/>
  <c r="J286" i="19"/>
  <c r="J52" i="19"/>
  <c r="J51" i="19" s="1"/>
  <c r="J50" i="19" s="1"/>
  <c r="L75" i="19"/>
  <c r="C76" i="19"/>
  <c r="F231" i="20"/>
  <c r="C233" i="20"/>
  <c r="C196" i="20"/>
  <c r="H286" i="20"/>
  <c r="C204" i="20"/>
  <c r="F195" i="20"/>
  <c r="O194" i="20"/>
  <c r="F130" i="20"/>
  <c r="C130" i="20" s="1"/>
  <c r="C131" i="20"/>
  <c r="C80" i="20"/>
  <c r="C33" i="20"/>
  <c r="L26" i="20"/>
  <c r="J287" i="20"/>
  <c r="C251" i="19"/>
  <c r="C205" i="19"/>
  <c r="H286" i="19"/>
  <c r="L269" i="19"/>
  <c r="L286" i="19" s="1"/>
  <c r="C238" i="19"/>
  <c r="C216" i="19"/>
  <c r="F204" i="19"/>
  <c r="I130" i="19"/>
  <c r="C191" i="19"/>
  <c r="F130" i="19"/>
  <c r="C95" i="19"/>
  <c r="C112" i="19"/>
  <c r="F259" i="20"/>
  <c r="C259" i="20" s="1"/>
  <c r="C264" i="20"/>
  <c r="D75" i="20"/>
  <c r="C84" i="20"/>
  <c r="C166" i="20"/>
  <c r="C174" i="20"/>
  <c r="F173" i="20"/>
  <c r="C173" i="20" s="1"/>
  <c r="C233" i="19"/>
  <c r="M51" i="19"/>
  <c r="O194" i="19"/>
  <c r="C89" i="19"/>
  <c r="F67" i="19"/>
  <c r="C67" i="19" s="1"/>
  <c r="C69" i="19"/>
  <c r="E51" i="19"/>
  <c r="C116" i="19"/>
  <c r="I83" i="19"/>
  <c r="O75" i="19"/>
  <c r="O286" i="19" s="1"/>
  <c r="J289" i="19"/>
  <c r="J288" i="19" s="1"/>
  <c r="J20" i="19"/>
  <c r="C31" i="19"/>
  <c r="L26" i="19"/>
  <c r="L20" i="19" s="1"/>
  <c r="F288" i="19"/>
  <c r="C198" i="20"/>
  <c r="C188" i="20"/>
  <c r="C95" i="20"/>
  <c r="I230" i="19"/>
  <c r="F75" i="20"/>
  <c r="C290" i="19"/>
  <c r="I195" i="19"/>
  <c r="C231" i="19"/>
  <c r="F230" i="19"/>
  <c r="C175" i="19"/>
  <c r="F174" i="19"/>
  <c r="C165" i="19"/>
  <c r="I20" i="19"/>
  <c r="L286" i="20"/>
  <c r="C165" i="20"/>
  <c r="F54" i="20"/>
  <c r="C45" i="20"/>
  <c r="C252" i="19"/>
  <c r="C270" i="19"/>
  <c r="F269" i="19"/>
  <c r="C289" i="20"/>
  <c r="F288" i="20"/>
  <c r="C288" i="20" s="1"/>
  <c r="E286" i="19"/>
  <c r="C144" i="19"/>
  <c r="C166" i="19"/>
  <c r="C55" i="19"/>
  <c r="F54" i="19"/>
  <c r="F83" i="19"/>
  <c r="L289" i="19"/>
  <c r="L288" i="19" s="1"/>
  <c r="J287" i="19" l="1"/>
  <c r="O286" i="20"/>
  <c r="D50" i="19"/>
  <c r="D24" i="19"/>
  <c r="D287" i="19"/>
  <c r="F269" i="20"/>
  <c r="C269" i="20" s="1"/>
  <c r="C270" i="20"/>
  <c r="C288" i="19"/>
  <c r="C83" i="20"/>
  <c r="C75" i="20"/>
  <c r="I75" i="19"/>
  <c r="I52" i="19" s="1"/>
  <c r="I286" i="20"/>
  <c r="G51" i="19"/>
  <c r="O52" i="19"/>
  <c r="O51" i="19" s="1"/>
  <c r="I286" i="19"/>
  <c r="C269" i="19"/>
  <c r="O287" i="20"/>
  <c r="C230" i="19"/>
  <c r="C26" i="19"/>
  <c r="D286" i="20"/>
  <c r="D52" i="20"/>
  <c r="D51" i="20" s="1"/>
  <c r="C204" i="19"/>
  <c r="F195" i="19"/>
  <c r="L287" i="20"/>
  <c r="C26" i="20"/>
  <c r="L20" i="20"/>
  <c r="C231" i="20"/>
  <c r="F230" i="20"/>
  <c r="F194" i="20" s="1"/>
  <c r="C194" i="20" s="1"/>
  <c r="C54" i="19"/>
  <c r="F53" i="19"/>
  <c r="F53" i="20"/>
  <c r="C54" i="20"/>
  <c r="M50" i="19"/>
  <c r="M287" i="19"/>
  <c r="C130" i="19"/>
  <c r="L194" i="19"/>
  <c r="L51" i="19" s="1"/>
  <c r="C174" i="19"/>
  <c r="F173" i="19"/>
  <c r="C173" i="19" s="1"/>
  <c r="I194" i="19"/>
  <c r="C289" i="19"/>
  <c r="C195" i="20"/>
  <c r="C83" i="19"/>
  <c r="F75" i="19"/>
  <c r="E287" i="19"/>
  <c r="E50" i="19"/>
  <c r="I287" i="20"/>
  <c r="I50" i="20"/>
  <c r="G287" i="19" l="1"/>
  <c r="G50" i="19"/>
  <c r="C75" i="19"/>
  <c r="I51" i="19"/>
  <c r="I287" i="19" s="1"/>
  <c r="F24" i="19"/>
  <c r="D20" i="19"/>
  <c r="L50" i="19"/>
  <c r="L287" i="19"/>
  <c r="C53" i="20"/>
  <c r="F52" i="20"/>
  <c r="C195" i="19"/>
  <c r="F194" i="19"/>
  <c r="C194" i="19" s="1"/>
  <c r="F52" i="19"/>
  <c r="C53" i="19"/>
  <c r="F286" i="19"/>
  <c r="C286" i="19" s="1"/>
  <c r="D50" i="20"/>
  <c r="D24" i="20"/>
  <c r="C230" i="20"/>
  <c r="F286" i="20"/>
  <c r="C286" i="20" s="1"/>
  <c r="O50" i="19"/>
  <c r="O287" i="19"/>
  <c r="I50" i="19" l="1"/>
  <c r="C24" i="19"/>
  <c r="F20" i="19"/>
  <c r="C20" i="19" s="1"/>
  <c r="F24" i="20"/>
  <c r="D20" i="20"/>
  <c r="C52" i="20"/>
  <c r="F51" i="20"/>
  <c r="F51" i="19"/>
  <c r="C52" i="19"/>
  <c r="D287" i="20"/>
  <c r="F287" i="20" l="1"/>
  <c r="C287" i="20" s="1"/>
  <c r="C51" i="20"/>
  <c r="F50" i="20"/>
  <c r="C50" i="20" s="1"/>
  <c r="F287" i="19"/>
  <c r="C287" i="19" s="1"/>
  <c r="C51" i="19"/>
  <c r="F50" i="19"/>
  <c r="C50" i="19" s="1"/>
  <c r="C24" i="20"/>
  <c r="F20" i="20"/>
  <c r="C20" i="20" s="1"/>
  <c r="H24" i="17" l="1"/>
  <c r="O298" i="18" l="1"/>
  <c r="L298" i="18"/>
  <c r="I298" i="18"/>
  <c r="F298" i="18"/>
  <c r="O297" i="18"/>
  <c r="L297" i="18"/>
  <c r="I297" i="18"/>
  <c r="F297" i="18"/>
  <c r="C297" i="18" s="1"/>
  <c r="O296" i="18"/>
  <c r="L296" i="18"/>
  <c r="I296" i="18"/>
  <c r="F296" i="18"/>
  <c r="C296" i="18" s="1"/>
  <c r="O295" i="18"/>
  <c r="L295" i="18"/>
  <c r="I295" i="18"/>
  <c r="F295" i="18"/>
  <c r="C295" i="18" s="1"/>
  <c r="O294" i="18"/>
  <c r="L294" i="18"/>
  <c r="I294" i="18"/>
  <c r="F294" i="18"/>
  <c r="O293" i="18"/>
  <c r="L293" i="18"/>
  <c r="I293" i="18"/>
  <c r="F293" i="18"/>
  <c r="O292" i="18"/>
  <c r="L292" i="18"/>
  <c r="I292" i="18"/>
  <c r="F292" i="18"/>
  <c r="O291" i="18"/>
  <c r="O290" i="18" s="1"/>
  <c r="L291" i="18"/>
  <c r="I291" i="18"/>
  <c r="F291" i="18"/>
  <c r="C291" i="18" s="1"/>
  <c r="N290" i="18"/>
  <c r="M290" i="18"/>
  <c r="L290" i="18"/>
  <c r="K290" i="18"/>
  <c r="J290" i="18"/>
  <c r="H290" i="18"/>
  <c r="G290" i="18"/>
  <c r="E290" i="18"/>
  <c r="D290" i="18"/>
  <c r="O285" i="18"/>
  <c r="L285" i="18"/>
  <c r="I285" i="18"/>
  <c r="F285" i="18"/>
  <c r="O284" i="18"/>
  <c r="L284" i="18"/>
  <c r="L283" i="18" s="1"/>
  <c r="I284" i="18"/>
  <c r="F284" i="18"/>
  <c r="O283" i="18"/>
  <c r="N283" i="18"/>
  <c r="M283" i="18"/>
  <c r="K283" i="18"/>
  <c r="J283" i="18"/>
  <c r="H283" i="18"/>
  <c r="G283" i="18"/>
  <c r="F283" i="18"/>
  <c r="E283" i="18"/>
  <c r="D283" i="18"/>
  <c r="O282" i="18"/>
  <c r="O281" i="18" s="1"/>
  <c r="L282" i="18"/>
  <c r="L281" i="18" s="1"/>
  <c r="I282" i="18"/>
  <c r="F282" i="18"/>
  <c r="N281" i="18"/>
  <c r="M281" i="18"/>
  <c r="K281" i="18"/>
  <c r="J281" i="18"/>
  <c r="I281" i="18"/>
  <c r="H281" i="18"/>
  <c r="G281" i="18"/>
  <c r="E281" i="18"/>
  <c r="D281" i="18"/>
  <c r="O280" i="18"/>
  <c r="L280" i="18"/>
  <c r="I280" i="18"/>
  <c r="F280" i="18"/>
  <c r="O279" i="18"/>
  <c r="L279" i="18"/>
  <c r="I279" i="18"/>
  <c r="F279" i="18"/>
  <c r="O278" i="18"/>
  <c r="L278" i="18"/>
  <c r="I278" i="18"/>
  <c r="F278" i="18"/>
  <c r="O277" i="18"/>
  <c r="L277" i="18"/>
  <c r="L276" i="18" s="1"/>
  <c r="I277" i="18"/>
  <c r="F277" i="18"/>
  <c r="N276" i="18"/>
  <c r="M276" i="18"/>
  <c r="K276" i="18"/>
  <c r="K270" i="18" s="1"/>
  <c r="K269" i="18" s="1"/>
  <c r="J276" i="18"/>
  <c r="H276" i="18"/>
  <c r="G276" i="18"/>
  <c r="E276" i="18"/>
  <c r="E270" i="18" s="1"/>
  <c r="D276" i="18"/>
  <c r="O275" i="18"/>
  <c r="L275" i="18"/>
  <c r="I275" i="18"/>
  <c r="F275" i="18"/>
  <c r="O274" i="18"/>
  <c r="L274" i="18"/>
  <c r="I274" i="18"/>
  <c r="F274" i="18"/>
  <c r="O273" i="18"/>
  <c r="L273" i="18"/>
  <c r="L272" i="18" s="1"/>
  <c r="I273" i="18"/>
  <c r="I272" i="18" s="1"/>
  <c r="F273" i="18"/>
  <c r="F272" i="18" s="1"/>
  <c r="O272" i="18"/>
  <c r="N272" i="18"/>
  <c r="N270" i="18" s="1"/>
  <c r="M272" i="18"/>
  <c r="K272" i="18"/>
  <c r="J272" i="18"/>
  <c r="J270" i="18" s="1"/>
  <c r="H272" i="18"/>
  <c r="H270" i="18" s="1"/>
  <c r="H269" i="18" s="1"/>
  <c r="G272" i="18"/>
  <c r="E272" i="18"/>
  <c r="D272" i="18"/>
  <c r="D270" i="18" s="1"/>
  <c r="D269" i="18" s="1"/>
  <c r="O271" i="18"/>
  <c r="L271" i="18"/>
  <c r="I271" i="18"/>
  <c r="F271" i="18"/>
  <c r="O268" i="18"/>
  <c r="L268" i="18"/>
  <c r="I268" i="18"/>
  <c r="F268" i="18"/>
  <c r="O267" i="18"/>
  <c r="L267" i="18"/>
  <c r="I267" i="18"/>
  <c r="F267" i="18"/>
  <c r="O266" i="18"/>
  <c r="L266" i="18"/>
  <c r="I266" i="18"/>
  <c r="F266" i="18"/>
  <c r="O265" i="18"/>
  <c r="L265" i="18"/>
  <c r="I265" i="18"/>
  <c r="F265" i="18"/>
  <c r="N264" i="18"/>
  <c r="M264" i="18"/>
  <c r="K264" i="18"/>
  <c r="J264" i="18"/>
  <c r="H264" i="18"/>
  <c r="G264" i="18"/>
  <c r="F264" i="18"/>
  <c r="E264" i="18"/>
  <c r="D264" i="18"/>
  <c r="O263" i="18"/>
  <c r="L263" i="18"/>
  <c r="I263" i="18"/>
  <c r="F263" i="18"/>
  <c r="O262" i="18"/>
  <c r="L262" i="18"/>
  <c r="I262" i="18"/>
  <c r="F262" i="18"/>
  <c r="C262" i="18" s="1"/>
  <c r="O261" i="18"/>
  <c r="L261" i="18"/>
  <c r="I261" i="18"/>
  <c r="I260" i="18" s="1"/>
  <c r="F261" i="18"/>
  <c r="F260" i="18" s="1"/>
  <c r="N260" i="18"/>
  <c r="M260" i="18"/>
  <c r="K260" i="18"/>
  <c r="K259" i="18" s="1"/>
  <c r="J260" i="18"/>
  <c r="J259" i="18" s="1"/>
  <c r="H260" i="18"/>
  <c r="G260" i="18"/>
  <c r="E260" i="18"/>
  <c r="E259" i="18" s="1"/>
  <c r="D260" i="18"/>
  <c r="D259" i="18" s="1"/>
  <c r="O258" i="18"/>
  <c r="L258" i="18"/>
  <c r="I258" i="18"/>
  <c r="F258" i="18"/>
  <c r="O257" i="18"/>
  <c r="L257" i="18"/>
  <c r="I257" i="18"/>
  <c r="F257" i="18"/>
  <c r="O256" i="18"/>
  <c r="L256" i="18"/>
  <c r="I256" i="18"/>
  <c r="F256" i="18"/>
  <c r="O255" i="18"/>
  <c r="L255" i="18"/>
  <c r="I255" i="18"/>
  <c r="F255" i="18"/>
  <c r="O254" i="18"/>
  <c r="L254" i="18"/>
  <c r="I254" i="18"/>
  <c r="F254" i="18"/>
  <c r="O253" i="18"/>
  <c r="L253" i="18"/>
  <c r="I253" i="18"/>
  <c r="F253" i="18"/>
  <c r="N252" i="18"/>
  <c r="N251" i="18" s="1"/>
  <c r="M252" i="18"/>
  <c r="M251" i="18" s="1"/>
  <c r="K252" i="18"/>
  <c r="K251" i="18" s="1"/>
  <c r="J252" i="18"/>
  <c r="J251" i="18" s="1"/>
  <c r="H252" i="18"/>
  <c r="G252" i="18"/>
  <c r="G251" i="18" s="1"/>
  <c r="E252" i="18"/>
  <c r="D252" i="18"/>
  <c r="D251" i="18" s="1"/>
  <c r="H251" i="18"/>
  <c r="E251" i="18"/>
  <c r="O250" i="18"/>
  <c r="L250" i="18"/>
  <c r="I250" i="18"/>
  <c r="F250" i="18"/>
  <c r="O249" i="18"/>
  <c r="L249" i="18"/>
  <c r="I249" i="18"/>
  <c r="F249" i="18"/>
  <c r="O248" i="18"/>
  <c r="L248" i="18"/>
  <c r="I248" i="18"/>
  <c r="F248" i="18"/>
  <c r="O247" i="18"/>
  <c r="O246" i="18" s="1"/>
  <c r="L247" i="18"/>
  <c r="I247" i="18"/>
  <c r="F247" i="18"/>
  <c r="N246" i="18"/>
  <c r="M246" i="18"/>
  <c r="L246" i="18"/>
  <c r="K246" i="18"/>
  <c r="J246" i="18"/>
  <c r="H246" i="18"/>
  <c r="G246" i="18"/>
  <c r="E246" i="18"/>
  <c r="D246" i="18"/>
  <c r="O245" i="18"/>
  <c r="L245" i="18"/>
  <c r="I245" i="18"/>
  <c r="F245" i="18"/>
  <c r="O244" i="18"/>
  <c r="L244" i="18"/>
  <c r="I244" i="18"/>
  <c r="F244" i="18"/>
  <c r="O243" i="18"/>
  <c r="L243" i="18"/>
  <c r="I243" i="18"/>
  <c r="F243" i="18"/>
  <c r="O242" i="18"/>
  <c r="L242" i="18"/>
  <c r="I242" i="18"/>
  <c r="F242" i="18"/>
  <c r="O241" i="18"/>
  <c r="L241" i="18"/>
  <c r="I241" i="18"/>
  <c r="F241" i="18"/>
  <c r="O240" i="18"/>
  <c r="L240" i="18"/>
  <c r="I240" i="18"/>
  <c r="F240" i="18"/>
  <c r="O239" i="18"/>
  <c r="L239" i="18"/>
  <c r="I239" i="18"/>
  <c r="F239" i="18"/>
  <c r="N238" i="18"/>
  <c r="M238" i="18"/>
  <c r="K238" i="18"/>
  <c r="J238" i="18"/>
  <c r="H238" i="18"/>
  <c r="G238" i="18"/>
  <c r="E238" i="18"/>
  <c r="D238" i="18"/>
  <c r="O237" i="18"/>
  <c r="L237" i="18"/>
  <c r="I237" i="18"/>
  <c r="F237" i="18"/>
  <c r="O236" i="18"/>
  <c r="L236" i="18"/>
  <c r="L235" i="18" s="1"/>
  <c r="I236" i="18"/>
  <c r="F236" i="18"/>
  <c r="O235" i="18"/>
  <c r="N235" i="18"/>
  <c r="M235" i="18"/>
  <c r="K235" i="18"/>
  <c r="J235" i="18"/>
  <c r="H235" i="18"/>
  <c r="G235" i="18"/>
  <c r="F235" i="18"/>
  <c r="E235" i="18"/>
  <c r="D235" i="18"/>
  <c r="O234" i="18"/>
  <c r="L234" i="18"/>
  <c r="L233" i="18" s="1"/>
  <c r="I234" i="18"/>
  <c r="F234" i="18"/>
  <c r="O233" i="18"/>
  <c r="N233" i="18"/>
  <c r="M233" i="18"/>
  <c r="K233" i="18"/>
  <c r="J233" i="18"/>
  <c r="J231" i="18" s="1"/>
  <c r="I233" i="18"/>
  <c r="H233" i="18"/>
  <c r="G233" i="18"/>
  <c r="E233" i="18"/>
  <c r="D233" i="18"/>
  <c r="O232" i="18"/>
  <c r="L232" i="18"/>
  <c r="I232" i="18"/>
  <c r="F232" i="18"/>
  <c r="O229" i="18"/>
  <c r="L229" i="18"/>
  <c r="I229" i="18"/>
  <c r="F229" i="18"/>
  <c r="O228" i="18"/>
  <c r="L228" i="18"/>
  <c r="L227" i="18" s="1"/>
  <c r="I228" i="18"/>
  <c r="F228" i="18"/>
  <c r="F227" i="18" s="1"/>
  <c r="O227" i="18"/>
  <c r="N227" i="18"/>
  <c r="M227" i="18"/>
  <c r="K227" i="18"/>
  <c r="J227" i="18"/>
  <c r="I227" i="18"/>
  <c r="H227" i="18"/>
  <c r="G227" i="18"/>
  <c r="E227" i="18"/>
  <c r="D227" i="18"/>
  <c r="O226" i="18"/>
  <c r="L226" i="18"/>
  <c r="I226" i="18"/>
  <c r="F226" i="18"/>
  <c r="O225" i="18"/>
  <c r="L225" i="18"/>
  <c r="I225" i="18"/>
  <c r="F225" i="18"/>
  <c r="O224" i="18"/>
  <c r="L224" i="18"/>
  <c r="I224" i="18"/>
  <c r="F224" i="18"/>
  <c r="O223" i="18"/>
  <c r="L223" i="18"/>
  <c r="I223" i="18"/>
  <c r="F223" i="18"/>
  <c r="O222" i="18"/>
  <c r="L222" i="18"/>
  <c r="I222" i="18"/>
  <c r="F222" i="18"/>
  <c r="O221" i="18"/>
  <c r="L221" i="18"/>
  <c r="I221" i="18"/>
  <c r="F221" i="18"/>
  <c r="O220" i="18"/>
  <c r="L220" i="18"/>
  <c r="I220" i="18"/>
  <c r="F220" i="18"/>
  <c r="O219" i="18"/>
  <c r="L219" i="18"/>
  <c r="I219" i="18"/>
  <c r="F219" i="18"/>
  <c r="O218" i="18"/>
  <c r="L218" i="18"/>
  <c r="I218" i="18"/>
  <c r="F218" i="18"/>
  <c r="O217" i="18"/>
  <c r="L217" i="18"/>
  <c r="I217" i="18"/>
  <c r="F217" i="18"/>
  <c r="N216" i="18"/>
  <c r="M216" i="18"/>
  <c r="K216" i="18"/>
  <c r="J216" i="18"/>
  <c r="H216" i="18"/>
  <c r="G216" i="18"/>
  <c r="E216" i="18"/>
  <c r="D216" i="18"/>
  <c r="O215" i="18"/>
  <c r="L215" i="18"/>
  <c r="I215" i="18"/>
  <c r="F215" i="18"/>
  <c r="O214" i="18"/>
  <c r="L214" i="18"/>
  <c r="I214" i="18"/>
  <c r="F214" i="18"/>
  <c r="O213" i="18"/>
  <c r="L213" i="18"/>
  <c r="I213" i="18"/>
  <c r="F213" i="18"/>
  <c r="O212" i="18"/>
  <c r="L212" i="18"/>
  <c r="I212" i="18"/>
  <c r="F212" i="18"/>
  <c r="O211" i="18"/>
  <c r="L211" i="18"/>
  <c r="I211" i="18"/>
  <c r="F211" i="18"/>
  <c r="O210" i="18"/>
  <c r="L210" i="18"/>
  <c r="I210" i="18"/>
  <c r="F210" i="18"/>
  <c r="O209" i="18"/>
  <c r="L209" i="18"/>
  <c r="I209" i="18"/>
  <c r="F209" i="18"/>
  <c r="O208" i="18"/>
  <c r="L208" i="18"/>
  <c r="I208" i="18"/>
  <c r="F208" i="18"/>
  <c r="O207" i="18"/>
  <c r="L207" i="18"/>
  <c r="I207" i="18"/>
  <c r="F207" i="18"/>
  <c r="O206" i="18"/>
  <c r="L206" i="18"/>
  <c r="I206" i="18"/>
  <c r="F206" i="18"/>
  <c r="N205" i="18"/>
  <c r="M205" i="18"/>
  <c r="M204" i="18" s="1"/>
  <c r="K205" i="18"/>
  <c r="J205" i="18"/>
  <c r="H205" i="18"/>
  <c r="G205" i="18"/>
  <c r="E205" i="18"/>
  <c r="D205" i="18"/>
  <c r="D204" i="18" s="1"/>
  <c r="O203" i="18"/>
  <c r="L203" i="18"/>
  <c r="I203" i="18"/>
  <c r="C203" i="18" s="1"/>
  <c r="F203" i="18"/>
  <c r="O202" i="18"/>
  <c r="L202" i="18"/>
  <c r="I202" i="18"/>
  <c r="F202" i="18"/>
  <c r="O201" i="18"/>
  <c r="L201" i="18"/>
  <c r="I201" i="18"/>
  <c r="F201" i="18"/>
  <c r="O200" i="18"/>
  <c r="L200" i="18"/>
  <c r="I200" i="18"/>
  <c r="F200" i="18"/>
  <c r="O199" i="18"/>
  <c r="O198" i="18" s="1"/>
  <c r="L199" i="18"/>
  <c r="I199" i="18"/>
  <c r="I198" i="18" s="1"/>
  <c r="F199" i="18"/>
  <c r="N198" i="18"/>
  <c r="M198" i="18"/>
  <c r="K198" i="18"/>
  <c r="K196" i="18" s="1"/>
  <c r="J198" i="18"/>
  <c r="J196" i="18" s="1"/>
  <c r="H198" i="18"/>
  <c r="H196" i="18" s="1"/>
  <c r="G198" i="18"/>
  <c r="G196" i="18" s="1"/>
  <c r="E198" i="18"/>
  <c r="E196" i="18" s="1"/>
  <c r="D198" i="18"/>
  <c r="D196" i="18" s="1"/>
  <c r="O197" i="18"/>
  <c r="L197" i="18"/>
  <c r="I197" i="18"/>
  <c r="F197" i="18"/>
  <c r="N196" i="18"/>
  <c r="M196" i="18"/>
  <c r="O193" i="18"/>
  <c r="L193" i="18"/>
  <c r="L192" i="18" s="1"/>
  <c r="L191" i="18" s="1"/>
  <c r="I193" i="18"/>
  <c r="I192" i="18" s="1"/>
  <c r="I191" i="18" s="1"/>
  <c r="F193" i="18"/>
  <c r="O192" i="18"/>
  <c r="O191" i="18" s="1"/>
  <c r="N192" i="18"/>
  <c r="N191" i="18" s="1"/>
  <c r="M192" i="18"/>
  <c r="K192" i="18"/>
  <c r="K191" i="18" s="1"/>
  <c r="J192" i="18"/>
  <c r="J191" i="18" s="1"/>
  <c r="H192" i="18"/>
  <c r="H191" i="18" s="1"/>
  <c r="G192" i="18"/>
  <c r="G191" i="18" s="1"/>
  <c r="G187" i="18" s="1"/>
  <c r="F192" i="18"/>
  <c r="E192" i="18"/>
  <c r="E191" i="18" s="1"/>
  <c r="D192" i="18"/>
  <c r="M191" i="18"/>
  <c r="D191" i="18"/>
  <c r="O190" i="18"/>
  <c r="L190" i="18"/>
  <c r="I190" i="18"/>
  <c r="F190" i="18"/>
  <c r="O189" i="18"/>
  <c r="L189" i="18"/>
  <c r="L188" i="18" s="1"/>
  <c r="I189" i="18"/>
  <c r="I188" i="18" s="1"/>
  <c r="F189" i="18"/>
  <c r="O188" i="18"/>
  <c r="O187" i="18" s="1"/>
  <c r="N188" i="18"/>
  <c r="M188" i="18"/>
  <c r="K188" i="18"/>
  <c r="J188" i="18"/>
  <c r="J187" i="18" s="1"/>
  <c r="H188" i="18"/>
  <c r="G188" i="18"/>
  <c r="E188" i="18"/>
  <c r="D188" i="18"/>
  <c r="D187" i="18"/>
  <c r="O186" i="18"/>
  <c r="L186" i="18"/>
  <c r="I186" i="18"/>
  <c r="F186" i="18"/>
  <c r="O185" i="18"/>
  <c r="L185" i="18"/>
  <c r="I185" i="18"/>
  <c r="I184" i="18" s="1"/>
  <c r="F185" i="18"/>
  <c r="O184" i="18"/>
  <c r="N184" i="18"/>
  <c r="M184" i="18"/>
  <c r="L184" i="18"/>
  <c r="K184" i="18"/>
  <c r="J184" i="18"/>
  <c r="H184" i="18"/>
  <c r="G184" i="18"/>
  <c r="E184" i="18"/>
  <c r="D184" i="18"/>
  <c r="O183" i="18"/>
  <c r="L183" i="18"/>
  <c r="I183" i="18"/>
  <c r="F183" i="18"/>
  <c r="O182" i="18"/>
  <c r="L182" i="18"/>
  <c r="I182" i="18"/>
  <c r="F182" i="18"/>
  <c r="O181" i="18"/>
  <c r="L181" i="18"/>
  <c r="I181" i="18"/>
  <c r="F181" i="18"/>
  <c r="O180" i="18"/>
  <c r="L180" i="18"/>
  <c r="L179" i="18" s="1"/>
  <c r="I180" i="18"/>
  <c r="F180" i="18"/>
  <c r="N179" i="18"/>
  <c r="M179" i="18"/>
  <c r="K179" i="18"/>
  <c r="J179" i="18"/>
  <c r="H179" i="18"/>
  <c r="G179" i="18"/>
  <c r="E179" i="18"/>
  <c r="D179" i="18"/>
  <c r="O178" i="18"/>
  <c r="L178" i="18"/>
  <c r="C178" i="18" s="1"/>
  <c r="I178" i="18"/>
  <c r="F178" i="18"/>
  <c r="O177" i="18"/>
  <c r="L177" i="18"/>
  <c r="I177" i="18"/>
  <c r="F177" i="18"/>
  <c r="O176" i="18"/>
  <c r="L176" i="18"/>
  <c r="L175" i="18" s="1"/>
  <c r="I176" i="18"/>
  <c r="F176" i="18"/>
  <c r="N175" i="18"/>
  <c r="M175" i="18"/>
  <c r="K175" i="18"/>
  <c r="K174" i="18" s="1"/>
  <c r="K173" i="18" s="1"/>
  <c r="J175" i="18"/>
  <c r="H175" i="18"/>
  <c r="G175" i="18"/>
  <c r="E175" i="18"/>
  <c r="E174" i="18" s="1"/>
  <c r="E173" i="18" s="1"/>
  <c r="D175" i="18"/>
  <c r="O172" i="18"/>
  <c r="L172" i="18"/>
  <c r="I172" i="18"/>
  <c r="F172" i="18"/>
  <c r="O171" i="18"/>
  <c r="L171" i="18"/>
  <c r="I171" i="18"/>
  <c r="F171" i="18"/>
  <c r="O170" i="18"/>
  <c r="L170" i="18"/>
  <c r="I170" i="18"/>
  <c r="F170" i="18"/>
  <c r="O169" i="18"/>
  <c r="L169" i="18"/>
  <c r="I169" i="18"/>
  <c r="F169" i="18"/>
  <c r="O168" i="18"/>
  <c r="L168" i="18"/>
  <c r="I168" i="18"/>
  <c r="F168" i="18"/>
  <c r="O167" i="18"/>
  <c r="L167" i="18"/>
  <c r="I167" i="18"/>
  <c r="F167" i="18"/>
  <c r="O166" i="18"/>
  <c r="O165" i="18" s="1"/>
  <c r="N166" i="18"/>
  <c r="M166" i="18"/>
  <c r="M165" i="18" s="1"/>
  <c r="K166" i="18"/>
  <c r="K165" i="18" s="1"/>
  <c r="J166" i="18"/>
  <c r="H166" i="18"/>
  <c r="H165" i="18" s="1"/>
  <c r="G166" i="18"/>
  <c r="G165" i="18" s="1"/>
  <c r="E166" i="18"/>
  <c r="E165" i="18" s="1"/>
  <c r="D166" i="18"/>
  <c r="D165" i="18" s="1"/>
  <c r="N165" i="18"/>
  <c r="J165" i="18"/>
  <c r="O164" i="18"/>
  <c r="L164" i="18"/>
  <c r="I164" i="18"/>
  <c r="F164" i="18"/>
  <c r="O163" i="18"/>
  <c r="L163" i="18"/>
  <c r="I163" i="18"/>
  <c r="F163" i="18"/>
  <c r="O162" i="18"/>
  <c r="L162" i="18"/>
  <c r="I162" i="18"/>
  <c r="F162" i="18"/>
  <c r="O161" i="18"/>
  <c r="L161" i="18"/>
  <c r="I161" i="18"/>
  <c r="I160" i="18" s="1"/>
  <c r="F161" i="18"/>
  <c r="N160" i="18"/>
  <c r="M160" i="18"/>
  <c r="K160" i="18"/>
  <c r="J160" i="18"/>
  <c r="H160" i="18"/>
  <c r="G160" i="18"/>
  <c r="E160" i="18"/>
  <c r="D160" i="18"/>
  <c r="O159" i="18"/>
  <c r="L159" i="18"/>
  <c r="I159" i="18"/>
  <c r="F159" i="18"/>
  <c r="O158" i="18"/>
  <c r="L158" i="18"/>
  <c r="I158" i="18"/>
  <c r="F158" i="18"/>
  <c r="O157" i="18"/>
  <c r="L157" i="18"/>
  <c r="I157" i="18"/>
  <c r="F157" i="18"/>
  <c r="O156" i="18"/>
  <c r="L156" i="18"/>
  <c r="I156" i="18"/>
  <c r="F156" i="18"/>
  <c r="O155" i="18"/>
  <c r="L155" i="18"/>
  <c r="I155" i="18"/>
  <c r="F155" i="18"/>
  <c r="O154" i="18"/>
  <c r="L154" i="18"/>
  <c r="I154" i="18"/>
  <c r="F154" i="18"/>
  <c r="O153" i="18"/>
  <c r="L153" i="18"/>
  <c r="I153" i="18"/>
  <c r="F153" i="18"/>
  <c r="O152" i="18"/>
  <c r="L152" i="18"/>
  <c r="I152" i="18"/>
  <c r="F152" i="18"/>
  <c r="N151" i="18"/>
  <c r="M151" i="18"/>
  <c r="K151" i="18"/>
  <c r="J151" i="18"/>
  <c r="H151" i="18"/>
  <c r="G151" i="18"/>
  <c r="E151" i="18"/>
  <c r="D151" i="18"/>
  <c r="O150" i="18"/>
  <c r="L150" i="18"/>
  <c r="I150" i="18"/>
  <c r="F150" i="18"/>
  <c r="O149" i="18"/>
  <c r="L149" i="18"/>
  <c r="I149" i="18"/>
  <c r="F149" i="18"/>
  <c r="O148" i="18"/>
  <c r="L148" i="18"/>
  <c r="I148" i="18"/>
  <c r="F148" i="18"/>
  <c r="O147" i="18"/>
  <c r="L147" i="18"/>
  <c r="I147" i="18"/>
  <c r="F147" i="18"/>
  <c r="O146" i="18"/>
  <c r="L146" i="18"/>
  <c r="I146" i="18"/>
  <c r="F146" i="18"/>
  <c r="O145" i="18"/>
  <c r="L145" i="18"/>
  <c r="L144" i="18" s="1"/>
  <c r="I145" i="18"/>
  <c r="F145" i="18"/>
  <c r="N144" i="18"/>
  <c r="M144" i="18"/>
  <c r="K144" i="18"/>
  <c r="J144" i="18"/>
  <c r="I144" i="18"/>
  <c r="H144" i="18"/>
  <c r="G144" i="18"/>
  <c r="E144" i="18"/>
  <c r="D144" i="18"/>
  <c r="O143" i="18"/>
  <c r="L143" i="18"/>
  <c r="I143" i="18"/>
  <c r="F143" i="18"/>
  <c r="O142" i="18"/>
  <c r="O141" i="18" s="1"/>
  <c r="L142" i="18"/>
  <c r="I142" i="18"/>
  <c r="I141" i="18" s="1"/>
  <c r="F142" i="18"/>
  <c r="F141" i="18" s="1"/>
  <c r="N141" i="18"/>
  <c r="M141" i="18"/>
  <c r="K141" i="18"/>
  <c r="J141" i="18"/>
  <c r="H141" i="18"/>
  <c r="G141" i="18"/>
  <c r="E141" i="18"/>
  <c r="D141" i="18"/>
  <c r="O140" i="18"/>
  <c r="L140" i="18"/>
  <c r="I140" i="18"/>
  <c r="F140" i="18"/>
  <c r="O139" i="18"/>
  <c r="L139" i="18"/>
  <c r="I139" i="18"/>
  <c r="F139" i="18"/>
  <c r="O138" i="18"/>
  <c r="L138" i="18"/>
  <c r="I138" i="18"/>
  <c r="F138" i="18"/>
  <c r="O137" i="18"/>
  <c r="L137" i="18"/>
  <c r="L136" i="18" s="1"/>
  <c r="I137" i="18"/>
  <c r="I136" i="18" s="1"/>
  <c r="F137" i="18"/>
  <c r="N136" i="18"/>
  <c r="M136" i="18"/>
  <c r="K136" i="18"/>
  <c r="J136" i="18"/>
  <c r="H136" i="18"/>
  <c r="G136" i="18"/>
  <c r="E136" i="18"/>
  <c r="D136" i="18"/>
  <c r="O135" i="18"/>
  <c r="L135" i="18"/>
  <c r="I135" i="18"/>
  <c r="F135" i="18"/>
  <c r="O134" i="18"/>
  <c r="L134" i="18"/>
  <c r="I134" i="18"/>
  <c r="F134" i="18"/>
  <c r="O133" i="18"/>
  <c r="L133" i="18"/>
  <c r="I133" i="18"/>
  <c r="F133" i="18"/>
  <c r="O132" i="18"/>
  <c r="L132" i="18"/>
  <c r="I132" i="18"/>
  <c r="F132" i="18"/>
  <c r="N131" i="18"/>
  <c r="M131" i="18"/>
  <c r="K131" i="18"/>
  <c r="J131" i="18"/>
  <c r="H131" i="18"/>
  <c r="G131" i="18"/>
  <c r="E131" i="18"/>
  <c r="D131" i="18"/>
  <c r="O129" i="18"/>
  <c r="O128" i="18" s="1"/>
  <c r="L129" i="18"/>
  <c r="L128" i="18" s="1"/>
  <c r="I129" i="18"/>
  <c r="I128" i="18" s="1"/>
  <c r="F129" i="18"/>
  <c r="N128" i="18"/>
  <c r="M128" i="18"/>
  <c r="K128" i="18"/>
  <c r="J128" i="18"/>
  <c r="H128" i="18"/>
  <c r="G128" i="18"/>
  <c r="E128" i="18"/>
  <c r="D128" i="18"/>
  <c r="O127" i="18"/>
  <c r="L127" i="18"/>
  <c r="I127" i="18"/>
  <c r="F127" i="18"/>
  <c r="O126" i="18"/>
  <c r="L126" i="18"/>
  <c r="I126" i="18"/>
  <c r="F126" i="18"/>
  <c r="O125" i="18"/>
  <c r="L125" i="18"/>
  <c r="I125" i="18"/>
  <c r="F125" i="18"/>
  <c r="O124" i="18"/>
  <c r="L124" i="18"/>
  <c r="I124" i="18"/>
  <c r="F124" i="18"/>
  <c r="O123" i="18"/>
  <c r="L123" i="18"/>
  <c r="I123" i="18"/>
  <c r="F123" i="18"/>
  <c r="N122" i="18"/>
  <c r="M122" i="18"/>
  <c r="K122" i="18"/>
  <c r="J122" i="18"/>
  <c r="H122" i="18"/>
  <c r="G122" i="18"/>
  <c r="E122" i="18"/>
  <c r="D122" i="18"/>
  <c r="O121" i="18"/>
  <c r="L121" i="18"/>
  <c r="I121" i="18"/>
  <c r="F121" i="18"/>
  <c r="O120" i="18"/>
  <c r="L120" i="18"/>
  <c r="I120" i="18"/>
  <c r="F120" i="18"/>
  <c r="O119" i="18"/>
  <c r="L119" i="18"/>
  <c r="I119" i="18"/>
  <c r="F119" i="18"/>
  <c r="O118" i="18"/>
  <c r="L118" i="18"/>
  <c r="I118" i="18"/>
  <c r="F118" i="18"/>
  <c r="O117" i="18"/>
  <c r="O116" i="18" s="1"/>
  <c r="L117" i="18"/>
  <c r="I117" i="18"/>
  <c r="F117" i="18"/>
  <c r="F116" i="18" s="1"/>
  <c r="N116" i="18"/>
  <c r="M116" i="18"/>
  <c r="K116" i="18"/>
  <c r="J116" i="18"/>
  <c r="H116" i="18"/>
  <c r="G116" i="18"/>
  <c r="E116" i="18"/>
  <c r="D116" i="18"/>
  <c r="O115" i="18"/>
  <c r="L115" i="18"/>
  <c r="I115" i="18"/>
  <c r="F115" i="18"/>
  <c r="O114" i="18"/>
  <c r="L114" i="18"/>
  <c r="I114" i="18"/>
  <c r="F114" i="18"/>
  <c r="O113" i="18"/>
  <c r="O112" i="18" s="1"/>
  <c r="L113" i="18"/>
  <c r="L112" i="18" s="1"/>
  <c r="I113" i="18"/>
  <c r="F113" i="18"/>
  <c r="N112" i="18"/>
  <c r="M112" i="18"/>
  <c r="K112" i="18"/>
  <c r="J112" i="18"/>
  <c r="H112" i="18"/>
  <c r="G112" i="18"/>
  <c r="E112" i="18"/>
  <c r="D112" i="18"/>
  <c r="O111" i="18"/>
  <c r="L111" i="18"/>
  <c r="I111" i="18"/>
  <c r="F111" i="18"/>
  <c r="O110" i="18"/>
  <c r="L110" i="18"/>
  <c r="I110" i="18"/>
  <c r="F110" i="18"/>
  <c r="O109" i="18"/>
  <c r="L109" i="18"/>
  <c r="I109" i="18"/>
  <c r="F109" i="18"/>
  <c r="O108" i="18"/>
  <c r="L108" i="18"/>
  <c r="I108" i="18"/>
  <c r="F108" i="18"/>
  <c r="O107" i="18"/>
  <c r="L107" i="18"/>
  <c r="I107" i="18"/>
  <c r="F107" i="18"/>
  <c r="O106" i="18"/>
  <c r="L106" i="18"/>
  <c r="I106" i="18"/>
  <c r="F106" i="18"/>
  <c r="O105" i="18"/>
  <c r="L105" i="18"/>
  <c r="I105" i="18"/>
  <c r="F105" i="18"/>
  <c r="O104" i="18"/>
  <c r="L104" i="18"/>
  <c r="L103" i="18" s="1"/>
  <c r="I104" i="18"/>
  <c r="I103" i="18" s="1"/>
  <c r="F104" i="18"/>
  <c r="N103" i="18"/>
  <c r="M103" i="18"/>
  <c r="K103" i="18"/>
  <c r="J103" i="18"/>
  <c r="H103" i="18"/>
  <c r="G103" i="18"/>
  <c r="E103" i="18"/>
  <c r="D103" i="18"/>
  <c r="O102" i="18"/>
  <c r="L102" i="18"/>
  <c r="I102" i="18"/>
  <c r="F102" i="18"/>
  <c r="O101" i="18"/>
  <c r="L101" i="18"/>
  <c r="I101" i="18"/>
  <c r="F101" i="18"/>
  <c r="O100" i="18"/>
  <c r="L100" i="18"/>
  <c r="I100" i="18"/>
  <c r="F100" i="18"/>
  <c r="O99" i="18"/>
  <c r="L99" i="18"/>
  <c r="I99" i="18"/>
  <c r="F99" i="18"/>
  <c r="C99" i="18" s="1"/>
  <c r="O98" i="18"/>
  <c r="L98" i="18"/>
  <c r="I98" i="18"/>
  <c r="F98" i="18"/>
  <c r="O97" i="18"/>
  <c r="L97" i="18"/>
  <c r="I97" i="18"/>
  <c r="F97" i="18"/>
  <c r="O96" i="18"/>
  <c r="L96" i="18"/>
  <c r="I96" i="18"/>
  <c r="F96" i="18"/>
  <c r="N95" i="18"/>
  <c r="M95" i="18"/>
  <c r="K95" i="18"/>
  <c r="J95" i="18"/>
  <c r="H95" i="18"/>
  <c r="G95" i="18"/>
  <c r="E95" i="18"/>
  <c r="D95" i="18"/>
  <c r="O94" i="18"/>
  <c r="L94" i="18"/>
  <c r="I94" i="18"/>
  <c r="F94" i="18"/>
  <c r="O93" i="18"/>
  <c r="L93" i="18"/>
  <c r="I93" i="18"/>
  <c r="F93" i="18"/>
  <c r="O92" i="18"/>
  <c r="L92" i="18"/>
  <c r="I92" i="18"/>
  <c r="F92" i="18"/>
  <c r="O91" i="18"/>
  <c r="L91" i="18"/>
  <c r="I91" i="18"/>
  <c r="F91" i="18"/>
  <c r="O90" i="18"/>
  <c r="L90" i="18"/>
  <c r="I90" i="18"/>
  <c r="F90" i="18"/>
  <c r="N89" i="18"/>
  <c r="M89" i="18"/>
  <c r="K89" i="18"/>
  <c r="J89" i="18"/>
  <c r="H89" i="18"/>
  <c r="G89" i="18"/>
  <c r="E89" i="18"/>
  <c r="D89" i="18"/>
  <c r="O88" i="18"/>
  <c r="L88" i="18"/>
  <c r="I88" i="18"/>
  <c r="F88" i="18"/>
  <c r="O87" i="18"/>
  <c r="L87" i="18"/>
  <c r="I87" i="18"/>
  <c r="F87" i="18"/>
  <c r="O86" i="18"/>
  <c r="L86" i="18"/>
  <c r="I86" i="18"/>
  <c r="F86" i="18"/>
  <c r="O85" i="18"/>
  <c r="O84" i="18" s="1"/>
  <c r="L85" i="18"/>
  <c r="I85" i="18"/>
  <c r="I84" i="18" s="1"/>
  <c r="F85" i="18"/>
  <c r="N84" i="18"/>
  <c r="M84" i="18"/>
  <c r="K84" i="18"/>
  <c r="J84" i="18"/>
  <c r="H84" i="18"/>
  <c r="G84" i="18"/>
  <c r="E84" i="18"/>
  <c r="E83" i="18" s="1"/>
  <c r="D84" i="18"/>
  <c r="O82" i="18"/>
  <c r="L82" i="18"/>
  <c r="I82" i="18"/>
  <c r="F82" i="18"/>
  <c r="O81" i="18"/>
  <c r="O80" i="18" s="1"/>
  <c r="L81" i="18"/>
  <c r="L80" i="18" s="1"/>
  <c r="I81" i="18"/>
  <c r="I80" i="18" s="1"/>
  <c r="F81" i="18"/>
  <c r="F80" i="18" s="1"/>
  <c r="N80" i="18"/>
  <c r="M80" i="18"/>
  <c r="K80" i="18"/>
  <c r="J80" i="18"/>
  <c r="H80" i="18"/>
  <c r="G80" i="18"/>
  <c r="E80" i="18"/>
  <c r="D80" i="18"/>
  <c r="O79" i="18"/>
  <c r="L79" i="18"/>
  <c r="I79" i="18"/>
  <c r="F79" i="18"/>
  <c r="O78" i="18"/>
  <c r="O77" i="18" s="1"/>
  <c r="L78" i="18"/>
  <c r="L77" i="18" s="1"/>
  <c r="L76" i="18" s="1"/>
  <c r="I78" i="18"/>
  <c r="I77" i="18" s="1"/>
  <c r="F78" i="18"/>
  <c r="N77" i="18"/>
  <c r="M77" i="18"/>
  <c r="M76" i="18" s="1"/>
  <c r="K77" i="18"/>
  <c r="J77" i="18"/>
  <c r="H77" i="18"/>
  <c r="H76" i="18" s="1"/>
  <c r="G77" i="18"/>
  <c r="F77" i="18"/>
  <c r="E77" i="18"/>
  <c r="D77" i="18"/>
  <c r="D76" i="18" s="1"/>
  <c r="O74" i="18"/>
  <c r="L74" i="18"/>
  <c r="I74" i="18"/>
  <c r="F74" i="18"/>
  <c r="O73" i="18"/>
  <c r="L73" i="18"/>
  <c r="I73" i="18"/>
  <c r="F73" i="18"/>
  <c r="O72" i="18"/>
  <c r="L72" i="18"/>
  <c r="I72" i="18"/>
  <c r="F72" i="18"/>
  <c r="O71" i="18"/>
  <c r="L71" i="18"/>
  <c r="I71" i="18"/>
  <c r="F71" i="18"/>
  <c r="O70" i="18"/>
  <c r="L70" i="18"/>
  <c r="I70" i="18"/>
  <c r="F70" i="18"/>
  <c r="N69" i="18"/>
  <c r="N67" i="18" s="1"/>
  <c r="M69" i="18"/>
  <c r="M67" i="18" s="1"/>
  <c r="K69" i="18"/>
  <c r="K67" i="18" s="1"/>
  <c r="J69" i="18"/>
  <c r="J67" i="18" s="1"/>
  <c r="H69" i="18"/>
  <c r="G69" i="18"/>
  <c r="E69" i="18"/>
  <c r="D69" i="18"/>
  <c r="O68" i="18"/>
  <c r="L68" i="18"/>
  <c r="I68" i="18"/>
  <c r="F68" i="18"/>
  <c r="H67" i="18"/>
  <c r="G67" i="18"/>
  <c r="E67" i="18"/>
  <c r="D67" i="18"/>
  <c r="O66" i="18"/>
  <c r="L66" i="18"/>
  <c r="I66" i="18"/>
  <c r="F66" i="18"/>
  <c r="O65" i="18"/>
  <c r="L65" i="18"/>
  <c r="I65" i="18"/>
  <c r="F65" i="18"/>
  <c r="O64" i="18"/>
  <c r="L64" i="18"/>
  <c r="I64" i="18"/>
  <c r="F64" i="18"/>
  <c r="O63" i="18"/>
  <c r="L63" i="18"/>
  <c r="I63" i="18"/>
  <c r="F63" i="18"/>
  <c r="O62" i="18"/>
  <c r="L62" i="18"/>
  <c r="I62" i="18"/>
  <c r="F62" i="18"/>
  <c r="O61" i="18"/>
  <c r="L61" i="18"/>
  <c r="I61" i="18"/>
  <c r="F61" i="18"/>
  <c r="O60" i="18"/>
  <c r="L60" i="18"/>
  <c r="I60" i="18"/>
  <c r="F60" i="18"/>
  <c r="O59" i="18"/>
  <c r="L59" i="18"/>
  <c r="I59" i="18"/>
  <c r="I58" i="18" s="1"/>
  <c r="F59" i="18"/>
  <c r="N58" i="18"/>
  <c r="M58" i="18"/>
  <c r="K58" i="18"/>
  <c r="J58" i="18"/>
  <c r="H58" i="18"/>
  <c r="G58" i="18"/>
  <c r="E58" i="18"/>
  <c r="D58" i="18"/>
  <c r="O57" i="18"/>
  <c r="L57" i="18"/>
  <c r="I57" i="18"/>
  <c r="F57" i="18"/>
  <c r="O56" i="18"/>
  <c r="O55" i="18" s="1"/>
  <c r="L56" i="18"/>
  <c r="L55" i="18" s="1"/>
  <c r="I56" i="18"/>
  <c r="I55" i="18" s="1"/>
  <c r="F56" i="18"/>
  <c r="N55" i="18"/>
  <c r="M55" i="18"/>
  <c r="M54" i="18" s="1"/>
  <c r="K55" i="18"/>
  <c r="J55" i="18"/>
  <c r="J54" i="18" s="1"/>
  <c r="H55" i="18"/>
  <c r="H54" i="18" s="1"/>
  <c r="H53" i="18" s="1"/>
  <c r="G55" i="18"/>
  <c r="E55" i="18"/>
  <c r="E54" i="18" s="1"/>
  <c r="D55" i="18"/>
  <c r="O47" i="18"/>
  <c r="C47" i="18" s="1"/>
  <c r="O46" i="18"/>
  <c r="C46" i="18" s="1"/>
  <c r="N45" i="18"/>
  <c r="M45" i="18"/>
  <c r="L44" i="18"/>
  <c r="L43" i="18" s="1"/>
  <c r="I44" i="18"/>
  <c r="F44" i="18"/>
  <c r="F43" i="18" s="1"/>
  <c r="K43" i="18"/>
  <c r="J43" i="18"/>
  <c r="H43" i="18"/>
  <c r="G43" i="18"/>
  <c r="E43" i="18"/>
  <c r="D43" i="18"/>
  <c r="F42" i="18"/>
  <c r="F41" i="18" s="1"/>
  <c r="C41" i="18" s="1"/>
  <c r="C42" i="18"/>
  <c r="E41" i="18"/>
  <c r="D41" i="18"/>
  <c r="L40" i="18"/>
  <c r="C40" i="18"/>
  <c r="L39" i="18"/>
  <c r="C39" i="18"/>
  <c r="L38" i="18"/>
  <c r="C38" i="18"/>
  <c r="L37" i="18"/>
  <c r="C37" i="18"/>
  <c r="K36" i="18"/>
  <c r="J36" i="18"/>
  <c r="L35" i="18"/>
  <c r="C35" i="18" s="1"/>
  <c r="L34" i="18"/>
  <c r="L33" i="18" s="1"/>
  <c r="C33" i="18" s="1"/>
  <c r="K33" i="18"/>
  <c r="J33" i="18"/>
  <c r="L32" i="18"/>
  <c r="L31" i="18" s="1"/>
  <c r="K31" i="18"/>
  <c r="J31" i="18"/>
  <c r="L30" i="18"/>
  <c r="C30" i="18" s="1"/>
  <c r="L29" i="18"/>
  <c r="C29" i="18" s="1"/>
  <c r="L28" i="18"/>
  <c r="C28" i="18"/>
  <c r="K27" i="18"/>
  <c r="J27" i="18"/>
  <c r="F25" i="18"/>
  <c r="C25" i="18" s="1"/>
  <c r="I24" i="18"/>
  <c r="O23" i="18"/>
  <c r="L23" i="18"/>
  <c r="I23" i="18"/>
  <c r="F23" i="18"/>
  <c r="O22" i="18"/>
  <c r="O21" i="18" s="1"/>
  <c r="O289" i="18" s="1"/>
  <c r="O288" i="18" s="1"/>
  <c r="L22" i="18"/>
  <c r="L21" i="18" s="1"/>
  <c r="L289" i="18" s="1"/>
  <c r="L288" i="18" s="1"/>
  <c r="I22" i="18"/>
  <c r="F22" i="18"/>
  <c r="F21" i="18" s="1"/>
  <c r="N21" i="18"/>
  <c r="M21" i="18"/>
  <c r="K21" i="18"/>
  <c r="K289" i="18" s="1"/>
  <c r="J21" i="18"/>
  <c r="H21" i="18"/>
  <c r="H289" i="18" s="1"/>
  <c r="G21" i="18"/>
  <c r="G20" i="18" s="1"/>
  <c r="E21" i="18"/>
  <c r="E289" i="18" s="1"/>
  <c r="D21" i="18"/>
  <c r="D289" i="18" s="1"/>
  <c r="D288" i="18" s="1"/>
  <c r="H20" i="18"/>
  <c r="M130" i="18" l="1"/>
  <c r="G174" i="18"/>
  <c r="L238" i="18"/>
  <c r="K288" i="18"/>
  <c r="L27" i="18"/>
  <c r="C27" i="18" s="1"/>
  <c r="H187" i="18"/>
  <c r="J204" i="18"/>
  <c r="M174" i="18"/>
  <c r="M173" i="18" s="1"/>
  <c r="J26" i="18"/>
  <c r="C202" i="18"/>
  <c r="N231" i="18"/>
  <c r="L260" i="18"/>
  <c r="C260" i="18" s="1"/>
  <c r="K76" i="18"/>
  <c r="L151" i="18"/>
  <c r="C32" i="18"/>
  <c r="C34" i="18"/>
  <c r="K54" i="18"/>
  <c r="K53" i="18" s="1"/>
  <c r="C97" i="18"/>
  <c r="C98" i="18"/>
  <c r="C172" i="18"/>
  <c r="H259" i="18"/>
  <c r="O260" i="18"/>
  <c r="G259" i="18"/>
  <c r="M259" i="18"/>
  <c r="C263" i="18"/>
  <c r="E269" i="18"/>
  <c r="G289" i="18"/>
  <c r="G288" i="18" s="1"/>
  <c r="C91" i="18"/>
  <c r="C134" i="18"/>
  <c r="I187" i="18"/>
  <c r="E187" i="18"/>
  <c r="G231" i="18"/>
  <c r="G230" i="18" s="1"/>
  <c r="C239" i="18"/>
  <c r="C241" i="18"/>
  <c r="C243" i="18"/>
  <c r="C271" i="18"/>
  <c r="M289" i="18"/>
  <c r="M288" i="18" s="1"/>
  <c r="C87" i="18"/>
  <c r="C132" i="18"/>
  <c r="K130" i="18"/>
  <c r="C138" i="18"/>
  <c r="E53" i="18"/>
  <c r="C56" i="18"/>
  <c r="C57" i="18"/>
  <c r="F76" i="18"/>
  <c r="C105" i="18"/>
  <c r="C107" i="18"/>
  <c r="C156" i="18"/>
  <c r="N187" i="18"/>
  <c r="L187" i="18"/>
  <c r="C207" i="18"/>
  <c r="C215" i="18"/>
  <c r="C219" i="18"/>
  <c r="C267" i="18"/>
  <c r="O276" i="18"/>
  <c r="O270" i="18" s="1"/>
  <c r="O269" i="18" s="1"/>
  <c r="J195" i="18"/>
  <c r="C60" i="18"/>
  <c r="E130" i="18"/>
  <c r="C140" i="18"/>
  <c r="L160" i="18"/>
  <c r="C177" i="18"/>
  <c r="E288" i="18"/>
  <c r="L36" i="18"/>
  <c r="C36" i="18" s="1"/>
  <c r="G54" i="18"/>
  <c r="G53" i="18" s="1"/>
  <c r="C72" i="18"/>
  <c r="G76" i="18"/>
  <c r="I76" i="18"/>
  <c r="E76" i="18"/>
  <c r="E75" i="18" s="1"/>
  <c r="E52" i="18" s="1"/>
  <c r="C81" i="18"/>
  <c r="C119" i="18"/>
  <c r="L116" i="18"/>
  <c r="L122" i="18"/>
  <c r="N130" i="18"/>
  <c r="C182" i="18"/>
  <c r="K187" i="18"/>
  <c r="I205" i="18"/>
  <c r="C213" i="18"/>
  <c r="C247" i="18"/>
  <c r="N259" i="18"/>
  <c r="N230" i="18" s="1"/>
  <c r="G270" i="18"/>
  <c r="G269" i="18" s="1"/>
  <c r="C275" i="18"/>
  <c r="C279" i="18"/>
  <c r="C284" i="18"/>
  <c r="C285" i="18"/>
  <c r="M53" i="18"/>
  <c r="I89" i="18"/>
  <c r="C199" i="18"/>
  <c r="F198" i="18"/>
  <c r="F196" i="18" s="1"/>
  <c r="M20" i="18"/>
  <c r="D54" i="18"/>
  <c r="D53" i="18" s="1"/>
  <c r="I54" i="18"/>
  <c r="O58" i="18"/>
  <c r="O54" i="18" s="1"/>
  <c r="C68" i="18"/>
  <c r="C74" i="18"/>
  <c r="L84" i="18"/>
  <c r="M83" i="18"/>
  <c r="C111" i="18"/>
  <c r="C115" i="18"/>
  <c r="F112" i="18"/>
  <c r="C118" i="18"/>
  <c r="G130" i="18"/>
  <c r="L131" i="18"/>
  <c r="C154" i="18"/>
  <c r="C155" i="18"/>
  <c r="G173" i="18"/>
  <c r="L174" i="18"/>
  <c r="L173" i="18" s="1"/>
  <c r="M187" i="18"/>
  <c r="H204" i="18"/>
  <c r="H195" i="18" s="1"/>
  <c r="L216" i="18"/>
  <c r="I246" i="18"/>
  <c r="C255" i="18"/>
  <c r="I290" i="18"/>
  <c r="C23" i="18"/>
  <c r="E20" i="18"/>
  <c r="K83" i="18"/>
  <c r="I166" i="18"/>
  <c r="I165" i="18" s="1"/>
  <c r="K26" i="18"/>
  <c r="K20" i="18" s="1"/>
  <c r="O45" i="18"/>
  <c r="C45" i="18" s="1"/>
  <c r="N54" i="18"/>
  <c r="N53" i="18" s="1"/>
  <c r="M75" i="18"/>
  <c r="I112" i="18"/>
  <c r="C113" i="18"/>
  <c r="O160" i="18"/>
  <c r="N204" i="18"/>
  <c r="N195" i="18" s="1"/>
  <c r="L270" i="18"/>
  <c r="L269" i="18" s="1"/>
  <c r="F55" i="18"/>
  <c r="C64" i="18"/>
  <c r="C66" i="18"/>
  <c r="C93" i="18"/>
  <c r="C94" i="18"/>
  <c r="O95" i="18"/>
  <c r="C123" i="18"/>
  <c r="C125" i="18"/>
  <c r="C127" i="18"/>
  <c r="O144" i="18"/>
  <c r="C150" i="18"/>
  <c r="C168" i="18"/>
  <c r="C185" i="18"/>
  <c r="C211" i="18"/>
  <c r="C223" i="18"/>
  <c r="M270" i="18"/>
  <c r="M269" i="18" s="1"/>
  <c r="C63" i="18"/>
  <c r="L69" i="18"/>
  <c r="L67" i="18" s="1"/>
  <c r="J76" i="18"/>
  <c r="N76" i="18"/>
  <c r="O76" i="18"/>
  <c r="C80" i="18"/>
  <c r="C82" i="18"/>
  <c r="H83" i="18"/>
  <c r="G83" i="18"/>
  <c r="G75" i="18" s="1"/>
  <c r="G52" i="18" s="1"/>
  <c r="O103" i="18"/>
  <c r="C109" i="18"/>
  <c r="J130" i="18"/>
  <c r="C149" i="18"/>
  <c r="C158" i="18"/>
  <c r="H174" i="18"/>
  <c r="H173" i="18" s="1"/>
  <c r="C181" i="18"/>
  <c r="C193" i="18"/>
  <c r="D195" i="18"/>
  <c r="C201" i="18"/>
  <c r="E204" i="18"/>
  <c r="E195" i="18" s="1"/>
  <c r="C218" i="18"/>
  <c r="C227" i="18"/>
  <c r="M231" i="18"/>
  <c r="I238" i="18"/>
  <c r="C248" i="18"/>
  <c r="L264" i="18"/>
  <c r="L259" i="18" s="1"/>
  <c r="J269" i="18"/>
  <c r="N269" i="18"/>
  <c r="I283" i="18"/>
  <c r="C283" i="18" s="1"/>
  <c r="C62" i="18"/>
  <c r="C65" i="18"/>
  <c r="J53" i="18"/>
  <c r="C71" i="18"/>
  <c r="C79" i="18"/>
  <c r="D83" i="18"/>
  <c r="C88" i="18"/>
  <c r="C92" i="18"/>
  <c r="O89" i="18"/>
  <c r="C101" i="18"/>
  <c r="C108" i="18"/>
  <c r="C110" i="18"/>
  <c r="C114" i="18"/>
  <c r="C121" i="18"/>
  <c r="F122" i="18"/>
  <c r="C126" i="18"/>
  <c r="F131" i="18"/>
  <c r="O136" i="18"/>
  <c r="L141" i="18"/>
  <c r="C146" i="18"/>
  <c r="C148" i="18"/>
  <c r="C153" i="18"/>
  <c r="C162" i="18"/>
  <c r="C164" i="18"/>
  <c r="D174" i="18"/>
  <c r="D173" i="18" s="1"/>
  <c r="J174" i="18"/>
  <c r="J173" i="18" s="1"/>
  <c r="N174" i="18"/>
  <c r="N173" i="18" s="1"/>
  <c r="C183" i="18"/>
  <c r="C189" i="18"/>
  <c r="L198" i="18"/>
  <c r="L196" i="18" s="1"/>
  <c r="C210" i="18"/>
  <c r="F216" i="18"/>
  <c r="I216" i="18"/>
  <c r="I204" i="18" s="1"/>
  <c r="C220" i="18"/>
  <c r="C221" i="18"/>
  <c r="C222" i="18"/>
  <c r="G204" i="18"/>
  <c r="G195" i="18" s="1"/>
  <c r="K204" i="18"/>
  <c r="K195" i="18" s="1"/>
  <c r="C228" i="18"/>
  <c r="E231" i="18"/>
  <c r="E230" i="18" s="1"/>
  <c r="K231" i="18"/>
  <c r="K230" i="18" s="1"/>
  <c r="C236" i="18"/>
  <c r="C237" i="18"/>
  <c r="D231" i="18"/>
  <c r="D230" i="18" s="1"/>
  <c r="C253" i="18"/>
  <c r="O252" i="18"/>
  <c r="O251" i="18" s="1"/>
  <c r="C266" i="18"/>
  <c r="O264" i="18"/>
  <c r="O259" i="18" s="1"/>
  <c r="F276" i="18"/>
  <c r="F270" i="18" s="1"/>
  <c r="C277" i="18"/>
  <c r="C278" i="18"/>
  <c r="M195" i="18"/>
  <c r="C209" i="18"/>
  <c r="C212" i="18"/>
  <c r="C214" i="18"/>
  <c r="C224" i="18"/>
  <c r="C226" i="18"/>
  <c r="L231" i="18"/>
  <c r="I235" i="18"/>
  <c r="I252" i="18"/>
  <c r="C258" i="18"/>
  <c r="I264" i="18"/>
  <c r="C268" i="18"/>
  <c r="C274" i="18"/>
  <c r="I276" i="18"/>
  <c r="I270" i="18" s="1"/>
  <c r="I269" i="18" s="1"/>
  <c r="C292" i="18"/>
  <c r="C44" i="18"/>
  <c r="I43" i="18"/>
  <c r="C43" i="18" s="1"/>
  <c r="C59" i="18"/>
  <c r="F58" i="18"/>
  <c r="F69" i="18"/>
  <c r="I69" i="18"/>
  <c r="I67" i="18" s="1"/>
  <c r="C70" i="18"/>
  <c r="C73" i="18"/>
  <c r="L130" i="18"/>
  <c r="O20" i="18"/>
  <c r="I21" i="18"/>
  <c r="C21" i="18" s="1"/>
  <c r="C22" i="18"/>
  <c r="C61" i="18"/>
  <c r="F289" i="18"/>
  <c r="C31" i="18"/>
  <c r="J289" i="18"/>
  <c r="J288" i="18" s="1"/>
  <c r="J20" i="18"/>
  <c r="N289" i="18"/>
  <c r="N288" i="18" s="1"/>
  <c r="N20" i="18"/>
  <c r="C55" i="18"/>
  <c r="L58" i="18"/>
  <c r="L54" i="18" s="1"/>
  <c r="O69" i="18"/>
  <c r="O67" i="18" s="1"/>
  <c r="C117" i="18"/>
  <c r="F128" i="18"/>
  <c r="C128" i="18" s="1"/>
  <c r="C129" i="18"/>
  <c r="F54" i="18"/>
  <c r="C77" i="18"/>
  <c r="J83" i="18"/>
  <c r="N83" i="18"/>
  <c r="N75" i="18" s="1"/>
  <c r="L89" i="18"/>
  <c r="O122" i="18"/>
  <c r="O131" i="18"/>
  <c r="I151" i="18"/>
  <c r="C167" i="18"/>
  <c r="F166" i="18"/>
  <c r="I175" i="18"/>
  <c r="I179" i="18"/>
  <c r="C242" i="18"/>
  <c r="F238" i="18"/>
  <c r="C186" i="18"/>
  <c r="F184" i="18"/>
  <c r="C184" i="18" s="1"/>
  <c r="C264" i="18"/>
  <c r="C298" i="18"/>
  <c r="H288" i="18"/>
  <c r="C78" i="18"/>
  <c r="F84" i="18"/>
  <c r="C85" i="18"/>
  <c r="I95" i="18"/>
  <c r="L95" i="18"/>
  <c r="C100" i="18"/>
  <c r="C104" i="18"/>
  <c r="F103" i="18"/>
  <c r="I116" i="18"/>
  <c r="C120" i="18"/>
  <c r="C124" i="18"/>
  <c r="C133" i="18"/>
  <c r="F136" i="18"/>
  <c r="C137" i="18"/>
  <c r="C141" i="18"/>
  <c r="C142" i="18"/>
  <c r="F144" i="18"/>
  <c r="C145" i="18"/>
  <c r="C157" i="18"/>
  <c r="F160" i="18"/>
  <c r="C161" i="18"/>
  <c r="C169" i="18"/>
  <c r="C170" i="18"/>
  <c r="C200" i="18"/>
  <c r="C232" i="18"/>
  <c r="I259" i="18"/>
  <c r="C96" i="18"/>
  <c r="F95" i="18"/>
  <c r="C86" i="18"/>
  <c r="F89" i="18"/>
  <c r="C89" i="18" s="1"/>
  <c r="C90" i="18"/>
  <c r="C102" i="18"/>
  <c r="C106" i="18"/>
  <c r="I122" i="18"/>
  <c r="D130" i="18"/>
  <c r="H130" i="18"/>
  <c r="H75" i="18" s="1"/>
  <c r="I131" i="18"/>
  <c r="C135" i="18"/>
  <c r="C139" i="18"/>
  <c r="C143" i="18"/>
  <c r="C147" i="18"/>
  <c r="F151" i="18"/>
  <c r="C151" i="18" s="1"/>
  <c r="C152" i="18"/>
  <c r="O151" i="18"/>
  <c r="C159" i="18"/>
  <c r="C163" i="18"/>
  <c r="L166" i="18"/>
  <c r="L165" i="18" s="1"/>
  <c r="C171" i="18"/>
  <c r="F175" i="18"/>
  <c r="C176" i="18"/>
  <c r="O175" i="18"/>
  <c r="F179" i="18"/>
  <c r="C180" i="18"/>
  <c r="O179" i="18"/>
  <c r="C190" i="18"/>
  <c r="F188" i="18"/>
  <c r="L205" i="18"/>
  <c r="L204" i="18" s="1"/>
  <c r="L195" i="18" s="1"/>
  <c r="C208" i="18"/>
  <c r="J230" i="18"/>
  <c r="C254" i="18"/>
  <c r="F252" i="18"/>
  <c r="O196" i="18"/>
  <c r="C206" i="18"/>
  <c r="F205" i="18"/>
  <c r="O205" i="18"/>
  <c r="C217" i="18"/>
  <c r="O216" i="18"/>
  <c r="H231" i="18"/>
  <c r="H230" i="18" s="1"/>
  <c r="C240" i="18"/>
  <c r="C244" i="18"/>
  <c r="C245" i="18"/>
  <c r="I251" i="18"/>
  <c r="C257" i="18"/>
  <c r="C265" i="18"/>
  <c r="C272" i="18"/>
  <c r="C282" i="18"/>
  <c r="F281" i="18"/>
  <c r="C281" i="18" s="1"/>
  <c r="C273" i="18"/>
  <c r="C280" i="18"/>
  <c r="F191" i="18"/>
  <c r="C191" i="18" s="1"/>
  <c r="C192" i="18"/>
  <c r="I196" i="18"/>
  <c r="C197" i="18"/>
  <c r="C225" i="18"/>
  <c r="C229" i="18"/>
  <c r="C234" i="18"/>
  <c r="F233" i="18"/>
  <c r="O238" i="18"/>
  <c r="O231" i="18" s="1"/>
  <c r="C249" i="18"/>
  <c r="C250" i="18"/>
  <c r="F246" i="18"/>
  <c r="C246" i="18" s="1"/>
  <c r="L252" i="18"/>
  <c r="L251" i="18" s="1"/>
  <c r="C256" i="18"/>
  <c r="F259" i="18"/>
  <c r="C261" i="18"/>
  <c r="C293" i="18"/>
  <c r="C294" i="18"/>
  <c r="F290" i="18"/>
  <c r="I195" i="18" l="1"/>
  <c r="C144" i="18"/>
  <c r="L53" i="18"/>
  <c r="I53" i="18"/>
  <c r="C76" i="18"/>
  <c r="C103" i="18"/>
  <c r="E286" i="18"/>
  <c r="K75" i="18"/>
  <c r="K52" i="18" s="1"/>
  <c r="O83" i="18"/>
  <c r="M230" i="18"/>
  <c r="M194" i="18" s="1"/>
  <c r="H194" i="18"/>
  <c r="E194" i="18"/>
  <c r="E51" i="18" s="1"/>
  <c r="E50" i="18" s="1"/>
  <c r="J194" i="18"/>
  <c r="C136" i="18"/>
  <c r="C198" i="18"/>
  <c r="O53" i="18"/>
  <c r="M286" i="18"/>
  <c r="K194" i="18"/>
  <c r="C160" i="18"/>
  <c r="C290" i="18"/>
  <c r="L230" i="18"/>
  <c r="L194" i="18" s="1"/>
  <c r="D75" i="18"/>
  <c r="D286" i="18" s="1"/>
  <c r="I231" i="18"/>
  <c r="I230" i="18" s="1"/>
  <c r="I194" i="18" s="1"/>
  <c r="L26" i="18"/>
  <c r="C26" i="18" s="1"/>
  <c r="C122" i="18"/>
  <c r="G194" i="18"/>
  <c r="G51" i="18" s="1"/>
  <c r="G287" i="18" s="1"/>
  <c r="O204" i="18"/>
  <c r="O195" i="18" s="1"/>
  <c r="L83" i="18"/>
  <c r="L75" i="18" s="1"/>
  <c r="L286" i="18" s="1"/>
  <c r="D194" i="18"/>
  <c r="C235" i="18"/>
  <c r="H286" i="18"/>
  <c r="H52" i="18"/>
  <c r="H51" i="18" s="1"/>
  <c r="H50" i="18" s="1"/>
  <c r="I83" i="18"/>
  <c r="C276" i="18"/>
  <c r="C112" i="18"/>
  <c r="M52" i="18"/>
  <c r="M51" i="18" s="1"/>
  <c r="O230" i="18"/>
  <c r="C216" i="18"/>
  <c r="J75" i="18"/>
  <c r="J52" i="18" s="1"/>
  <c r="J51" i="18" s="1"/>
  <c r="G50" i="18"/>
  <c r="N52" i="18"/>
  <c r="N286" i="18"/>
  <c r="C116" i="18"/>
  <c r="F130" i="18"/>
  <c r="C205" i="18"/>
  <c r="F204" i="18"/>
  <c r="N194" i="18"/>
  <c r="C175" i="18"/>
  <c r="F174" i="18"/>
  <c r="I130" i="18"/>
  <c r="I75" i="18" s="1"/>
  <c r="I174" i="18"/>
  <c r="I173" i="18" s="1"/>
  <c r="O130" i="18"/>
  <c r="O75" i="18" s="1"/>
  <c r="C131" i="18"/>
  <c r="F67" i="18"/>
  <c r="C67" i="18" s="1"/>
  <c r="C69" i="18"/>
  <c r="C259" i="18"/>
  <c r="F231" i="18"/>
  <c r="C233" i="18"/>
  <c r="G286" i="18"/>
  <c r="C270" i="18"/>
  <c r="F269" i="18"/>
  <c r="F187" i="18"/>
  <c r="C187" i="18" s="1"/>
  <c r="C188" i="18"/>
  <c r="C179" i="18"/>
  <c r="C95" i="18"/>
  <c r="F288" i="18"/>
  <c r="C166" i="18"/>
  <c r="F165" i="18"/>
  <c r="C165" i="18" s="1"/>
  <c r="C58" i="18"/>
  <c r="C196" i="18"/>
  <c r="F251" i="18"/>
  <c r="C251" i="18" s="1"/>
  <c r="C252" i="18"/>
  <c r="O174" i="18"/>
  <c r="O173" i="18" s="1"/>
  <c r="C84" i="18"/>
  <c r="F83" i="18"/>
  <c r="C238" i="18"/>
  <c r="C54" i="18"/>
  <c r="I289" i="18"/>
  <c r="I288" i="18" s="1"/>
  <c r="I20" i="18"/>
  <c r="K286" i="18" l="1"/>
  <c r="L20" i="18"/>
  <c r="K51" i="18"/>
  <c r="I52" i="18"/>
  <c r="I51" i="18" s="1"/>
  <c r="I287" i="18" s="1"/>
  <c r="J286" i="18"/>
  <c r="D52" i="18"/>
  <c r="D51" i="18" s="1"/>
  <c r="H287" i="18"/>
  <c r="E287" i="18"/>
  <c r="M50" i="18"/>
  <c r="M287" i="18"/>
  <c r="F53" i="18"/>
  <c r="C53" i="18" s="1"/>
  <c r="O52" i="18"/>
  <c r="L52" i="18"/>
  <c r="L51" i="18" s="1"/>
  <c r="L50" i="18" s="1"/>
  <c r="C288" i="18"/>
  <c r="I286" i="18"/>
  <c r="C83" i="18"/>
  <c r="F75" i="18"/>
  <c r="C75" i="18" s="1"/>
  <c r="C289" i="18"/>
  <c r="C269" i="18"/>
  <c r="F230" i="18"/>
  <c r="C230" i="18" s="1"/>
  <c r="C231" i="18"/>
  <c r="C130" i="18"/>
  <c r="N51" i="18"/>
  <c r="C204" i="18"/>
  <c r="F195" i="18"/>
  <c r="J50" i="18"/>
  <c r="J287" i="18"/>
  <c r="O194" i="18"/>
  <c r="O51" i="18" s="1"/>
  <c r="O286" i="18"/>
  <c r="D50" i="18"/>
  <c r="D24" i="18"/>
  <c r="D287" i="18" s="1"/>
  <c r="C174" i="18"/>
  <c r="F173" i="18"/>
  <c r="C173" i="18" s="1"/>
  <c r="K287" i="18" l="1"/>
  <c r="K50" i="18"/>
  <c r="L287" i="18"/>
  <c r="I50" i="18"/>
  <c r="F286" i="18"/>
  <c r="C286" i="18" s="1"/>
  <c r="O50" i="18"/>
  <c r="O287" i="18"/>
  <c r="F52" i="18"/>
  <c r="N50" i="18"/>
  <c r="N287" i="18"/>
  <c r="F194" i="18"/>
  <c r="C194" i="18" s="1"/>
  <c r="C195" i="18"/>
  <c r="F24" i="18"/>
  <c r="D20" i="18"/>
  <c r="F51" i="18" l="1"/>
  <c r="C52" i="18"/>
  <c r="C24" i="18"/>
  <c r="F20" i="18"/>
  <c r="C20" i="18" s="1"/>
  <c r="F287" i="18" l="1"/>
  <c r="C287" i="18" s="1"/>
  <c r="C51" i="18"/>
  <c r="F50" i="18"/>
  <c r="C50" i="18" s="1"/>
  <c r="H32" i="17" l="1"/>
  <c r="I31" i="17"/>
  <c r="H31" i="17"/>
  <c r="I30" i="17"/>
  <c r="H30" i="17"/>
  <c r="I29" i="17"/>
  <c r="H29" i="17"/>
  <c r="I28" i="17"/>
  <c r="H28" i="17"/>
  <c r="I27" i="17"/>
  <c r="H27" i="17"/>
  <c r="I26" i="17"/>
  <c r="H26" i="17"/>
  <c r="I25" i="17"/>
  <c r="H25" i="17"/>
  <c r="I24" i="17"/>
  <c r="H23" i="17"/>
  <c r="I22" i="17"/>
  <c r="H22" i="17"/>
  <c r="I21" i="17"/>
  <c r="H21" i="17"/>
  <c r="I20" i="17"/>
  <c r="H20" i="17"/>
  <c r="I19" i="17"/>
  <c r="H19" i="17"/>
  <c r="I18" i="17"/>
  <c r="H18" i="17"/>
  <c r="I17" i="17"/>
  <c r="H17" i="17"/>
  <c r="I16" i="17"/>
  <c r="H16" i="17"/>
  <c r="I15" i="17"/>
  <c r="H15" i="17"/>
  <c r="I14" i="17"/>
  <c r="H14" i="17"/>
  <c r="I13" i="17"/>
  <c r="H13" i="17"/>
  <c r="H12" i="17" s="1"/>
  <c r="G12" i="17"/>
  <c r="F12" i="17"/>
  <c r="E12" i="17"/>
  <c r="D12" i="17"/>
  <c r="O298" i="16"/>
  <c r="L298" i="16"/>
  <c r="I298" i="16"/>
  <c r="F298" i="16"/>
  <c r="O297" i="16"/>
  <c r="L297" i="16"/>
  <c r="I297" i="16"/>
  <c r="C297" i="16" s="1"/>
  <c r="F297" i="16"/>
  <c r="O296" i="16"/>
  <c r="L296" i="16"/>
  <c r="I296" i="16"/>
  <c r="F296" i="16"/>
  <c r="O295" i="16"/>
  <c r="L295" i="16"/>
  <c r="I295" i="16"/>
  <c r="F295" i="16"/>
  <c r="O294" i="16"/>
  <c r="L294" i="16"/>
  <c r="I294" i="16"/>
  <c r="F294" i="16"/>
  <c r="O293" i="16"/>
  <c r="O290" i="16" s="1"/>
  <c r="L293" i="16"/>
  <c r="I293" i="16"/>
  <c r="C293" i="16" s="1"/>
  <c r="F293" i="16"/>
  <c r="O292" i="16"/>
  <c r="L292" i="16"/>
  <c r="I292" i="16"/>
  <c r="F292" i="16"/>
  <c r="O291" i="16"/>
  <c r="L291" i="16"/>
  <c r="I291" i="16"/>
  <c r="F291" i="16"/>
  <c r="N290" i="16"/>
  <c r="M290" i="16"/>
  <c r="K290" i="16"/>
  <c r="J290" i="16"/>
  <c r="H290" i="16"/>
  <c r="G290" i="16"/>
  <c r="E290" i="16"/>
  <c r="D290" i="16"/>
  <c r="O285" i="16"/>
  <c r="L285" i="16"/>
  <c r="I285" i="16"/>
  <c r="F285" i="16"/>
  <c r="O284" i="16"/>
  <c r="L284" i="16"/>
  <c r="L283" i="16" s="1"/>
  <c r="I284" i="16"/>
  <c r="F284" i="16"/>
  <c r="N283" i="16"/>
  <c r="M283" i="16"/>
  <c r="K283" i="16"/>
  <c r="J283" i="16"/>
  <c r="I283" i="16"/>
  <c r="H283" i="16"/>
  <c r="G283" i="16"/>
  <c r="E283" i="16"/>
  <c r="D283" i="16"/>
  <c r="O282" i="16"/>
  <c r="L282" i="16"/>
  <c r="I282" i="16"/>
  <c r="I281" i="16" s="1"/>
  <c r="F282" i="16"/>
  <c r="F281" i="16" s="1"/>
  <c r="O281" i="16"/>
  <c r="N281" i="16"/>
  <c r="M281" i="16"/>
  <c r="K281" i="16"/>
  <c r="J281" i="16"/>
  <c r="H281" i="16"/>
  <c r="G281" i="16"/>
  <c r="E281" i="16"/>
  <c r="D281" i="16"/>
  <c r="O280" i="16"/>
  <c r="L280" i="16"/>
  <c r="I280" i="16"/>
  <c r="F280" i="16"/>
  <c r="O279" i="16"/>
  <c r="L279" i="16"/>
  <c r="I279" i="16"/>
  <c r="F279" i="16"/>
  <c r="O278" i="16"/>
  <c r="L278" i="16"/>
  <c r="I278" i="16"/>
  <c r="F278" i="16"/>
  <c r="O277" i="16"/>
  <c r="O276" i="16" s="1"/>
  <c r="L277" i="16"/>
  <c r="I277" i="16"/>
  <c r="F277" i="16"/>
  <c r="N276" i="16"/>
  <c r="M276" i="16"/>
  <c r="K276" i="16"/>
  <c r="K270" i="16" s="1"/>
  <c r="J276" i="16"/>
  <c r="H276" i="16"/>
  <c r="G276" i="16"/>
  <c r="F276" i="16"/>
  <c r="E276" i="16"/>
  <c r="D276" i="16"/>
  <c r="O275" i="16"/>
  <c r="L275" i="16"/>
  <c r="I275" i="16"/>
  <c r="F275" i="16"/>
  <c r="O274" i="16"/>
  <c r="L274" i="16"/>
  <c r="I274" i="16"/>
  <c r="F274" i="16"/>
  <c r="O273" i="16"/>
  <c r="O272" i="16" s="1"/>
  <c r="L273" i="16"/>
  <c r="I273" i="16"/>
  <c r="F273" i="16"/>
  <c r="F272" i="16" s="1"/>
  <c r="N272" i="16"/>
  <c r="M272" i="16"/>
  <c r="M270" i="16" s="1"/>
  <c r="M269" i="16" s="1"/>
  <c r="K272" i="16"/>
  <c r="J272" i="16"/>
  <c r="H272" i="16"/>
  <c r="H270" i="16" s="1"/>
  <c r="H269" i="16" s="1"/>
  <c r="G272" i="16"/>
  <c r="G270" i="16" s="1"/>
  <c r="E272" i="16"/>
  <c r="D272" i="16"/>
  <c r="D270" i="16" s="1"/>
  <c r="D269" i="16" s="1"/>
  <c r="O271" i="16"/>
  <c r="L271" i="16"/>
  <c r="I271" i="16"/>
  <c r="F271" i="16"/>
  <c r="N270" i="16"/>
  <c r="N269" i="16" s="1"/>
  <c r="J270" i="16"/>
  <c r="O268" i="16"/>
  <c r="L268" i="16"/>
  <c r="I268" i="16"/>
  <c r="F268" i="16"/>
  <c r="O267" i="16"/>
  <c r="L267" i="16"/>
  <c r="I267" i="16"/>
  <c r="F267" i="16"/>
  <c r="O266" i="16"/>
  <c r="L266" i="16"/>
  <c r="I266" i="16"/>
  <c r="F266" i="16"/>
  <c r="O265" i="16"/>
  <c r="O264" i="16" s="1"/>
  <c r="L265" i="16"/>
  <c r="I265" i="16"/>
  <c r="F265" i="16"/>
  <c r="N264" i="16"/>
  <c r="M264" i="16"/>
  <c r="K264" i="16"/>
  <c r="J264" i="16"/>
  <c r="J259" i="16" s="1"/>
  <c r="H264" i="16"/>
  <c r="G264" i="16"/>
  <c r="E264" i="16"/>
  <c r="D264" i="16"/>
  <c r="O263" i="16"/>
  <c r="L263" i="16"/>
  <c r="I263" i="16"/>
  <c r="F263" i="16"/>
  <c r="O262" i="16"/>
  <c r="L262" i="16"/>
  <c r="I262" i="16"/>
  <c r="F262" i="16"/>
  <c r="O261" i="16"/>
  <c r="O260" i="16" s="1"/>
  <c r="L261" i="16"/>
  <c r="L260" i="16" s="1"/>
  <c r="I261" i="16"/>
  <c r="F261" i="16"/>
  <c r="C261" i="16" s="1"/>
  <c r="N260" i="16"/>
  <c r="M260" i="16"/>
  <c r="M259" i="16" s="1"/>
  <c r="K260" i="16"/>
  <c r="J260" i="16"/>
  <c r="H260" i="16"/>
  <c r="H259" i="16" s="1"/>
  <c r="G260" i="16"/>
  <c r="G259" i="16" s="1"/>
  <c r="E260" i="16"/>
  <c r="E259" i="16" s="1"/>
  <c r="D260" i="16"/>
  <c r="N259" i="16"/>
  <c r="K259" i="16"/>
  <c r="O258" i="16"/>
  <c r="L258" i="16"/>
  <c r="I258" i="16"/>
  <c r="F258" i="16"/>
  <c r="O257" i="16"/>
  <c r="L257" i="16"/>
  <c r="I257" i="16"/>
  <c r="F257" i="16"/>
  <c r="O256" i="16"/>
  <c r="L256" i="16"/>
  <c r="I256" i="16"/>
  <c r="F256" i="16"/>
  <c r="O255" i="16"/>
  <c r="L255" i="16"/>
  <c r="I255" i="16"/>
  <c r="F255" i="16"/>
  <c r="O254" i="16"/>
  <c r="L254" i="16"/>
  <c r="C254" i="16" s="1"/>
  <c r="I254" i="16"/>
  <c r="F254" i="16"/>
  <c r="O253" i="16"/>
  <c r="O252" i="16" s="1"/>
  <c r="L253" i="16"/>
  <c r="I253" i="16"/>
  <c r="F253" i="16"/>
  <c r="N252" i="16"/>
  <c r="N251" i="16" s="1"/>
  <c r="M252" i="16"/>
  <c r="M251" i="16" s="1"/>
  <c r="K252" i="16"/>
  <c r="J252" i="16"/>
  <c r="J251" i="16" s="1"/>
  <c r="H252" i="16"/>
  <c r="H251" i="16" s="1"/>
  <c r="G252" i="16"/>
  <c r="G251" i="16" s="1"/>
  <c r="E252" i="16"/>
  <c r="D252" i="16"/>
  <c r="D251" i="16" s="1"/>
  <c r="K251" i="16"/>
  <c r="E251" i="16"/>
  <c r="O250" i="16"/>
  <c r="L250" i="16"/>
  <c r="I250" i="16"/>
  <c r="F250" i="16"/>
  <c r="O249" i="16"/>
  <c r="L249" i="16"/>
  <c r="I249" i="16"/>
  <c r="F249" i="16"/>
  <c r="O248" i="16"/>
  <c r="L248" i="16"/>
  <c r="I248" i="16"/>
  <c r="F248" i="16"/>
  <c r="O247" i="16"/>
  <c r="L247" i="16"/>
  <c r="I247" i="16"/>
  <c r="F247" i="16"/>
  <c r="N246" i="16"/>
  <c r="M246" i="16"/>
  <c r="K246" i="16"/>
  <c r="J246" i="16"/>
  <c r="H246" i="16"/>
  <c r="G246" i="16"/>
  <c r="E246" i="16"/>
  <c r="D246" i="16"/>
  <c r="O245" i="16"/>
  <c r="L245" i="16"/>
  <c r="I245" i="16"/>
  <c r="F245" i="16"/>
  <c r="C245" i="16"/>
  <c r="O244" i="16"/>
  <c r="L244" i="16"/>
  <c r="I244" i="16"/>
  <c r="F244" i="16"/>
  <c r="C244" i="16" s="1"/>
  <c r="O243" i="16"/>
  <c r="L243" i="16"/>
  <c r="I243" i="16"/>
  <c r="F243" i="16"/>
  <c r="O242" i="16"/>
  <c r="L242" i="16"/>
  <c r="I242" i="16"/>
  <c r="F242" i="16"/>
  <c r="O241" i="16"/>
  <c r="L241" i="16"/>
  <c r="I241" i="16"/>
  <c r="F241" i="16"/>
  <c r="C241" i="16" s="1"/>
  <c r="O240" i="16"/>
  <c r="L240" i="16"/>
  <c r="I240" i="16"/>
  <c r="F240" i="16"/>
  <c r="O239" i="16"/>
  <c r="L239" i="16"/>
  <c r="I239" i="16"/>
  <c r="I238" i="16" s="1"/>
  <c r="F239" i="16"/>
  <c r="F238" i="16" s="1"/>
  <c r="N238" i="16"/>
  <c r="M238" i="16"/>
  <c r="K238" i="16"/>
  <c r="J238" i="16"/>
  <c r="H238" i="16"/>
  <c r="G238" i="16"/>
  <c r="E238" i="16"/>
  <c r="D238" i="16"/>
  <c r="O237" i="16"/>
  <c r="L237" i="16"/>
  <c r="I237" i="16"/>
  <c r="F237" i="16"/>
  <c r="O236" i="16"/>
  <c r="L236" i="16"/>
  <c r="I236" i="16"/>
  <c r="I235" i="16" s="1"/>
  <c r="F236" i="16"/>
  <c r="N235" i="16"/>
  <c r="M235" i="16"/>
  <c r="K235" i="16"/>
  <c r="J235" i="16"/>
  <c r="H235" i="16"/>
  <c r="G235" i="16"/>
  <c r="E235" i="16"/>
  <c r="D235" i="16"/>
  <c r="O234" i="16"/>
  <c r="L234" i="16"/>
  <c r="I234" i="16"/>
  <c r="I233" i="16" s="1"/>
  <c r="F234" i="16"/>
  <c r="O233" i="16"/>
  <c r="N233" i="16"/>
  <c r="M233" i="16"/>
  <c r="K233" i="16"/>
  <c r="J233" i="16"/>
  <c r="H233" i="16"/>
  <c r="H231" i="16" s="1"/>
  <c r="G233" i="16"/>
  <c r="F233" i="16"/>
  <c r="E233" i="16"/>
  <c r="D233" i="16"/>
  <c r="D231" i="16" s="1"/>
  <c r="O232" i="16"/>
  <c r="L232" i="16"/>
  <c r="I232" i="16"/>
  <c r="F232" i="16"/>
  <c r="O229" i="16"/>
  <c r="L229" i="16"/>
  <c r="I229" i="16"/>
  <c r="F229" i="16"/>
  <c r="C229" i="16" s="1"/>
  <c r="O228" i="16"/>
  <c r="O227" i="16" s="1"/>
  <c r="L228" i="16"/>
  <c r="I228" i="16"/>
  <c r="I227" i="16" s="1"/>
  <c r="F228" i="16"/>
  <c r="N227" i="16"/>
  <c r="M227" i="16"/>
  <c r="L227" i="16"/>
  <c r="K227" i="16"/>
  <c r="J227" i="16"/>
  <c r="H227" i="16"/>
  <c r="G227" i="16"/>
  <c r="E227" i="16"/>
  <c r="D227" i="16"/>
  <c r="O226" i="16"/>
  <c r="L226" i="16"/>
  <c r="I226" i="16"/>
  <c r="F226" i="16"/>
  <c r="O225" i="16"/>
  <c r="L225" i="16"/>
  <c r="I225" i="16"/>
  <c r="C225" i="16" s="1"/>
  <c r="F225" i="16"/>
  <c r="O224" i="16"/>
  <c r="L224" i="16"/>
  <c r="I224" i="16"/>
  <c r="F224" i="16"/>
  <c r="O223" i="16"/>
  <c r="L223" i="16"/>
  <c r="I223" i="16"/>
  <c r="F223" i="16"/>
  <c r="O222" i="16"/>
  <c r="L222" i="16"/>
  <c r="I222" i="16"/>
  <c r="F222" i="16"/>
  <c r="O221" i="16"/>
  <c r="L221" i="16"/>
  <c r="I221" i="16"/>
  <c r="F221" i="16"/>
  <c r="O220" i="16"/>
  <c r="L220" i="16"/>
  <c r="I220" i="16"/>
  <c r="F220" i="16"/>
  <c r="O219" i="16"/>
  <c r="L219" i="16"/>
  <c r="I219" i="16"/>
  <c r="F219" i="16"/>
  <c r="O218" i="16"/>
  <c r="L218" i="16"/>
  <c r="I218" i="16"/>
  <c r="F218" i="16"/>
  <c r="O217" i="16"/>
  <c r="L217" i="16"/>
  <c r="I217" i="16"/>
  <c r="F217" i="16"/>
  <c r="N216" i="16"/>
  <c r="M216" i="16"/>
  <c r="K216" i="16"/>
  <c r="J216" i="16"/>
  <c r="H216" i="16"/>
  <c r="G216" i="16"/>
  <c r="E216" i="16"/>
  <c r="D216" i="16"/>
  <c r="O215" i="16"/>
  <c r="L215" i="16"/>
  <c r="I215" i="16"/>
  <c r="F215" i="16"/>
  <c r="O214" i="16"/>
  <c r="L214" i="16"/>
  <c r="C214" i="16" s="1"/>
  <c r="I214" i="16"/>
  <c r="F214" i="16"/>
  <c r="O213" i="16"/>
  <c r="L213" i="16"/>
  <c r="I213" i="16"/>
  <c r="F213" i="16"/>
  <c r="O212" i="16"/>
  <c r="L212" i="16"/>
  <c r="I212" i="16"/>
  <c r="F212" i="16"/>
  <c r="O211" i="16"/>
  <c r="L211" i="16"/>
  <c r="I211" i="16"/>
  <c r="F211" i="16"/>
  <c r="O210" i="16"/>
  <c r="L210" i="16"/>
  <c r="I210" i="16"/>
  <c r="F210" i="16"/>
  <c r="O209" i="16"/>
  <c r="L209" i="16"/>
  <c r="I209" i="16"/>
  <c r="F209" i="16"/>
  <c r="O208" i="16"/>
  <c r="L208" i="16"/>
  <c r="I208" i="16"/>
  <c r="F208" i="16"/>
  <c r="O207" i="16"/>
  <c r="L207" i="16"/>
  <c r="I207" i="16"/>
  <c r="F207" i="16"/>
  <c r="O206" i="16"/>
  <c r="L206" i="16"/>
  <c r="I206" i="16"/>
  <c r="F206" i="16"/>
  <c r="N205" i="16"/>
  <c r="M205" i="16"/>
  <c r="K205" i="16"/>
  <c r="J205" i="16"/>
  <c r="J204" i="16" s="1"/>
  <c r="H205" i="16"/>
  <c r="G205" i="16"/>
  <c r="E205" i="16"/>
  <c r="D205" i="16"/>
  <c r="N204" i="16"/>
  <c r="O203" i="16"/>
  <c r="L203" i="16"/>
  <c r="I203" i="16"/>
  <c r="F203" i="16"/>
  <c r="O202" i="16"/>
  <c r="L202" i="16"/>
  <c r="I202" i="16"/>
  <c r="F202" i="16"/>
  <c r="O201" i="16"/>
  <c r="C201" i="16" s="1"/>
  <c r="L201" i="16"/>
  <c r="I201" i="16"/>
  <c r="F201" i="16"/>
  <c r="O200" i="16"/>
  <c r="L200" i="16"/>
  <c r="I200" i="16"/>
  <c r="F200" i="16"/>
  <c r="C200" i="16" s="1"/>
  <c r="O199" i="16"/>
  <c r="O198" i="16" s="1"/>
  <c r="L199" i="16"/>
  <c r="L198" i="16" s="1"/>
  <c r="I199" i="16"/>
  <c r="F199" i="16"/>
  <c r="N198" i="16"/>
  <c r="N196" i="16" s="1"/>
  <c r="N195" i="16" s="1"/>
  <c r="M198" i="16"/>
  <c r="M196" i="16" s="1"/>
  <c r="K198" i="16"/>
  <c r="K196" i="16" s="1"/>
  <c r="J198" i="16"/>
  <c r="J196" i="16" s="1"/>
  <c r="H198" i="16"/>
  <c r="G198" i="16"/>
  <c r="F198" i="16"/>
  <c r="E198" i="16"/>
  <c r="D198" i="16"/>
  <c r="D196" i="16" s="1"/>
  <c r="O197" i="16"/>
  <c r="L197" i="16"/>
  <c r="I197" i="16"/>
  <c r="F197" i="16"/>
  <c r="H196" i="16"/>
  <c r="G196" i="16"/>
  <c r="E196" i="16"/>
  <c r="O193" i="16"/>
  <c r="O192" i="16" s="1"/>
  <c r="O191" i="16" s="1"/>
  <c r="L193" i="16"/>
  <c r="L192" i="16" s="1"/>
  <c r="L191" i="16" s="1"/>
  <c r="I193" i="16"/>
  <c r="I192" i="16" s="1"/>
  <c r="I191" i="16" s="1"/>
  <c r="I187" i="16" s="1"/>
  <c r="F193" i="16"/>
  <c r="C193" i="16"/>
  <c r="N192" i="16"/>
  <c r="M192" i="16"/>
  <c r="K192" i="16"/>
  <c r="K191" i="16" s="1"/>
  <c r="J192" i="16"/>
  <c r="J191" i="16" s="1"/>
  <c r="H192" i="16"/>
  <c r="H191" i="16" s="1"/>
  <c r="G192" i="16"/>
  <c r="G191" i="16" s="1"/>
  <c r="F192" i="16"/>
  <c r="F191" i="16" s="1"/>
  <c r="E192" i="16"/>
  <c r="D192" i="16"/>
  <c r="D191" i="16" s="1"/>
  <c r="N191" i="16"/>
  <c r="M191" i="16"/>
  <c r="E191" i="16"/>
  <c r="O190" i="16"/>
  <c r="L190" i="16"/>
  <c r="I190" i="16"/>
  <c r="F190" i="16"/>
  <c r="O189" i="16"/>
  <c r="O188" i="16" s="1"/>
  <c r="L189" i="16"/>
  <c r="I189" i="16"/>
  <c r="F189" i="16"/>
  <c r="C189" i="16" s="1"/>
  <c r="N188" i="16"/>
  <c r="M188" i="16"/>
  <c r="K188" i="16"/>
  <c r="J188" i="16"/>
  <c r="I188" i="16"/>
  <c r="H188" i="16"/>
  <c r="H187" i="16" s="1"/>
  <c r="G188" i="16"/>
  <c r="E188" i="16"/>
  <c r="E187" i="16" s="1"/>
  <c r="D188" i="16"/>
  <c r="D187" i="16" s="1"/>
  <c r="M187" i="16"/>
  <c r="O186" i="16"/>
  <c r="L186" i="16"/>
  <c r="I186" i="16"/>
  <c r="F186" i="16"/>
  <c r="O185" i="16"/>
  <c r="O184" i="16" s="1"/>
  <c r="L185" i="16"/>
  <c r="I185" i="16"/>
  <c r="I184" i="16" s="1"/>
  <c r="F185" i="16"/>
  <c r="N184" i="16"/>
  <c r="M184" i="16"/>
  <c r="K184" i="16"/>
  <c r="J184" i="16"/>
  <c r="H184" i="16"/>
  <c r="G184" i="16"/>
  <c r="E184" i="16"/>
  <c r="D184" i="16"/>
  <c r="O183" i="16"/>
  <c r="L183" i="16"/>
  <c r="I183" i="16"/>
  <c r="F183" i="16"/>
  <c r="O182" i="16"/>
  <c r="L182" i="16"/>
  <c r="I182" i="16"/>
  <c r="F182" i="16"/>
  <c r="O181" i="16"/>
  <c r="L181" i="16"/>
  <c r="I181" i="16"/>
  <c r="F181" i="16"/>
  <c r="O180" i="16"/>
  <c r="L180" i="16"/>
  <c r="I180" i="16"/>
  <c r="F180" i="16"/>
  <c r="N179" i="16"/>
  <c r="M179" i="16"/>
  <c r="K179" i="16"/>
  <c r="J179" i="16"/>
  <c r="H179" i="16"/>
  <c r="G179" i="16"/>
  <c r="E179" i="16"/>
  <c r="D179" i="16"/>
  <c r="O178" i="16"/>
  <c r="L178" i="16"/>
  <c r="I178" i="16"/>
  <c r="F178" i="16"/>
  <c r="O177" i="16"/>
  <c r="L177" i="16"/>
  <c r="I177" i="16"/>
  <c r="F177" i="16"/>
  <c r="O176" i="16"/>
  <c r="L176" i="16"/>
  <c r="I176" i="16"/>
  <c r="I175" i="16" s="1"/>
  <c r="F176" i="16"/>
  <c r="N175" i="16"/>
  <c r="N174" i="16" s="1"/>
  <c r="M175" i="16"/>
  <c r="M174" i="16" s="1"/>
  <c r="M173" i="16" s="1"/>
  <c r="K175" i="16"/>
  <c r="J175" i="16"/>
  <c r="J174" i="16" s="1"/>
  <c r="J173" i="16" s="1"/>
  <c r="H175" i="16"/>
  <c r="H174" i="16" s="1"/>
  <c r="H173" i="16" s="1"/>
  <c r="G175" i="16"/>
  <c r="E175" i="16"/>
  <c r="E174" i="16" s="1"/>
  <c r="D175" i="16"/>
  <c r="D174" i="16" s="1"/>
  <c r="D173" i="16" s="1"/>
  <c r="K174" i="16"/>
  <c r="G174" i="16"/>
  <c r="G173" i="16" s="1"/>
  <c r="O172" i="16"/>
  <c r="L172" i="16"/>
  <c r="I172" i="16"/>
  <c r="F172" i="16"/>
  <c r="O171" i="16"/>
  <c r="L171" i="16"/>
  <c r="I171" i="16"/>
  <c r="F171" i="16"/>
  <c r="O170" i="16"/>
  <c r="L170" i="16"/>
  <c r="I170" i="16"/>
  <c r="F170" i="16"/>
  <c r="O169" i="16"/>
  <c r="L169" i="16"/>
  <c r="I169" i="16"/>
  <c r="F169" i="16"/>
  <c r="O168" i="16"/>
  <c r="L168" i="16"/>
  <c r="I168" i="16"/>
  <c r="F168" i="16"/>
  <c r="O167" i="16"/>
  <c r="L167" i="16"/>
  <c r="L166" i="16" s="1"/>
  <c r="I167" i="16"/>
  <c r="F167" i="16"/>
  <c r="O166" i="16"/>
  <c r="O165" i="16" s="1"/>
  <c r="N166" i="16"/>
  <c r="N165" i="16" s="1"/>
  <c r="M166" i="16"/>
  <c r="M165" i="16" s="1"/>
  <c r="K166" i="16"/>
  <c r="K165" i="16" s="1"/>
  <c r="J166" i="16"/>
  <c r="J165" i="16" s="1"/>
  <c r="H166" i="16"/>
  <c r="H165" i="16" s="1"/>
  <c r="G166" i="16"/>
  <c r="G165" i="16" s="1"/>
  <c r="E166" i="16"/>
  <c r="E165" i="16" s="1"/>
  <c r="D166" i="16"/>
  <c r="L165" i="16"/>
  <c r="D165" i="16"/>
  <c r="O164" i="16"/>
  <c r="L164" i="16"/>
  <c r="I164" i="16"/>
  <c r="F164" i="16"/>
  <c r="O163" i="16"/>
  <c r="L163" i="16"/>
  <c r="I163" i="16"/>
  <c r="F163" i="16"/>
  <c r="O162" i="16"/>
  <c r="L162" i="16"/>
  <c r="I162" i="16"/>
  <c r="F162" i="16"/>
  <c r="O161" i="16"/>
  <c r="O160" i="16" s="1"/>
  <c r="L161" i="16"/>
  <c r="I161" i="16"/>
  <c r="I160" i="16" s="1"/>
  <c r="F161" i="16"/>
  <c r="N160" i="16"/>
  <c r="M160" i="16"/>
  <c r="K160" i="16"/>
  <c r="J160" i="16"/>
  <c r="H160" i="16"/>
  <c r="G160" i="16"/>
  <c r="E160" i="16"/>
  <c r="D160" i="16"/>
  <c r="O159" i="16"/>
  <c r="L159" i="16"/>
  <c r="I159" i="16"/>
  <c r="F159" i="16"/>
  <c r="O158" i="16"/>
  <c r="L158" i="16"/>
  <c r="I158" i="16"/>
  <c r="F158" i="16"/>
  <c r="O157" i="16"/>
  <c r="L157" i="16"/>
  <c r="I157" i="16"/>
  <c r="F157" i="16"/>
  <c r="O156" i="16"/>
  <c r="L156" i="16"/>
  <c r="I156" i="16"/>
  <c r="F156" i="16"/>
  <c r="O155" i="16"/>
  <c r="L155" i="16"/>
  <c r="I155" i="16"/>
  <c r="F155" i="16"/>
  <c r="O154" i="16"/>
  <c r="L154" i="16"/>
  <c r="I154" i="16"/>
  <c r="F154" i="16"/>
  <c r="O153" i="16"/>
  <c r="L153" i="16"/>
  <c r="I153" i="16"/>
  <c r="F153" i="16"/>
  <c r="O152" i="16"/>
  <c r="O151" i="16" s="1"/>
  <c r="L152" i="16"/>
  <c r="I152" i="16"/>
  <c r="F152" i="16"/>
  <c r="N151" i="16"/>
  <c r="M151" i="16"/>
  <c r="K151" i="16"/>
  <c r="J151" i="16"/>
  <c r="H151" i="16"/>
  <c r="G151" i="16"/>
  <c r="F151" i="16"/>
  <c r="E151" i="16"/>
  <c r="D151" i="16"/>
  <c r="O150" i="16"/>
  <c r="L150" i="16"/>
  <c r="I150" i="16"/>
  <c r="F150" i="16"/>
  <c r="C150" i="16" s="1"/>
  <c r="O149" i="16"/>
  <c r="L149" i="16"/>
  <c r="I149" i="16"/>
  <c r="F149" i="16"/>
  <c r="O148" i="16"/>
  <c r="L148" i="16"/>
  <c r="I148" i="16"/>
  <c r="F148" i="16"/>
  <c r="O147" i="16"/>
  <c r="L147" i="16"/>
  <c r="I147" i="16"/>
  <c r="F147" i="16"/>
  <c r="O146" i="16"/>
  <c r="L146" i="16"/>
  <c r="I146" i="16"/>
  <c r="F146" i="16"/>
  <c r="O145" i="16"/>
  <c r="L145" i="16"/>
  <c r="I145" i="16"/>
  <c r="F145" i="16"/>
  <c r="N144" i="16"/>
  <c r="M144" i="16"/>
  <c r="K144" i="16"/>
  <c r="J144" i="16"/>
  <c r="H144" i="16"/>
  <c r="G144" i="16"/>
  <c r="E144" i="16"/>
  <c r="D144" i="16"/>
  <c r="O143" i="16"/>
  <c r="L143" i="16"/>
  <c r="I143" i="16"/>
  <c r="F143" i="16"/>
  <c r="O142" i="16"/>
  <c r="O141" i="16" s="1"/>
  <c r="L142" i="16"/>
  <c r="I142" i="16"/>
  <c r="F142" i="16"/>
  <c r="C142" i="16" s="1"/>
  <c r="N141" i="16"/>
  <c r="M141" i="16"/>
  <c r="K141" i="16"/>
  <c r="J141" i="16"/>
  <c r="H141" i="16"/>
  <c r="G141" i="16"/>
  <c r="E141" i="16"/>
  <c r="D141" i="16"/>
  <c r="O140" i="16"/>
  <c r="L140" i="16"/>
  <c r="I140" i="16"/>
  <c r="F140" i="16"/>
  <c r="O139" i="16"/>
  <c r="L139" i="16"/>
  <c r="I139" i="16"/>
  <c r="F139" i="16"/>
  <c r="O138" i="16"/>
  <c r="L138" i="16"/>
  <c r="I138" i="16"/>
  <c r="F138" i="16"/>
  <c r="O137" i="16"/>
  <c r="O136" i="16" s="1"/>
  <c r="L137" i="16"/>
  <c r="I137" i="16"/>
  <c r="I136" i="16" s="1"/>
  <c r="F137" i="16"/>
  <c r="N136" i="16"/>
  <c r="M136" i="16"/>
  <c r="K136" i="16"/>
  <c r="J136" i="16"/>
  <c r="H136" i="16"/>
  <c r="G136" i="16"/>
  <c r="E136" i="16"/>
  <c r="D136" i="16"/>
  <c r="O135" i="16"/>
  <c r="L135" i="16"/>
  <c r="I135" i="16"/>
  <c r="F135" i="16"/>
  <c r="O134" i="16"/>
  <c r="L134" i="16"/>
  <c r="I134" i="16"/>
  <c r="F134" i="16"/>
  <c r="O133" i="16"/>
  <c r="L133" i="16"/>
  <c r="I133" i="16"/>
  <c r="F133" i="16"/>
  <c r="O132" i="16"/>
  <c r="L132" i="16"/>
  <c r="I132" i="16"/>
  <c r="I131" i="16" s="1"/>
  <c r="F132" i="16"/>
  <c r="N131" i="16"/>
  <c r="M131" i="16"/>
  <c r="K131" i="16"/>
  <c r="K130" i="16" s="1"/>
  <c r="J131" i="16"/>
  <c r="H131" i="16"/>
  <c r="G131" i="16"/>
  <c r="F131" i="16"/>
  <c r="E131" i="16"/>
  <c r="D131" i="16"/>
  <c r="O129" i="16"/>
  <c r="O128" i="16" s="1"/>
  <c r="L129" i="16"/>
  <c r="L128" i="16" s="1"/>
  <c r="I129" i="16"/>
  <c r="F129" i="16"/>
  <c r="N128" i="16"/>
  <c r="M128" i="16"/>
  <c r="K128" i="16"/>
  <c r="J128" i="16"/>
  <c r="I128" i="16"/>
  <c r="H128" i="16"/>
  <c r="G128" i="16"/>
  <c r="E128" i="16"/>
  <c r="D128" i="16"/>
  <c r="O127" i="16"/>
  <c r="L127" i="16"/>
  <c r="I127" i="16"/>
  <c r="F127" i="16"/>
  <c r="O126" i="16"/>
  <c r="L126" i="16"/>
  <c r="I126" i="16"/>
  <c r="F126" i="16"/>
  <c r="O125" i="16"/>
  <c r="L125" i="16"/>
  <c r="I125" i="16"/>
  <c r="F125" i="16"/>
  <c r="O124" i="16"/>
  <c r="L124" i="16"/>
  <c r="I124" i="16"/>
  <c r="F124" i="16"/>
  <c r="O123" i="16"/>
  <c r="O122" i="16" s="1"/>
  <c r="L123" i="16"/>
  <c r="I123" i="16"/>
  <c r="I122" i="16" s="1"/>
  <c r="F123" i="16"/>
  <c r="N122" i="16"/>
  <c r="M122" i="16"/>
  <c r="K122" i="16"/>
  <c r="J122" i="16"/>
  <c r="H122" i="16"/>
  <c r="G122" i="16"/>
  <c r="E122" i="16"/>
  <c r="D122" i="16"/>
  <c r="O121" i="16"/>
  <c r="L121" i="16"/>
  <c r="I121" i="16"/>
  <c r="F121" i="16"/>
  <c r="O120" i="16"/>
  <c r="L120" i="16"/>
  <c r="I120" i="16"/>
  <c r="F120" i="16"/>
  <c r="O119" i="16"/>
  <c r="L119" i="16"/>
  <c r="I119" i="16"/>
  <c r="F119" i="16"/>
  <c r="O118" i="16"/>
  <c r="L118" i="16"/>
  <c r="I118" i="16"/>
  <c r="F118" i="16"/>
  <c r="C118" i="16" s="1"/>
  <c r="O117" i="16"/>
  <c r="L117" i="16"/>
  <c r="I117" i="16"/>
  <c r="I116" i="16" s="1"/>
  <c r="F117" i="16"/>
  <c r="N116" i="16"/>
  <c r="M116" i="16"/>
  <c r="K116" i="16"/>
  <c r="J116" i="16"/>
  <c r="H116" i="16"/>
  <c r="G116" i="16"/>
  <c r="E116" i="16"/>
  <c r="D116" i="16"/>
  <c r="O115" i="16"/>
  <c r="L115" i="16"/>
  <c r="I115" i="16"/>
  <c r="F115" i="16"/>
  <c r="O114" i="16"/>
  <c r="L114" i="16"/>
  <c r="I114" i="16"/>
  <c r="F114" i="16"/>
  <c r="O113" i="16"/>
  <c r="L113" i="16"/>
  <c r="I113" i="16"/>
  <c r="I112" i="16" s="1"/>
  <c r="F113" i="16"/>
  <c r="N112" i="16"/>
  <c r="M112" i="16"/>
  <c r="K112" i="16"/>
  <c r="J112" i="16"/>
  <c r="H112" i="16"/>
  <c r="G112" i="16"/>
  <c r="E112" i="16"/>
  <c r="D112" i="16"/>
  <c r="O111" i="16"/>
  <c r="L111" i="16"/>
  <c r="I111" i="16"/>
  <c r="F111" i="16"/>
  <c r="O110" i="16"/>
  <c r="L110" i="16"/>
  <c r="I110" i="16"/>
  <c r="F110" i="16"/>
  <c r="O109" i="16"/>
  <c r="L109" i="16"/>
  <c r="I109" i="16"/>
  <c r="F109" i="16"/>
  <c r="O108" i="16"/>
  <c r="L108" i="16"/>
  <c r="I108" i="16"/>
  <c r="F108" i="16"/>
  <c r="O107" i="16"/>
  <c r="L107" i="16"/>
  <c r="I107" i="16"/>
  <c r="F107" i="16"/>
  <c r="O106" i="16"/>
  <c r="L106" i="16"/>
  <c r="I106" i="16"/>
  <c r="F106" i="16"/>
  <c r="O105" i="16"/>
  <c r="L105" i="16"/>
  <c r="I105" i="16"/>
  <c r="F105" i="16"/>
  <c r="O104" i="16"/>
  <c r="L104" i="16"/>
  <c r="I104" i="16"/>
  <c r="I103" i="16" s="1"/>
  <c r="F104" i="16"/>
  <c r="N103" i="16"/>
  <c r="M103" i="16"/>
  <c r="K103" i="16"/>
  <c r="J103" i="16"/>
  <c r="H103" i="16"/>
  <c r="G103" i="16"/>
  <c r="F103" i="16"/>
  <c r="E103" i="16"/>
  <c r="D103" i="16"/>
  <c r="O102" i="16"/>
  <c r="L102" i="16"/>
  <c r="I102" i="16"/>
  <c r="F102" i="16"/>
  <c r="O101" i="16"/>
  <c r="L101" i="16"/>
  <c r="I101" i="16"/>
  <c r="F101" i="16"/>
  <c r="O100" i="16"/>
  <c r="L100" i="16"/>
  <c r="I100" i="16"/>
  <c r="F100" i="16"/>
  <c r="O99" i="16"/>
  <c r="L99" i="16"/>
  <c r="I99" i="16"/>
  <c r="F99" i="16"/>
  <c r="O98" i="16"/>
  <c r="L98" i="16"/>
  <c r="I98" i="16"/>
  <c r="F98" i="16"/>
  <c r="O97" i="16"/>
  <c r="L97" i="16"/>
  <c r="I97" i="16"/>
  <c r="F97" i="16"/>
  <c r="O96" i="16"/>
  <c r="L96" i="16"/>
  <c r="I96" i="16"/>
  <c r="F96" i="16"/>
  <c r="N95" i="16"/>
  <c r="M95" i="16"/>
  <c r="K95" i="16"/>
  <c r="J95" i="16"/>
  <c r="H95" i="16"/>
  <c r="G95" i="16"/>
  <c r="E95" i="16"/>
  <c r="D95" i="16"/>
  <c r="O94" i="16"/>
  <c r="L94" i="16"/>
  <c r="I94" i="16"/>
  <c r="F94" i="16"/>
  <c r="O93" i="16"/>
  <c r="L93" i="16"/>
  <c r="I93" i="16"/>
  <c r="F93" i="16"/>
  <c r="O92" i="16"/>
  <c r="L92" i="16"/>
  <c r="I92" i="16"/>
  <c r="F92" i="16"/>
  <c r="O91" i="16"/>
  <c r="L91" i="16"/>
  <c r="I91" i="16"/>
  <c r="F91" i="16"/>
  <c r="O90" i="16"/>
  <c r="L90" i="16"/>
  <c r="I90" i="16"/>
  <c r="F90" i="16"/>
  <c r="N89" i="16"/>
  <c r="M89" i="16"/>
  <c r="K89" i="16"/>
  <c r="J89" i="16"/>
  <c r="H89" i="16"/>
  <c r="G89" i="16"/>
  <c r="E89" i="16"/>
  <c r="D89" i="16"/>
  <c r="O88" i="16"/>
  <c r="L88" i="16"/>
  <c r="I88" i="16"/>
  <c r="F88" i="16"/>
  <c r="O87" i="16"/>
  <c r="L87" i="16"/>
  <c r="I87" i="16"/>
  <c r="F87" i="16"/>
  <c r="O86" i="16"/>
  <c r="L86" i="16"/>
  <c r="I86" i="16"/>
  <c r="F86" i="16"/>
  <c r="O85" i="16"/>
  <c r="L85" i="16"/>
  <c r="I85" i="16"/>
  <c r="I84" i="16" s="1"/>
  <c r="F85" i="16"/>
  <c r="N84" i="16"/>
  <c r="M84" i="16"/>
  <c r="K84" i="16"/>
  <c r="J84" i="16"/>
  <c r="H84" i="16"/>
  <c r="G84" i="16"/>
  <c r="E84" i="16"/>
  <c r="D84" i="16"/>
  <c r="O82" i="16"/>
  <c r="L82" i="16"/>
  <c r="I82" i="16"/>
  <c r="F82" i="16"/>
  <c r="O81" i="16"/>
  <c r="L81" i="16"/>
  <c r="I81" i="16"/>
  <c r="I80" i="16" s="1"/>
  <c r="F81" i="16"/>
  <c r="O80" i="16"/>
  <c r="N80" i="16"/>
  <c r="M80" i="16"/>
  <c r="K80" i="16"/>
  <c r="K76" i="16" s="1"/>
  <c r="J80" i="16"/>
  <c r="H80" i="16"/>
  <c r="G80" i="16"/>
  <c r="E80" i="16"/>
  <c r="D80" i="16"/>
  <c r="O79" i="16"/>
  <c r="L79" i="16"/>
  <c r="I79" i="16"/>
  <c r="F79" i="16"/>
  <c r="O78" i="16"/>
  <c r="O77" i="16" s="1"/>
  <c r="O76" i="16" s="1"/>
  <c r="L78" i="16"/>
  <c r="I78" i="16"/>
  <c r="I77" i="16" s="1"/>
  <c r="I76" i="16" s="1"/>
  <c r="F78" i="16"/>
  <c r="N77" i="16"/>
  <c r="N76" i="16" s="1"/>
  <c r="M77" i="16"/>
  <c r="L77" i="16"/>
  <c r="K77" i="16"/>
  <c r="J77" i="16"/>
  <c r="H77" i="16"/>
  <c r="G77" i="16"/>
  <c r="G76" i="16" s="1"/>
  <c r="F77" i="16"/>
  <c r="E77" i="16"/>
  <c r="D77" i="16"/>
  <c r="O74" i="16"/>
  <c r="L74" i="16"/>
  <c r="I74" i="16"/>
  <c r="F74" i="16"/>
  <c r="O73" i="16"/>
  <c r="L73" i="16"/>
  <c r="I73" i="16"/>
  <c r="F73" i="16"/>
  <c r="O72" i="16"/>
  <c r="L72" i="16"/>
  <c r="I72" i="16"/>
  <c r="F72" i="16"/>
  <c r="O71" i="16"/>
  <c r="L71" i="16"/>
  <c r="I71" i="16"/>
  <c r="F71" i="16"/>
  <c r="O70" i="16"/>
  <c r="O69" i="16" s="1"/>
  <c r="L70" i="16"/>
  <c r="I70" i="16"/>
  <c r="I69" i="16" s="1"/>
  <c r="F70" i="16"/>
  <c r="N69" i="16"/>
  <c r="N67" i="16" s="1"/>
  <c r="M69" i="16"/>
  <c r="M67" i="16" s="1"/>
  <c r="K69" i="16"/>
  <c r="K67" i="16" s="1"/>
  <c r="J69" i="16"/>
  <c r="J67" i="16" s="1"/>
  <c r="H69" i="16"/>
  <c r="H67" i="16" s="1"/>
  <c r="G69" i="16"/>
  <c r="F69" i="16"/>
  <c r="E69" i="16"/>
  <c r="E67" i="16" s="1"/>
  <c r="D69" i="16"/>
  <c r="D67" i="16" s="1"/>
  <c r="O68" i="16"/>
  <c r="L68" i="16"/>
  <c r="I68" i="16"/>
  <c r="F68" i="16"/>
  <c r="C68" i="16" s="1"/>
  <c r="G67" i="16"/>
  <c r="O66" i="16"/>
  <c r="L66" i="16"/>
  <c r="I66" i="16"/>
  <c r="F66" i="16"/>
  <c r="O65" i="16"/>
  <c r="L65" i="16"/>
  <c r="I65" i="16"/>
  <c r="F65" i="16"/>
  <c r="O64" i="16"/>
  <c r="L64" i="16"/>
  <c r="I64" i="16"/>
  <c r="F64" i="16"/>
  <c r="O63" i="16"/>
  <c r="L63" i="16"/>
  <c r="I63" i="16"/>
  <c r="F63" i="16"/>
  <c r="O62" i="16"/>
  <c r="L62" i="16"/>
  <c r="I62" i="16"/>
  <c r="F62" i="16"/>
  <c r="O61" i="16"/>
  <c r="L61" i="16"/>
  <c r="I61" i="16"/>
  <c r="F61" i="16"/>
  <c r="O60" i="16"/>
  <c r="L60" i="16"/>
  <c r="I60" i="16"/>
  <c r="F60" i="16"/>
  <c r="O59" i="16"/>
  <c r="L59" i="16"/>
  <c r="I59" i="16"/>
  <c r="F59" i="16"/>
  <c r="N58" i="16"/>
  <c r="M58" i="16"/>
  <c r="K58" i="16"/>
  <c r="J58" i="16"/>
  <c r="H58" i="16"/>
  <c r="G58" i="16"/>
  <c r="E58" i="16"/>
  <c r="D58" i="16"/>
  <c r="O57" i="16"/>
  <c r="L57" i="16"/>
  <c r="I57" i="16"/>
  <c r="F57" i="16"/>
  <c r="O56" i="16"/>
  <c r="O55" i="16" s="1"/>
  <c r="L56" i="16"/>
  <c r="L55" i="16" s="1"/>
  <c r="I56" i="16"/>
  <c r="I55" i="16" s="1"/>
  <c r="F56" i="16"/>
  <c r="N55" i="16"/>
  <c r="N54" i="16" s="1"/>
  <c r="N53" i="16" s="1"/>
  <c r="M55" i="16"/>
  <c r="K55" i="16"/>
  <c r="K54" i="16" s="1"/>
  <c r="J55" i="16"/>
  <c r="H55" i="16"/>
  <c r="H54" i="16" s="1"/>
  <c r="G55" i="16"/>
  <c r="E55" i="16"/>
  <c r="D55" i="16"/>
  <c r="M54" i="16"/>
  <c r="M53" i="16" s="1"/>
  <c r="O47" i="16"/>
  <c r="C47" i="16" s="1"/>
  <c r="O46" i="16"/>
  <c r="C46" i="16" s="1"/>
  <c r="N45" i="16"/>
  <c r="M45" i="16"/>
  <c r="L44" i="16"/>
  <c r="L43" i="16" s="1"/>
  <c r="I44" i="16"/>
  <c r="I43" i="16" s="1"/>
  <c r="F44" i="16"/>
  <c r="K43" i="16"/>
  <c r="J43" i="16"/>
  <c r="H43" i="16"/>
  <c r="G43" i="16"/>
  <c r="E43" i="16"/>
  <c r="D43" i="16"/>
  <c r="F42" i="16"/>
  <c r="C42" i="16" s="1"/>
  <c r="E41" i="16"/>
  <c r="D41" i="16"/>
  <c r="L40" i="16"/>
  <c r="C40" i="16" s="1"/>
  <c r="L39" i="16"/>
  <c r="C39" i="16" s="1"/>
  <c r="L38" i="16"/>
  <c r="C38" i="16" s="1"/>
  <c r="L37" i="16"/>
  <c r="C37" i="16" s="1"/>
  <c r="K36" i="16"/>
  <c r="J36" i="16"/>
  <c r="J26" i="16" s="1"/>
  <c r="L35" i="16"/>
  <c r="C35" i="16"/>
  <c r="L34" i="16"/>
  <c r="C34" i="16" s="1"/>
  <c r="K33" i="16"/>
  <c r="J33" i="16"/>
  <c r="L32" i="16"/>
  <c r="C32" i="16" s="1"/>
  <c r="L31" i="16"/>
  <c r="C31" i="16" s="1"/>
  <c r="K31" i="16"/>
  <c r="J31" i="16"/>
  <c r="L30" i="16"/>
  <c r="C30" i="16" s="1"/>
  <c r="L29" i="16"/>
  <c r="C29" i="16" s="1"/>
  <c r="L28" i="16"/>
  <c r="C28" i="16" s="1"/>
  <c r="K27" i="16"/>
  <c r="J27" i="16"/>
  <c r="F25" i="16"/>
  <c r="C25" i="16"/>
  <c r="I24" i="16"/>
  <c r="F24" i="16"/>
  <c r="C24" i="16" s="1"/>
  <c r="O23" i="16"/>
  <c r="L23" i="16"/>
  <c r="I23" i="16"/>
  <c r="F23" i="16"/>
  <c r="C23" i="16" s="1"/>
  <c r="O22" i="16"/>
  <c r="L22" i="16"/>
  <c r="I22" i="16"/>
  <c r="I21" i="16" s="1"/>
  <c r="F22" i="16"/>
  <c r="N21" i="16"/>
  <c r="N289" i="16" s="1"/>
  <c r="N288" i="16" s="1"/>
  <c r="M21" i="16"/>
  <c r="K21" i="16"/>
  <c r="K289" i="16" s="1"/>
  <c r="K288" i="16" s="1"/>
  <c r="J21" i="16"/>
  <c r="J289" i="16" s="1"/>
  <c r="J288" i="16" s="1"/>
  <c r="H21" i="16"/>
  <c r="H289" i="16" s="1"/>
  <c r="H288" i="16" s="1"/>
  <c r="G21" i="16"/>
  <c r="G289" i="16" s="1"/>
  <c r="G288" i="16" s="1"/>
  <c r="E21" i="16"/>
  <c r="D21" i="16"/>
  <c r="C265" i="16" l="1"/>
  <c r="I12" i="17"/>
  <c r="L252" i="16"/>
  <c r="L251" i="16" s="1"/>
  <c r="K26" i="16"/>
  <c r="C64" i="16"/>
  <c r="C72" i="16"/>
  <c r="C74" i="16"/>
  <c r="C90" i="16"/>
  <c r="C126" i="16"/>
  <c r="C127" i="16"/>
  <c r="L131" i="16"/>
  <c r="G130" i="16"/>
  <c r="F141" i="16"/>
  <c r="C146" i="16"/>
  <c r="I144" i="16"/>
  <c r="C154" i="16"/>
  <c r="C162" i="16"/>
  <c r="C170" i="16"/>
  <c r="K173" i="16"/>
  <c r="N187" i="16"/>
  <c r="G187" i="16"/>
  <c r="K187" i="16"/>
  <c r="O205" i="16"/>
  <c r="L235" i="16"/>
  <c r="C249" i="16"/>
  <c r="C271" i="16"/>
  <c r="G269" i="16"/>
  <c r="K269" i="16"/>
  <c r="O283" i="16"/>
  <c r="C56" i="16"/>
  <c r="C57" i="16"/>
  <c r="C63" i="16"/>
  <c r="C82" i="16"/>
  <c r="C86" i="16"/>
  <c r="C87" i="16"/>
  <c r="C88" i="16"/>
  <c r="D83" i="16"/>
  <c r="C94" i="16"/>
  <c r="C102" i="16"/>
  <c r="L116" i="16"/>
  <c r="O131" i="16"/>
  <c r="L141" i="16"/>
  <c r="C158" i="16"/>
  <c r="C213" i="16"/>
  <c r="C221" i="16"/>
  <c r="C224" i="16"/>
  <c r="H204" i="16"/>
  <c r="J269" i="16"/>
  <c r="C285" i="16"/>
  <c r="C291" i="16"/>
  <c r="C292" i="16"/>
  <c r="L196" i="16"/>
  <c r="L21" i="16"/>
  <c r="L289" i="16" s="1"/>
  <c r="C44" i="16"/>
  <c r="G54" i="16"/>
  <c r="G53" i="16" s="1"/>
  <c r="D76" i="16"/>
  <c r="H76" i="16"/>
  <c r="C98" i="16"/>
  <c r="C106" i="16"/>
  <c r="C114" i="16"/>
  <c r="C115" i="16"/>
  <c r="C134" i="16"/>
  <c r="C138" i="16"/>
  <c r="C140" i="16"/>
  <c r="L160" i="16"/>
  <c r="C182" i="16"/>
  <c r="C185" i="16"/>
  <c r="F188" i="16"/>
  <c r="F187" i="16" s="1"/>
  <c r="J187" i="16"/>
  <c r="O187" i="16"/>
  <c r="C197" i="16"/>
  <c r="K204" i="16"/>
  <c r="C217" i="16"/>
  <c r="G231" i="16"/>
  <c r="M231" i="16"/>
  <c r="E231" i="16"/>
  <c r="E230" i="16" s="1"/>
  <c r="C237" i="16"/>
  <c r="C257" i="16"/>
  <c r="C273" i="16"/>
  <c r="E270" i="16"/>
  <c r="E269" i="16" s="1"/>
  <c r="G83" i="16"/>
  <c r="G75" i="16" s="1"/>
  <c r="D130" i="16"/>
  <c r="D75" i="16" s="1"/>
  <c r="L175" i="16"/>
  <c r="C209" i="16"/>
  <c r="C277" i="16"/>
  <c r="D54" i="16"/>
  <c r="D53" i="16" s="1"/>
  <c r="D52" i="16" s="1"/>
  <c r="H53" i="16"/>
  <c r="E54" i="16"/>
  <c r="E53" i="16" s="1"/>
  <c r="I58" i="16"/>
  <c r="C66" i="16"/>
  <c r="M76" i="16"/>
  <c r="F80" i="16"/>
  <c r="N83" i="16"/>
  <c r="L95" i="16"/>
  <c r="C105" i="16"/>
  <c r="C110" i="16"/>
  <c r="J130" i="16"/>
  <c r="C133" i="16"/>
  <c r="L144" i="16"/>
  <c r="C153" i="16"/>
  <c r="N173" i="16"/>
  <c r="C178" i="16"/>
  <c r="L179" i="16"/>
  <c r="F184" i="16"/>
  <c r="O196" i="16"/>
  <c r="C202" i="16"/>
  <c r="K195" i="16"/>
  <c r="C212" i="16"/>
  <c r="M204" i="16"/>
  <c r="M195" i="16" s="1"/>
  <c r="O235" i="16"/>
  <c r="C243" i="16"/>
  <c r="C248" i="16"/>
  <c r="O246" i="16"/>
  <c r="C253" i="16"/>
  <c r="C258" i="16"/>
  <c r="D259" i="16"/>
  <c r="I272" i="16"/>
  <c r="L272" i="16"/>
  <c r="C279" i="16"/>
  <c r="C280" i="16"/>
  <c r="F290" i="16"/>
  <c r="C296" i="16"/>
  <c r="N20" i="16"/>
  <c r="F43" i="16"/>
  <c r="C43" i="16" s="1"/>
  <c r="J54" i="16"/>
  <c r="J53" i="16" s="1"/>
  <c r="E76" i="16"/>
  <c r="J76" i="16"/>
  <c r="L84" i="16"/>
  <c r="I89" i="16"/>
  <c r="J83" i="16"/>
  <c r="C96" i="16"/>
  <c r="C107" i="16"/>
  <c r="C108" i="16"/>
  <c r="C109" i="16"/>
  <c r="L112" i="16"/>
  <c r="C121" i="16"/>
  <c r="C135" i="16"/>
  <c r="L136" i="16"/>
  <c r="I151" i="16"/>
  <c r="C157" i="16"/>
  <c r="C167" i="16"/>
  <c r="C176" i="16"/>
  <c r="C177" i="16"/>
  <c r="C180" i="16"/>
  <c r="C181" i="16"/>
  <c r="C191" i="16"/>
  <c r="C192" i="16"/>
  <c r="C203" i="16"/>
  <c r="G204" i="16"/>
  <c r="G195" i="16" s="1"/>
  <c r="G194" i="16" s="1"/>
  <c r="D204" i="16"/>
  <c r="C222" i="16"/>
  <c r="E204" i="16"/>
  <c r="E195" i="16" s="1"/>
  <c r="E194" i="16" s="1"/>
  <c r="N231" i="16"/>
  <c r="N230" i="16" s="1"/>
  <c r="N194" i="16" s="1"/>
  <c r="C262" i="16"/>
  <c r="I264" i="16"/>
  <c r="F270" i="16"/>
  <c r="I276" i="16"/>
  <c r="I270" i="16" s="1"/>
  <c r="I269" i="16" s="1"/>
  <c r="C294" i="16"/>
  <c r="H130" i="16"/>
  <c r="J20" i="16"/>
  <c r="D289" i="16"/>
  <c r="D288" i="16" s="1"/>
  <c r="G20" i="16"/>
  <c r="F55" i="16"/>
  <c r="C55" i="16" s="1"/>
  <c r="K53" i="16"/>
  <c r="C60" i="16"/>
  <c r="C71" i="16"/>
  <c r="C79" i="16"/>
  <c r="L80" i="16"/>
  <c r="C80" i="16" s="1"/>
  <c r="H83" i="16"/>
  <c r="H75" i="16" s="1"/>
  <c r="L89" i="16"/>
  <c r="C101" i="16"/>
  <c r="K83" i="16"/>
  <c r="K75" i="16" s="1"/>
  <c r="I141" i="16"/>
  <c r="I130" i="16" s="1"/>
  <c r="C147" i="16"/>
  <c r="C149" i="16"/>
  <c r="C159" i="16"/>
  <c r="I166" i="16"/>
  <c r="I165" i="16" s="1"/>
  <c r="C171" i="16"/>
  <c r="C172" i="16"/>
  <c r="E173" i="16"/>
  <c r="I179" i="16"/>
  <c r="I174" i="16" s="1"/>
  <c r="I173" i="16" s="1"/>
  <c r="C183" i="16"/>
  <c r="J195" i="16"/>
  <c r="C210" i="16"/>
  <c r="C215" i="16"/>
  <c r="C226" i="16"/>
  <c r="G230" i="16"/>
  <c r="K231" i="16"/>
  <c r="K230" i="16" s="1"/>
  <c r="K286" i="16" s="1"/>
  <c r="J231" i="16"/>
  <c r="J230" i="16" s="1"/>
  <c r="J194" i="16" s="1"/>
  <c r="C240" i="16"/>
  <c r="O238" i="16"/>
  <c r="F260" i="16"/>
  <c r="C266" i="16"/>
  <c r="C278" i="16"/>
  <c r="L290" i="16"/>
  <c r="L288" i="16" s="1"/>
  <c r="K20" i="16"/>
  <c r="C22" i="16"/>
  <c r="F21" i="16"/>
  <c r="C61" i="16"/>
  <c r="C62" i="16"/>
  <c r="I67" i="16"/>
  <c r="C70" i="16"/>
  <c r="C59" i="16"/>
  <c r="F58" i="16"/>
  <c r="C58" i="16" s="1"/>
  <c r="L69" i="16"/>
  <c r="L67" i="16" s="1"/>
  <c r="C97" i="16"/>
  <c r="F95" i="16"/>
  <c r="I289" i="16"/>
  <c r="I20" i="16"/>
  <c r="M289" i="16"/>
  <c r="M288" i="16" s="1"/>
  <c r="M20" i="16"/>
  <c r="I54" i="16"/>
  <c r="C65" i="16"/>
  <c r="F67" i="16"/>
  <c r="C73" i="16"/>
  <c r="J75" i="16"/>
  <c r="C81" i="16"/>
  <c r="E289" i="16"/>
  <c r="E288" i="16" s="1"/>
  <c r="E20" i="16"/>
  <c r="O21" i="16"/>
  <c r="L54" i="16"/>
  <c r="L53" i="16" s="1"/>
  <c r="O58" i="16"/>
  <c r="O54" i="16" s="1"/>
  <c r="L58" i="16"/>
  <c r="O67" i="16"/>
  <c r="F76" i="16"/>
  <c r="C77" i="16"/>
  <c r="C78" i="16"/>
  <c r="C117" i="16"/>
  <c r="F116" i="16"/>
  <c r="C186" i="16"/>
  <c r="L184" i="16"/>
  <c r="F269" i="16"/>
  <c r="L27" i="16"/>
  <c r="L33" i="16"/>
  <c r="C33" i="16" s="1"/>
  <c r="L36" i="16"/>
  <c r="C36" i="16" s="1"/>
  <c r="F41" i="16"/>
  <c r="C41" i="16" s="1"/>
  <c r="O45" i="16"/>
  <c r="M83" i="16"/>
  <c r="O89" i="16"/>
  <c r="I95" i="16"/>
  <c r="I83" i="16" s="1"/>
  <c r="I75" i="16" s="1"/>
  <c r="C99" i="16"/>
  <c r="C100" i="16"/>
  <c r="C111" i="16"/>
  <c r="O112" i="16"/>
  <c r="C119" i="16"/>
  <c r="C120" i="16"/>
  <c r="L122" i="16"/>
  <c r="M130" i="16"/>
  <c r="C137" i="16"/>
  <c r="F136" i="16"/>
  <c r="C136" i="16" s="1"/>
  <c r="C143" i="16"/>
  <c r="O144" i="16"/>
  <c r="O130" i="16" s="1"/>
  <c r="C152" i="16"/>
  <c r="C161" i="16"/>
  <c r="F160" i="16"/>
  <c r="C160" i="16" s="1"/>
  <c r="F175" i="16"/>
  <c r="O179" i="16"/>
  <c r="C131" i="16"/>
  <c r="L151" i="16"/>
  <c r="C151" i="16" s="1"/>
  <c r="C206" i="16"/>
  <c r="L205" i="16"/>
  <c r="C256" i="16"/>
  <c r="F252" i="16"/>
  <c r="D20" i="16"/>
  <c r="H20" i="16"/>
  <c r="O84" i="16"/>
  <c r="C91" i="16"/>
  <c r="C92" i="16"/>
  <c r="C93" i="16"/>
  <c r="F89" i="16"/>
  <c r="O103" i="16"/>
  <c r="L103" i="16"/>
  <c r="C113" i="16"/>
  <c r="F112" i="16"/>
  <c r="C112" i="16" s="1"/>
  <c r="C129" i="16"/>
  <c r="F128" i="16"/>
  <c r="C128" i="16" s="1"/>
  <c r="N130" i="16"/>
  <c r="N75" i="16" s="1"/>
  <c r="C139" i="16"/>
  <c r="C141" i="16"/>
  <c r="C145" i="16"/>
  <c r="F144" i="16"/>
  <c r="C155" i="16"/>
  <c r="C156" i="16"/>
  <c r="C163" i="16"/>
  <c r="C164" i="16"/>
  <c r="J286" i="16"/>
  <c r="E83" i="16"/>
  <c r="C85" i="16"/>
  <c r="F84" i="16"/>
  <c r="O95" i="16"/>
  <c r="C104" i="16"/>
  <c r="O116" i="16"/>
  <c r="C124" i="16"/>
  <c r="C125" i="16"/>
  <c r="F122" i="16"/>
  <c r="E130" i="16"/>
  <c r="C132" i="16"/>
  <c r="C148" i="16"/>
  <c r="C168" i="16"/>
  <c r="C169" i="16"/>
  <c r="F166" i="16"/>
  <c r="O175" i="16"/>
  <c r="O174" i="16" s="1"/>
  <c r="O173" i="16" s="1"/>
  <c r="F179" i="16"/>
  <c r="C190" i="16"/>
  <c r="L188" i="16"/>
  <c r="L187" i="16" s="1"/>
  <c r="D195" i="16"/>
  <c r="C218" i="16"/>
  <c r="L216" i="16"/>
  <c r="I260" i="16"/>
  <c r="C263" i="16"/>
  <c r="C123" i="16"/>
  <c r="O216" i="16"/>
  <c r="O204" i="16" s="1"/>
  <c r="O195" i="16" s="1"/>
  <c r="C234" i="16"/>
  <c r="L233" i="16"/>
  <c r="F235" i="16"/>
  <c r="C235" i="16" s="1"/>
  <c r="C236" i="16"/>
  <c r="C250" i="16"/>
  <c r="L246" i="16"/>
  <c r="H230" i="16"/>
  <c r="I252" i="16"/>
  <c r="I251" i="16" s="1"/>
  <c r="C255" i="16"/>
  <c r="L264" i="16"/>
  <c r="L259" i="16" s="1"/>
  <c r="C267" i="16"/>
  <c r="C268" i="16"/>
  <c r="F264" i="16"/>
  <c r="O270" i="16"/>
  <c r="O269" i="16" s="1"/>
  <c r="L276" i="16"/>
  <c r="C298" i="16"/>
  <c r="F196" i="16"/>
  <c r="C207" i="16"/>
  <c r="C208" i="16"/>
  <c r="F205" i="16"/>
  <c r="C219" i="16"/>
  <c r="C220" i="16"/>
  <c r="F216" i="16"/>
  <c r="F227" i="16"/>
  <c r="C227" i="16" s="1"/>
  <c r="C228" i="16"/>
  <c r="D230" i="16"/>
  <c r="M230" i="16"/>
  <c r="M194" i="16" s="1"/>
  <c r="O231" i="16"/>
  <c r="C242" i="16"/>
  <c r="L238" i="16"/>
  <c r="C238" i="16" s="1"/>
  <c r="O259" i="16"/>
  <c r="C274" i="16"/>
  <c r="C275" i="16"/>
  <c r="C187" i="16"/>
  <c r="H195" i="16"/>
  <c r="I198" i="16"/>
  <c r="I196" i="16" s="1"/>
  <c r="C199" i="16"/>
  <c r="I205" i="16"/>
  <c r="C211" i="16"/>
  <c r="I216" i="16"/>
  <c r="C223" i="16"/>
  <c r="C232" i="16"/>
  <c r="C239" i="16"/>
  <c r="F246" i="16"/>
  <c r="I246" i="16"/>
  <c r="I231" i="16" s="1"/>
  <c r="C247" i="16"/>
  <c r="O251" i="16"/>
  <c r="C282" i="16"/>
  <c r="L281" i="16"/>
  <c r="C281" i="16" s="1"/>
  <c r="F283" i="16"/>
  <c r="C284" i="16"/>
  <c r="I290" i="16"/>
  <c r="C290" i="16" s="1"/>
  <c r="C295" i="16"/>
  <c r="G52" i="16" l="1"/>
  <c r="G51" i="16" s="1"/>
  <c r="G286" i="16"/>
  <c r="C272" i="16"/>
  <c r="C103" i="16"/>
  <c r="K194" i="16"/>
  <c r="L130" i="16"/>
  <c r="G50" i="16"/>
  <c r="G287" i="16"/>
  <c r="C276" i="16"/>
  <c r="D286" i="16"/>
  <c r="L270" i="16"/>
  <c r="H286" i="16"/>
  <c r="M75" i="16"/>
  <c r="M52" i="16" s="1"/>
  <c r="M51" i="16" s="1"/>
  <c r="C69" i="16"/>
  <c r="C95" i="16"/>
  <c r="K52" i="16"/>
  <c r="K51" i="16" s="1"/>
  <c r="H52" i="16"/>
  <c r="L174" i="16"/>
  <c r="L173" i="16" s="1"/>
  <c r="E75" i="16"/>
  <c r="C144" i="16"/>
  <c r="C89" i="16"/>
  <c r="L83" i="16"/>
  <c r="O53" i="16"/>
  <c r="L76" i="16"/>
  <c r="L75" i="16" s="1"/>
  <c r="C179" i="16"/>
  <c r="C122" i="16"/>
  <c r="J52" i="16"/>
  <c r="J51" i="16" s="1"/>
  <c r="M50" i="16"/>
  <c r="M287" i="16"/>
  <c r="E286" i="16"/>
  <c r="E52" i="16"/>
  <c r="E51" i="16" s="1"/>
  <c r="L269" i="16"/>
  <c r="C270" i="16"/>
  <c r="N52" i="16"/>
  <c r="N51" i="16" s="1"/>
  <c r="N286" i="16"/>
  <c r="J50" i="16"/>
  <c r="J287" i="16"/>
  <c r="F130" i="16"/>
  <c r="C130" i="16" s="1"/>
  <c r="C283" i="16"/>
  <c r="F231" i="16"/>
  <c r="I204" i="16"/>
  <c r="I195" i="16" s="1"/>
  <c r="H194" i="16"/>
  <c r="H51" i="16" s="1"/>
  <c r="M286" i="16"/>
  <c r="L231" i="16"/>
  <c r="L230" i="16" s="1"/>
  <c r="C233" i="16"/>
  <c r="O83" i="16"/>
  <c r="O75" i="16" s="1"/>
  <c r="O52" i="16" s="1"/>
  <c r="F174" i="16"/>
  <c r="C175" i="16"/>
  <c r="C269" i="16"/>
  <c r="C27" i="16"/>
  <c r="L26" i="16"/>
  <c r="C246" i="16"/>
  <c r="O230" i="16"/>
  <c r="O286" i="16" s="1"/>
  <c r="F204" i="16"/>
  <c r="F195" i="16" s="1"/>
  <c r="C205" i="16"/>
  <c r="C196" i="16"/>
  <c r="F259" i="16"/>
  <c r="C264" i="16"/>
  <c r="C260" i="16"/>
  <c r="I259" i="16"/>
  <c r="I230" i="16" s="1"/>
  <c r="D194" i="16"/>
  <c r="D51" i="16" s="1"/>
  <c r="F251" i="16"/>
  <c r="C251" i="16" s="1"/>
  <c r="C252" i="16"/>
  <c r="C184" i="16"/>
  <c r="F54" i="16"/>
  <c r="F289" i="16"/>
  <c r="C21" i="16"/>
  <c r="F20" i="16"/>
  <c r="L204" i="16"/>
  <c r="L195" i="16" s="1"/>
  <c r="L194" i="16" s="1"/>
  <c r="C45" i="16"/>
  <c r="O289" i="16"/>
  <c r="O288" i="16" s="1"/>
  <c r="O20" i="16"/>
  <c r="C216" i="16"/>
  <c r="C198" i="16"/>
  <c r="F165" i="16"/>
  <c r="C165" i="16" s="1"/>
  <c r="C166" i="16"/>
  <c r="C84" i="16"/>
  <c r="F83" i="16"/>
  <c r="C83" i="16" s="1"/>
  <c r="C188" i="16"/>
  <c r="C116" i="16"/>
  <c r="C67" i="16"/>
  <c r="I53" i="16"/>
  <c r="I52" i="16" s="1"/>
  <c r="I288" i="16"/>
  <c r="L52" i="16" l="1"/>
  <c r="L51" i="16" s="1"/>
  <c r="L50" i="16" s="1"/>
  <c r="K50" i="16"/>
  <c r="K287" i="16"/>
  <c r="C76" i="16"/>
  <c r="F75" i="16"/>
  <c r="C75" i="16" s="1"/>
  <c r="I286" i="16"/>
  <c r="I194" i="16"/>
  <c r="F288" i="16"/>
  <c r="C288" i="16" s="1"/>
  <c r="C289" i="16"/>
  <c r="C26" i="16"/>
  <c r="L20" i="16"/>
  <c r="C20" i="16" s="1"/>
  <c r="C231" i="16"/>
  <c r="F230" i="16"/>
  <c r="O194" i="16"/>
  <c r="N50" i="16"/>
  <c r="N287" i="16"/>
  <c r="E287" i="16"/>
  <c r="E50" i="16"/>
  <c r="I51" i="16"/>
  <c r="O51" i="16"/>
  <c r="C54" i="16"/>
  <c r="F53" i="16"/>
  <c r="D287" i="16"/>
  <c r="D50" i="16"/>
  <c r="C259" i="16"/>
  <c r="C204" i="16"/>
  <c r="F173" i="16"/>
  <c r="C173" i="16" s="1"/>
  <c r="C174" i="16"/>
  <c r="C195" i="16"/>
  <c r="H287" i="16"/>
  <c r="H50" i="16"/>
  <c r="L286" i="16"/>
  <c r="L287" i="16" l="1"/>
  <c r="C230" i="16"/>
  <c r="F286" i="16"/>
  <c r="C286" i="16" s="1"/>
  <c r="O50" i="16"/>
  <c r="O287" i="16"/>
  <c r="I287" i="16"/>
  <c r="I50" i="16"/>
  <c r="F194" i="16"/>
  <c r="C194" i="16" s="1"/>
  <c r="F52" i="16"/>
  <c r="C53" i="16"/>
  <c r="F51" i="16" l="1"/>
  <c r="C52" i="16"/>
  <c r="F287" i="16" l="1"/>
  <c r="C287" i="16" s="1"/>
  <c r="C51" i="16"/>
  <c r="F50" i="16"/>
  <c r="C50" i="16" s="1"/>
</calcChain>
</file>

<file path=xl/sharedStrings.xml><?xml version="1.0" encoding="utf-8"?>
<sst xmlns="http://schemas.openxmlformats.org/spreadsheetml/2006/main" count="5438" uniqueCount="760">
  <si>
    <t>IEŅĒMUMU UN IZDEVUMU TĀME 2018.GADAM</t>
  </si>
  <si>
    <t>Budžeta finansēta institūcija</t>
  </si>
  <si>
    <t>Jūrmalas pilsētas dome</t>
  </si>
  <si>
    <t>Reģistrācijas Nr.</t>
  </si>
  <si>
    <t>90000056357</t>
  </si>
  <si>
    <t>Adrese</t>
  </si>
  <si>
    <t>Jūrmala, Jomas iela 1/5</t>
  </si>
  <si>
    <t>Funkcionālās klasifikācijas kods</t>
  </si>
  <si>
    <t>Programma</t>
  </si>
  <si>
    <t>Konta Nr.</t>
  </si>
  <si>
    <t>pamatbudžetam</t>
  </si>
  <si>
    <t>LV84PARX0002484572001</t>
  </si>
  <si>
    <t>Valsts budžeta transfertiem</t>
  </si>
  <si>
    <t>projektiem</t>
  </si>
  <si>
    <t>maksas pakalpojumiem</t>
  </si>
  <si>
    <t>ziedojumiem, dāvinājumiem</t>
  </si>
  <si>
    <t>Budžeta klasifikācijas                                                         kods</t>
  </si>
  <si>
    <t>Rādītāju nosaukumi</t>
  </si>
  <si>
    <t>Izdevumu tāme 2018.gadam</t>
  </si>
  <si>
    <t>Kopā</t>
  </si>
  <si>
    <t>Pamatbudžets pirms priekšlikumiem</t>
  </si>
  <si>
    <t>Priekšlikumi izmaiņām pamatbudž. (+/-)</t>
  </si>
  <si>
    <t>Pamatbudžets</t>
  </si>
  <si>
    <t>Valsts un citu pašvaldību (iestāžu) budžeta transferti pirms priekšlikumiem</t>
  </si>
  <si>
    <t>Priekšlikumi izmaiņām Valsts u.c. pašvaldību (iestāžu) budž.transf. (+/-)</t>
  </si>
  <si>
    <t>Valsts un citu pašvaldību (iestāžu) budžeta transferti</t>
  </si>
  <si>
    <t>Maksas pakalpojumi pirms priekšlikumiem</t>
  </si>
  <si>
    <t>Priekšlikumi izmaiņām maksas pakalpojumi (+/-)</t>
  </si>
  <si>
    <t>Maksas pakalpojumi</t>
  </si>
  <si>
    <t>Ziedojumi, dāvinājumi pirms priekšlikumiem</t>
  </si>
  <si>
    <t>Priekšlikumi izmaiņām ziedojumi, dāvinājumi (+/-)</t>
  </si>
  <si>
    <t>Ziedojumi, dāvinājumi</t>
  </si>
  <si>
    <t>Finanšu līdzekļu nepieciešamības pamatojums, aprēķini, atšifrējumi, ekonomijas vai samazinājuma iemesli</t>
  </si>
  <si>
    <t>1</t>
  </si>
  <si>
    <t xml:space="preserve">  I   IEŅĒMUMI</t>
  </si>
  <si>
    <t>Ieņēmumi pavisam kopā, t.sk.:</t>
  </si>
  <si>
    <t>Atlikums gada sākumā, t.sk:</t>
  </si>
  <si>
    <t>F21010000   kasē</t>
  </si>
  <si>
    <t>F22010000 bankā</t>
  </si>
  <si>
    <t>Pašvaldības un tās iestāžu savstarpējie transferti</t>
  </si>
  <si>
    <t>X</t>
  </si>
  <si>
    <t>Ieņēmumi no citiem avotiem saskaņā ar noslēgtajiem līgumiem</t>
  </si>
  <si>
    <t>Ieņēmumi no iestāžu sniegtajiem maksas pakalpojumiem un citi pašu ieņēmumi</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</si>
  <si>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</si>
  <si>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</si>
  <si>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</si>
  <si>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</si>
  <si>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</si>
  <si>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</si>
  <si>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</si>
  <si>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telpu nomu</t>
  </si>
  <si>
    <t>Ieņēmumi no kustamā īpašuma iznomāšanas</t>
  </si>
  <si>
    <t>Ieņēmumi par pārējiem sniegtajiem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</si>
  <si>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</si>
  <si>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</si>
  <si>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</si>
  <si>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</si>
  <si>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</si>
  <si>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Pārējie iepriekš neklasificētie īpašiem mērķiem noteiktie ieņēmumi</t>
  </si>
  <si>
    <t>Citi iepriekš neklasificētie pašu ieņēmumi</t>
  </si>
  <si>
    <t>Pārējie iepriekš neklasificētie pašu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</si>
  <si>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</si>
  <si>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</si>
  <si>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</si>
  <si>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</si>
  <si>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</si>
  <si>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</si>
  <si>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</si>
  <si>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</si>
  <si>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</si>
  <si>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</si>
  <si>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</si>
  <si>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</si>
  <si>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</si>
  <si>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</si>
  <si>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</si>
  <si>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</si>
  <si>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</si>
  <si>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</si>
  <si>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un naudas balvas</t>
  </si>
  <si>
    <t>Citas normatīvajos aktos noteiktās piemaksas, kas nav iepriekš klasificētas</t>
  </si>
  <si>
    <t>Atalgojums fiziskajām personām uz tiesiskās attiecības regulējošu dokumentu pamata</t>
  </si>
  <si>
    <t>Darba devēja valsts soc. apdroš. obl. iemaksas, pabalsti un kompensācijas</t>
  </si>
  <si>
    <t>Darba devēja valsts sociālās apdrošin. obligātās iemaksas</t>
  </si>
  <si>
    <t>Darba devēja pabalsti, kompensācijas un citi maksājumi</t>
  </si>
  <si>
    <t>Darba devēja pabalsti un kompensācijas, no kuriem aprēķina iedzīvotāju ienākuma nodokli un valsts soc. apdroš. obl. iemaksas</t>
  </si>
  <si>
    <t>Mācību maksas kompensācija</t>
  </si>
  <si>
    <t>Uzturdevas kompensācija</t>
  </si>
  <si>
    <t>Darba devēja izdevumi veselības, dzīvības un nelaimes gadījumu apdrošināšanai</t>
  </si>
  <si>
    <t>Darba devēja pabalsti un kompensācijas, no kā neaprēķina iedzīvotāju ienākuma nodokli un valsts soc. apdroš. obl. Iemaksas</t>
  </si>
  <si>
    <t>Preces un pakalpojumi</t>
  </si>
  <si>
    <t>Mācību, darba un dienesta komandējumi, darba braucieni</t>
  </si>
  <si>
    <t>Iekšzemes mācību, darba un dienesta komandējumi, darba braucieni</t>
  </si>
  <si>
    <t>Dienas nauda</t>
  </si>
  <si>
    <t>Pārējie komandējumu un darba braucienu izdevumi</t>
  </si>
  <si>
    <t xml:space="preserve">Ārvalstu mācību, darba un dienesta komandējumi,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</si>
  <si>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</si>
  <si>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</si>
  <si>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</si>
  <si>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</si>
  <si>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</si>
  <si>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</si>
  <si>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</si>
  <si>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siltumenerģiju, tai skaitā apkuri</t>
  </si>
  <si>
    <t>Izdevumi par ūdeni un kanalizāciju</t>
  </si>
  <si>
    <t>Izdevumi par elektroenerģiju</t>
  </si>
  <si>
    <t>Izdevumi par atkritumu savākšanu, izvešanu no apdzīvotām vietām un teritorijām ārpus apdzīvotām vietām un atkritumu utilizāciju</t>
  </si>
  <si>
    <t>Izdevumi par pārējiem komunālajiem pakalpojumiem</t>
  </si>
  <si>
    <t>Iestādes administratīvie izdevumi un ar iestādes darbības nodrošināšanu saistītie izdevumi</t>
  </si>
  <si>
    <t>Administratīvie izdevumi un sabiedriskās attiecības</t>
  </si>
  <si>
    <t>Auditoru, tulku pakalpojumi, izdevumi par iestāžu pasūtītajiem pētījumiem</t>
  </si>
  <si>
    <t>Izdevumi par transporta pakalpojumiem</t>
  </si>
  <si>
    <t>Normatīvajos aktos noteiktie darba devēja veselības izdevumi darba ņēmējiem</t>
  </si>
  <si>
    <t>Izdevumi par saņemtajiem apmācību pakalpojumiem</t>
  </si>
  <si>
    <t>Bankas komisija, pakalpojumi</t>
  </si>
  <si>
    <t xml:space="preserve">Pārējie iestādes administratīvie izdevumi </t>
  </si>
  <si>
    <t>Remontdarbi un iestāžu uzturēšanas pakalpojumi (izņemot kapitālo remontu)</t>
  </si>
  <si>
    <t>Ēku, būvju un telpu kārtējais remonts</t>
  </si>
  <si>
    <t>Transportlīdzekļu uzturēšana un remonts</t>
  </si>
  <si>
    <t>Iekārtas, inventāra un aparatūras remonts, tehniskā apkalpošana</t>
  </si>
  <si>
    <t>Nekustamā īpašuma uzturēšana</t>
  </si>
  <si>
    <t>Autoceļu un ielu pārvaldīšana un uzturēšana</t>
  </si>
  <si>
    <t>Apdrošināšanas izdevumi</t>
  </si>
  <si>
    <t>Profesionālās darbības civiltiesiskās atbildības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</si>
  <si>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</si>
  <si>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</si>
  <si>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</si>
  <si>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</si>
  <si>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</si>
  <si>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</si>
  <si>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</si>
  <si>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</si>
  <si>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</si>
  <si>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aparatūras un inventāra īre un noma</t>
  </si>
  <si>
    <t>Pārējā noma</t>
  </si>
  <si>
    <t>Citi pakalpojumi</t>
  </si>
  <si>
    <t>Izdevumi par tiesvedības darbiem</t>
  </si>
  <si>
    <t>Ar brīvprātīgā darba veikšanu saistītie izdevumi</t>
  </si>
  <si>
    <t>Pašvaldību līdzekļi neparedzētiem gadījumiem</t>
  </si>
  <si>
    <t>Izdevumi juridiskās palīdzības sniedzējiem un zvērinātiem tiesu izpildītājiem</t>
  </si>
  <si>
    <t>Pārējie iepriekš neklasificētie pakalpojumu veidi</t>
  </si>
  <si>
    <t>Maksājumi par saņemtajiem finanšu pakalpojumiem</t>
  </si>
  <si>
    <t>Maksājumi par pašvaldību parāda apkalpošanu</t>
  </si>
  <si>
    <t>Krājumi, materiāli, energoresursi, preces, biroja preces un inventārs, kurus neuzskaita kodā 5000</t>
  </si>
  <si>
    <t>Izdevumi par precēm iestādes darbības nodrošināšanai</t>
  </si>
  <si>
    <t xml:space="preserve">Biroja preces </t>
  </si>
  <si>
    <t>Inventārs</t>
  </si>
  <si>
    <t>Spectērpi</t>
  </si>
  <si>
    <t>Izdevumi par precēm iestādes administratīvās darbības nodrošināšanai un sabiedrisko attiecību īstenošanai</t>
  </si>
  <si>
    <t>Kurināmais un enerģētiskie  materiāli</t>
  </si>
  <si>
    <t>Kurināmais</t>
  </si>
  <si>
    <t>Degviela</t>
  </si>
  <si>
    <t>Pārējie enerģētiskie materiāli</t>
  </si>
  <si>
    <t>Materiāli un izejvielas palīgražošanai</t>
  </si>
  <si>
    <t>Zāles, ķimikālijas, laboratorijas preces, medicīniskās ierīces, medicīniskie 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</si>
  <si>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</si>
  <si>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</si>
  <si>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</si>
  <si>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</si>
  <si>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</si>
  <si>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</si>
  <si>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</si>
  <si>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</si>
  <si>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</si>
  <si>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</si>
  <si>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</si>
  <si>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</si>
  <si>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</si>
  <si>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</si>
  <si>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</si>
  <si>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</si>
  <si>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</si>
  <si>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</si>
  <si>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</si>
  <si>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</si>
  <si>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</si>
  <si>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</si>
  <si>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</si>
  <si>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</si>
  <si>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</si>
  <si>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</si>
  <si>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</si>
  <si>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</si>
  <si>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</si>
  <si>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</si>
  <si>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</si>
  <si>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</si>
  <si>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t>
  </si>
  <si>
    <t>Valsts un pašvaldību budžeta dotācija komersantiem, biedrībām un nodibinājumiem un fiziskām personām</t>
  </si>
  <si>
    <t>Valsts un pašvaldību budžeta dotācija valsts un pašvaldību komersantiem</t>
  </si>
  <si>
    <t>Valsts un pašvaldību budžeta dotācija komersantiem, ostām un speciālajām ekonomiskajām zonām</t>
  </si>
  <si>
    <t>Valsts un pašvaldību budžeta dotācija biedrībām un nodibinājumiem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</si>
  <si>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</si>
  <si>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</si>
  <si>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</si>
  <si>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Atmaksa komersantiem, ostām un speciālajām ekonomiskajām zonām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</si>
  <si>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</si>
  <si>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</si>
  <si>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</si>
  <si>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</si>
  <si>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</si>
  <si>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</si>
  <si>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Procentu maksājumi iekšzemes finanšu institūcijām par aizņēmumiem un vērtspapīriem</t>
  </si>
  <si>
    <t>Budžeta iestāžu līzinga procentu maksājumi</t>
  </si>
  <si>
    <t>Pārējie procentu maksājumi</t>
  </si>
  <si>
    <t>Budžeta iestāžu procentu maksājumi Valsts kasei</t>
  </si>
  <si>
    <t>Budžeta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</si>
  <si>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</si>
  <si>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</si>
  <si>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</si>
  <si>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</si>
  <si>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</si>
  <si>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</si>
  <si>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</si>
  <si>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</si>
  <si>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</si>
  <si>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</si>
  <si>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</si>
  <si>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</si>
  <si>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</si>
  <si>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</si>
  <si>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</si>
  <si>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</si>
  <si>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</si>
  <si>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</si>
  <si>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</si>
  <si>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</si>
  <si>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</si>
  <si>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</si>
  <si>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</si>
  <si>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</si>
  <si>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</si>
  <si>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</si>
  <si>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</si>
  <si>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</si>
  <si>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</si>
  <si>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</si>
  <si>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</si>
  <si>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</si>
  <si>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</si>
  <si>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</si>
  <si>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</si>
  <si>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</si>
  <si>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Sociālie pabalsti</t>
  </si>
  <si>
    <t>Pensijas un sociālie pabalsti naudā</t>
  </si>
  <si>
    <t>Valsts sociālās apdrošināšanas pabalsti naudā</t>
  </si>
  <si>
    <t>Valsts sociālie pabalsti naudā</t>
  </si>
  <si>
    <t>Pārējie valsts pabalsti un kompensācijas</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</si>
  <si>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</si>
  <si>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</si>
  <si>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</si>
  <si>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</si>
  <si>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</si>
  <si>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</si>
  <si>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</si>
  <si>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</si>
  <si>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</si>
  <si>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</si>
  <si>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</si>
  <si>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</si>
  <si>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</si>
  <si>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</si>
  <si>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</si>
  <si>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</si>
  <si>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</si>
  <si>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 palīdzība iedzīvotājiem natūrā</t>
  </si>
  <si>
    <t>Pabalsti ēdināšanai natūrā</t>
  </si>
  <si>
    <t>Pašvaldības vienreizējie pabalsti natūrā ārkārtas situācijā</t>
  </si>
  <si>
    <t>Sociālās garantijas bāreņiem un audžuģimenēm natūrā</t>
  </si>
  <si>
    <t>Pārējā sociālā 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</si>
  <si>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</si>
  <si>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</si>
  <si>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</si>
  <si>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</si>
  <si>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</si>
  <si>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</si>
  <si>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</si>
  <si>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</si>
  <si>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</si>
  <si>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</si>
  <si>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</si>
  <si>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Izsoles nodrošinājuma un citu maksājumu, kas saistīti ar dalību izsolēs, atmaksa</t>
  </si>
  <si>
    <t>Uzturēšanas izdevumu transferti, pašu resursu maksājumi, starptautiskā sadarbība</t>
  </si>
  <si>
    <t>Pašvaldību  uzturēšanas izdevumu transferti</t>
  </si>
  <si>
    <t>Pašvaldību  uzturēšanas izdevumu transferti citām pašvaldībām</t>
  </si>
  <si>
    <t>Pašvaldību uzturēšanas izdevumu iekšējie tranferti starp pašvaldības budžeta veidiem</t>
  </si>
  <si>
    <t>Pašvaldības pamatbudžeta uzturēšanas izdevumu transferts uz pašvaldības speciālo budžetu</t>
  </si>
  <si>
    <t>Pašvaldības speciālā budžeta uzturēšanas izdevumu transferts uz pašvaldības pamatbudžetu</t>
  </si>
  <si>
    <t>Pašvaldības un tās iestāžu savstarpējie uzturēšanas izdevumu transferti</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</si>
  <si>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</si>
  <si>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</si>
  <si>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</si>
  <si>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Pašvaldību uzturēšanas izdevumu transferti (izņemot atmaksas) uz valsts budžetu</t>
  </si>
  <si>
    <t>Pašvaldības iemaksa pašvaldību finanšu izlīdzināšanas fondā</t>
  </si>
  <si>
    <t>Starptautiskā sadarbība</t>
  </si>
  <si>
    <t>Pārējie pārskaitījumi ārvalstīm</t>
  </si>
  <si>
    <t>Atlikums perioda beigās bankā, t.sk</t>
  </si>
  <si>
    <t>F22 01 00 00</t>
  </si>
  <si>
    <t>kases apgrozības līdzekļi</t>
  </si>
  <si>
    <t>F22 01 00 20</t>
  </si>
  <si>
    <t>atgriežamie līdzekļi pašvaldības budžetam</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</si>
  <si>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</si>
  <si>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</si>
  <si>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</si>
  <si>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</si>
  <si>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</si>
  <si>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</si>
  <si>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</si>
  <si>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</si>
  <si>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</si>
  <si>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</si>
  <si>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</si>
  <si>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</si>
  <si>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</si>
  <si>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</si>
  <si>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</si>
  <si>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</si>
  <si>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</si>
  <si>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</si>
  <si>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</si>
  <si>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</si>
  <si>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</si>
  <si>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00</t>
  </si>
  <si>
    <t>Akcijas un cita līdzdalība komersantu pašu kapitālā neskaitot kopieguldījuma fonda akcijas</t>
  </si>
  <si>
    <t>2017.gada 19.decembra saistošajiem noteikumiem Nr.39</t>
  </si>
  <si>
    <t>Nr.</t>
  </si>
  <si>
    <t>Pasākums/ aktivitāte/ projekts/ pakalpojuma nosaukums/ objekts</t>
  </si>
  <si>
    <t>Ekonomiskās klasifikācijas kodi</t>
  </si>
  <si>
    <t>2018.gada budžets pirms priekšlikumiem</t>
  </si>
  <si>
    <t>Priekšlikumi izmaiņām (+/-)</t>
  </si>
  <si>
    <t>2018.gada budžets apstiprināts pēc izmaiņām</t>
  </si>
  <si>
    <t xml:space="preserve">Attīstības plānošanas dokumenta nosaukums/ Rīcības virziens un aktiv.numurs* </t>
  </si>
  <si>
    <t>KOPĀ</t>
  </si>
  <si>
    <t>Tāme Nr.06.1.6.</t>
  </si>
  <si>
    <t>06.600</t>
  </si>
  <si>
    <t xml:space="preserve">Pašvaldības īpašumu pārvaldīšana </t>
  </si>
  <si>
    <t>LV81PARX0002484577002</t>
  </si>
  <si>
    <r>
      <rPr>
        <b/>
        <sz val="9"/>
        <rFont val="Times New Roman"/>
        <family val="1"/>
        <charset val="186"/>
      </rPr>
      <t>8.pielikums</t>
    </r>
    <r>
      <rPr>
        <sz val="9"/>
        <rFont val="Times New Roman"/>
        <family val="1"/>
        <charset val="186"/>
      </rPr>
      <t xml:space="preserve"> Jūrmalas pilsētas domes</t>
    </r>
  </si>
  <si>
    <t>2018.gada budžeta atšifrējums pa programmām un budžeta veidiem</t>
  </si>
  <si>
    <r>
      <t>Struktūrvienība:</t>
    </r>
    <r>
      <rPr>
        <b/>
        <i/>
        <sz val="12"/>
        <rFont val="Times New Roman"/>
        <family val="1"/>
        <charset val="186"/>
      </rPr>
      <t xml:space="preserve"> Īpašumu pārvaldes Pašvaldības īpašumu nodaļa</t>
    </r>
  </si>
  <si>
    <t>Programma: Pašvaldības īpašumu pārvaldīšana</t>
  </si>
  <si>
    <r>
      <t xml:space="preserve">Funkcionālās klasifikācijas kods: </t>
    </r>
    <r>
      <rPr>
        <b/>
        <sz val="9"/>
        <rFont val="Times New Roman"/>
        <family val="1"/>
        <charset val="186"/>
      </rPr>
      <t>06.600</t>
    </r>
  </si>
  <si>
    <t>maksas pakalpojumi</t>
  </si>
  <si>
    <t>Vērtēšana (tirgus vērtību noteikšana un aktualizācija; kapitālsabiedrību pamatkapitālā iekļaujamo nekustamo īpašumu vērtēšana; kapitālsabiedrību vērtēšana)</t>
  </si>
  <si>
    <t>JPAP_R3.1.2_131</t>
  </si>
  <si>
    <t>Sludinājumi un reklāmas</t>
  </si>
  <si>
    <t>JPAP_R2.2.1_70</t>
  </si>
  <si>
    <t>Informatīvie stendi (izgatavošana, uzstādīšana, demontāža)</t>
  </si>
  <si>
    <t>Nekustamā īpašuma nodokļa kompensācija</t>
  </si>
  <si>
    <t>Telpu noma</t>
  </si>
  <si>
    <t>Pašvaldības īpašumā esošo nekustamo īpašumu pārvaldīšana un komunālie pakalpojumi</t>
  </si>
  <si>
    <t>Papildus līdzekļi nepieciešami, lai nodrošinātu diennakts apsardzes pakalpojuma sniegšanu Jūrmalas pilsētas pašvaldības iestādē ''Sprīdītis''.</t>
  </si>
  <si>
    <t>Īpašumu apdrošināšana</t>
  </si>
  <si>
    <t>Ēku tehniskā stāvokļa novērtēšana</t>
  </si>
  <si>
    <t>JPAP_R2.8.1_99</t>
  </si>
  <si>
    <t>Kadastrālā uzmērīšana zemesgabaliem, kas ierakstāmi zemesgrāmatā uz Jūrmalas pilsētas pašvaldības vārda, zemes ierīcības projekti</t>
  </si>
  <si>
    <t>Inventarizācijas lietu pasūtīšana Valsts zemes dienestam (VZD), būvju vai dzīvokļu kadastrālās uzmērīšanas lietu pasūtīšana VZD, kuri reģistrējami zemesgrāmatā uz Jūrmalas pašvaldības vārda, datu aktualizācija VZD kadastrā, inventarizācijas lietu sagatavošana reģistrēšanai zemesgrāmatā</t>
  </si>
  <si>
    <t>Kancelejas nodevas, valsts nodevas</t>
  </si>
  <si>
    <t>Izdevumi juridiskās palīdzības sniedzējiem - notāra pakalpojumi, juridiskie slēdzieni zemes īpašuma lietās, konsultācijas apdrošināšanas jautājumos</t>
  </si>
  <si>
    <t>Zaudējumu segšana trešajām personām</t>
  </si>
  <si>
    <t>Teritorijas inženierģeoloģiskā izpēte</t>
  </si>
  <si>
    <t>JPAP_R2.8.1_98</t>
  </si>
  <si>
    <t>* Informatīvi -</t>
  </si>
  <si>
    <t>Attīstības plānošanas dokumenta nosaukums un rīcības virzienu atšifrējums.</t>
  </si>
  <si>
    <t>Jūrmalas pilsētas attīstības programma 2014.-2020.gadam (JPAP):</t>
  </si>
  <si>
    <t>Prioritāte: P2.2. Marķējumu un informācijas zīmju sistēmas pilnveide</t>
  </si>
  <si>
    <t>Rīcības virziens: R2.2.1. Jūrmalas vizuālās identitātes standarta izstrāde un ieviešana</t>
  </si>
  <si>
    <t>Aktivitāte Nr.70 Jūrmalas vizuālās identitātes veidošanaun uzraudzīšana</t>
  </si>
  <si>
    <t>Rīcības virziens: R2.8.1. Publiskās telpas pilnveide</t>
  </si>
  <si>
    <t>Aktivitāte Nr.99 Publiskās telpas apsaimniekošana</t>
  </si>
  <si>
    <t>Prioritāte: P3.1. Uz nākotni orientēta pilsētas pārvaldība, kas atbalsta pilsonisko iniciatīvu</t>
  </si>
  <si>
    <t>Rīcības virziens: R3.1.2. Pašvaldības pārvaldes kapacitātes celšana</t>
  </si>
  <si>
    <t>Aktivitāte Nr.131 Kvalitatīva pašvaldības pārvaldes kapacitātes nodrošināšana</t>
  </si>
  <si>
    <t>Tāme Nr.01.2.3.</t>
  </si>
  <si>
    <t>Pašvaldības pamatbudžets</t>
  </si>
  <si>
    <t>Jomas iela 1/5, Jūrmala</t>
  </si>
  <si>
    <t>01.890</t>
  </si>
  <si>
    <t>Izdevumi neparedzētiem gadījumiem</t>
  </si>
  <si>
    <t>Pašvaldības budžeta kopējie izdevumu konti</t>
  </si>
  <si>
    <t>Tāme Nr.03.1.2.</t>
  </si>
  <si>
    <t>03.600</t>
  </si>
  <si>
    <t>Iebraukšanas nodevas iekasēšanas nodrošinājums</t>
  </si>
  <si>
    <t>Tāme Nr.09.1.7.</t>
  </si>
  <si>
    <t>09.510</t>
  </si>
  <si>
    <t>Pasākumi kvalitatīvas un daudzveidīgas izglītības attīstībai un atbalstam</t>
  </si>
  <si>
    <r>
      <rPr>
        <b/>
        <sz val="9"/>
        <rFont val="Times New Roman"/>
        <family val="1"/>
        <charset val="186"/>
      </rPr>
      <t>9.pielikums</t>
    </r>
    <r>
      <rPr>
        <sz val="9"/>
        <rFont val="Times New Roman"/>
        <family val="1"/>
        <charset val="186"/>
      </rPr>
      <t xml:space="preserve"> Jūrmalas pilsētas domes</t>
    </r>
  </si>
  <si>
    <t xml:space="preserve">2018.gada budžeta atšifrējums pa programmām </t>
  </si>
  <si>
    <t>Struktūrvienība:</t>
  </si>
  <si>
    <t>Izglītības pārvalde</t>
  </si>
  <si>
    <t>Programma:</t>
  </si>
  <si>
    <t>Kultūrizglītības un vides izglītības pasākumi</t>
  </si>
  <si>
    <t>Funkcionālās klasifikācijas kods:</t>
  </si>
  <si>
    <t>Pilsētas mēroga pasākumi</t>
  </si>
  <si>
    <t>Kapteiņa  P. Zolta piemiņas pasākums un NBS diena Jūrmalā  „Augsim Latvijai!”</t>
  </si>
  <si>
    <t>JPAP_R3.2.1._146</t>
  </si>
  <si>
    <t>Pasākumi Latvijas simtgadei "Jaunais Muzeju eksperts"</t>
  </si>
  <si>
    <t>JPAP_R3.2.4._184</t>
  </si>
  <si>
    <t>Vidusskolēnu militārās spēles</t>
  </si>
  <si>
    <t>Literārās jaunrades konkurss "Izlaid vēju caur matiem"</t>
  </si>
  <si>
    <t>JPAP_R3.2.4._174</t>
  </si>
  <si>
    <t>Teātra un literāro uzvedumu skate "Labais!"</t>
  </si>
  <si>
    <t xml:space="preserve">Zēnu koru un 1.- 4. klašu koru skate pilsētā </t>
  </si>
  <si>
    <t>Mazo vokālistu konkurss "Jūrmalas Cālis"</t>
  </si>
  <si>
    <t>Konkurss "Popiela"</t>
  </si>
  <si>
    <t>Vokālās mūzikas konkurss "Balsis"</t>
  </si>
  <si>
    <t>Tautisko deju kolektīvu skate-koncerts</t>
  </si>
  <si>
    <t>Skatuves runas konkurss "Jūras malā"</t>
  </si>
  <si>
    <t xml:space="preserve">Profesora Valtnera konkurss "Pazīsti savu organismu" </t>
  </si>
  <si>
    <t>Kulturoloģijas konkurss Latvijas 100-gadei „Jūrmalas kultūras kanons”</t>
  </si>
  <si>
    <t>Vēstures konkurss 6.-8.kl. „Jaunais vēsturnieks”</t>
  </si>
  <si>
    <t xml:space="preserve">Matemātikas konkurss </t>
  </si>
  <si>
    <t>Konkurss „Pazīsti savu organismu”</t>
  </si>
  <si>
    <t>IT konkurss 10.-12. klašu skolēniem.</t>
  </si>
  <si>
    <t>Sākumskolas olimpiādes</t>
  </si>
  <si>
    <t xml:space="preserve">Atklātā angļu valodas olimpiāde </t>
  </si>
  <si>
    <t>Atklātā vizuālās mākslas olimpiāde</t>
  </si>
  <si>
    <t xml:space="preserve">Skolēnu un jauno pedagogu zinātnisko darbu lasījumu konference "Es dzīvoju pie jūras" </t>
  </si>
  <si>
    <t>JPAP_R3.2.3._161</t>
  </si>
  <si>
    <t>Kaligrāfijas konkurss</t>
  </si>
  <si>
    <t>Pilsētas valodu konkurss</t>
  </si>
  <si>
    <t>Jauniešu diena</t>
  </si>
  <si>
    <t>JPAP_ R3.1.3._134</t>
  </si>
  <si>
    <t>Mazās Mākslas dienas, sadarbībā ar Jūrmalas mākslinieku namu un Jūrmalas teātri</t>
  </si>
  <si>
    <t>Rudens svētki Kauguros</t>
  </si>
  <si>
    <t>Meistarklases "Mācies" mūžizglītības kontekstā pilsētas interesentiem</t>
  </si>
  <si>
    <t>Ziemassvētku mākslas akcija "Bērnu egle Jaundubultos"</t>
  </si>
  <si>
    <t>Mazie baltā galdauta svētki Jaundubultos sadarbībā ar kaimiņu kultūras un izglītības iestādēm - LV 100gades pasākums</t>
  </si>
  <si>
    <t>Sadziedāšanās svētki pirmsskolas un sākumskolas vecuma bērniem ar un bez īpašām vajadzībām</t>
  </si>
  <si>
    <t>JPAP_R3.2.5._186</t>
  </si>
  <si>
    <t>Aktivitāšu pasākums "Pepija tūrisma takās " bērniem ar un bez attīstības traucējumiem</t>
  </si>
  <si>
    <t>Aktivitāšu pasākums "Pepija Ziemassvētkos " bērniem ar un bez invaliditātes</t>
  </si>
  <si>
    <t>Baltā spieķa diena</t>
  </si>
  <si>
    <t>Konkurss "Skolēni eksperimentē"</t>
  </si>
  <si>
    <t>Vides izziņas spēļu konkurss</t>
  </si>
  <si>
    <t xml:space="preserve">Konkurss "Vides erudīts" </t>
  </si>
  <si>
    <t xml:space="preserve">Vides pētnieku konkursss </t>
  </si>
  <si>
    <t>Reģiona un valsts mēroga skates, konkursi, sacensības</t>
  </si>
  <si>
    <t>Literāro uzvedumu un skatuves runas novada skate</t>
  </si>
  <si>
    <t>Latvijas izglītības iestāžu profesionālās ievirzes izglītības mākslas un dizaina jomas programmu audzēkņu Valsts konkurss "DIZAINS"</t>
  </si>
  <si>
    <t xml:space="preserve">Vokālās mūzikas novada konkurss "Balsis" </t>
  </si>
  <si>
    <t xml:space="preserve">Tautasdiesmu dziedāšanas sacensības "Lakstīgala" </t>
  </si>
  <si>
    <t>5.-9.klašu koru novada skate</t>
  </si>
  <si>
    <t>Zēnu koru novada skate</t>
  </si>
  <si>
    <t>Festivāls "Latvju bērni danci veda"</t>
  </si>
  <si>
    <t xml:space="preserve">5.-9.klašu deju kolektīvu pasākums "Lecam pa jaunam, lecam pa vecam" </t>
  </si>
  <si>
    <t>Latvijas zēnu koru salidojums "Puikas var!"</t>
  </si>
  <si>
    <t>Latvijas bērnu un jauniešu teātra festivāls "..Un es iešu un iešu" Valmierā</t>
  </si>
  <si>
    <t>Starptautiskās vizuāli plastiskās mākslas konkurss "Es dzīvoju pie jūras"</t>
  </si>
  <si>
    <t>JPAP_R3.2.4._170</t>
  </si>
  <si>
    <t xml:space="preserve">Starptautiskais konkurss "Jūrmala" daudzstīgu mūzikas instrumentiem </t>
  </si>
  <si>
    <t xml:space="preserve">Latvijas profesionālās ievirze 4s un profesionālās vidējās mūzikas izglītības iestāžu izglītības programmau "Stīgu lociņinstrumentu spēles" audzēkņu valsts konkurss </t>
  </si>
  <si>
    <t xml:space="preserve">Radošas darbnīcas kora klasei </t>
  </si>
  <si>
    <t>Konkurss mūzikas literatūrā  "Komponistam E.Grīgam 175"</t>
  </si>
  <si>
    <t xml:space="preserve">JMV reģiona skolu klavierspēles festivāls -Lietuvai un Igaunijai 100 </t>
  </si>
  <si>
    <t>Koncerts pirmajā adventē</t>
  </si>
  <si>
    <t>Citi pasākumi</t>
  </si>
  <si>
    <t>Iniciatīvas ''Latvijas skolas soma'' atvēršanas pasākums</t>
  </si>
  <si>
    <t>JPAP_R3.2.4._175</t>
  </si>
  <si>
    <t>Sporta pasākumi</t>
  </si>
  <si>
    <t>Skolēnu olimpiādes sacensības spēlē "Tautas bumba"</t>
  </si>
  <si>
    <t>Latvijas skolēnu sacensības "Tautas bumba"</t>
  </si>
  <si>
    <t>Skolēnu olimpiādes sacensības dambretē un šahā</t>
  </si>
  <si>
    <t>Latvijas skolu sacensības dambretē un šahā</t>
  </si>
  <si>
    <t xml:space="preserve">Skolēnu olimpiādes sacensības florbolā </t>
  </si>
  <si>
    <t xml:space="preserve"> ,,Lāses" kauss </t>
  </si>
  <si>
    <t>Skolēnu olimpiādes sacensības vieglatlētikā "Jūrmalas pavasaris"</t>
  </si>
  <si>
    <t>Sporta svētki pirmsskolas vecuma bērniem "Jautrie starti"</t>
  </si>
  <si>
    <t>Bērnu sporta svētki  "Pirmais solis"</t>
  </si>
  <si>
    <t>Skolēnu olimpiādes sacensības basketbolā</t>
  </si>
  <si>
    <t>Jūrmalas pilsētas bērnu un jauniešu atklātais čempionāts individuālajā  programmā mākslas vingrošanā</t>
  </si>
  <si>
    <t>Jūrmalas pilsētas bērnu un jauniešu atklātais turnīrs basketbolā meitenēm</t>
  </si>
  <si>
    <t>Jūrmalas pilsētas bērnu un jauniešu atklātās meistarsacīkstes individuālajā programmā mākslas vingrošanā</t>
  </si>
  <si>
    <t>Jūrmalas meistarsacīkstes vieglatlētikas krosā "Jūrmalas rudens 2018"</t>
  </si>
  <si>
    <t>Jūrmalas pilsētas bērnu un jauniešu atklātais čempionāts daudzcīņā</t>
  </si>
  <si>
    <t>Jūrmalas pilsētas bērnu un jauniešu  atklātais turnīrs hokejā trijās vecuma grupās</t>
  </si>
  <si>
    <t>Skolēnu olimpiādes sacensības stafetēs "Drošie un veiklie"</t>
  </si>
  <si>
    <t>Latvijas skolu sacensības "Veiklo stafetes"</t>
  </si>
  <si>
    <t>Jūrmalas pilsētas bērnu un jauniešu atklātais turnīrs basketbolā "Pirtnieka kauss"</t>
  </si>
  <si>
    <t>Jūrmalas pilsētas bērnu un jauniešu atklātais daiļslidošanā</t>
  </si>
  <si>
    <t>Jūrmalas pilsētas bērnu un jauniešu atklātais turnīrs pludmales volejbolā</t>
  </si>
  <si>
    <t xml:space="preserve">Jūrmalas pilsētas bērnu un jauniešu Atklātais turnīrs handbolā </t>
  </si>
  <si>
    <t>Jūrmalas pilsētas skolēnu čempionāts futbolā</t>
  </si>
  <si>
    <t>Futbola sacensības "Lieldienu kauss"</t>
  </si>
  <si>
    <t xml:space="preserve">Regbija sacensības "JSS ziemas kauss" </t>
  </si>
  <si>
    <t>Pludmales regbija sacensības "JD kauss"</t>
  </si>
  <si>
    <t xml:space="preserve">Jūrmalas skolēnu peldēšanas čempionāts </t>
  </si>
  <si>
    <t>Starptautiskās peldēšanas sacensības "Medūzas kauss"</t>
  </si>
  <si>
    <t>Peldēšanas sacensības "Jūrmalas domes kauss"</t>
  </si>
  <si>
    <t>Peldēšanas  sacensības "JSS kauss"</t>
  </si>
  <si>
    <t>Peldēšanas sacensības "Ziemassvētku čempionāts"</t>
  </si>
  <si>
    <t>Futbola sacensības  "Zelta rudens"</t>
  </si>
  <si>
    <t>"Olimpiskā diena"</t>
  </si>
  <si>
    <t>Peldēšanas sacensības "Jaunais līderis"</t>
  </si>
  <si>
    <t>Peldēšanas sacensības "Uzlecošā zvaigzne"</t>
  </si>
  <si>
    <t>Peldēšanas sacensības "Pirmais burbulis"</t>
  </si>
  <si>
    <t>Autodaudzcīņa ar kartingiem Jūrmalā</t>
  </si>
  <si>
    <t>JPAP_R3.2.4._174  JPAP_R3.2.4._184</t>
  </si>
  <si>
    <t>Starptautisks PLUDMALES regbija turnīrs  jauniešiem “Together In Jurmala"</t>
  </si>
  <si>
    <t xml:space="preserve">Konference "Bērnu  tiesību aizsardzības stāvoklis Jūrmalā </t>
  </si>
  <si>
    <t>JPAP_R3.2.3._157</t>
  </si>
  <si>
    <t xml:space="preserve">Pilsētas Skolēnu bērnu tiesību aizsardzības komisijas dalībnieku diskusija ar Jūrmalas pilsētas domes deputātiem un pašvaldības institūciju vadītājiem </t>
  </si>
  <si>
    <t>JPAP_R3.2.3._159</t>
  </si>
  <si>
    <t xml:space="preserve">Ekskursija skolēnu bērnu tiesību aizsardzības komisijas dalībniekiem </t>
  </si>
  <si>
    <t xml:space="preserve">Talantīgo Jūrmalas skolēnu  nometne </t>
  </si>
  <si>
    <t xml:space="preserve">Projekts- Digitālā rokasgrāmata - ceļvedis karjeras izglītībā par Jūrmalas pašvaldības teritorijā esošajiem uzņēmumiem </t>
  </si>
  <si>
    <t>Jauniešu forums Jūrmalā</t>
  </si>
  <si>
    <t>JPAP_R3.1.3._134</t>
  </si>
  <si>
    <t>Konkurss "Gada jaunietis"</t>
  </si>
  <si>
    <t>Skolotāju dienai veltīts pasākums</t>
  </si>
  <si>
    <t>JPAP_R3.2.1._147</t>
  </si>
  <si>
    <t>Mācību priekšmetu olimpiāžu uzvarētāju apbalvošana</t>
  </si>
  <si>
    <t>Labāko pedagogu apbalvošana</t>
  </si>
  <si>
    <t>Labāko izglītojamo apbalvošana</t>
  </si>
  <si>
    <t>Bukleta "Izglītība Jūrmalā" atjaunošana</t>
  </si>
  <si>
    <t>Metodiskās reģiona pasākumi (JMVS - zonas skolu centrs). Stīgu instrumentu spēles audzēkņiem un pedagogiem (paralēli ģitārspēle, čells, aktiermeistarība) pasākumi</t>
  </si>
  <si>
    <t>Starptautiskā konference</t>
  </si>
  <si>
    <t>Izglītības darbinieku augusta konference, ietverot izbraukuma semināru izglītības iestāžu vadītājiem, viņu vietniekiem un metodisko apvienību vadītājiem</t>
  </si>
  <si>
    <t>Semināri, konferences un kursi metodiskajām apvienībām, pedagogiem</t>
  </si>
  <si>
    <t>Semināri un kursi pašvaldības iestāžu, t.sk. izglītības iestāžu tehniskajam personālam</t>
  </si>
  <si>
    <t xml:space="preserve">Kursi un praktiskās apmācības mūžizglītības kontekstā </t>
  </si>
  <si>
    <t>E-apmācības sistēma e-apmācības sistēma efektivitātes, kvalitātes un kontroles uzlabošanai</t>
  </si>
  <si>
    <t>JPAP_R3.2.3._163</t>
  </si>
  <si>
    <t>Izglītības iestāžu vadītāju praktiskās darbības semināri</t>
  </si>
  <si>
    <t>Vides interešu izglītības pedagogu metodisko izstrādņu skate</t>
  </si>
  <si>
    <t>JPAP_R3.2.4._169</t>
  </si>
  <si>
    <t>Ziemassvētku pasākums pedagogiem</t>
  </si>
  <si>
    <t>Pedagoģiski medicīniskās komisijas dalībnieku darba apmaksai</t>
  </si>
  <si>
    <t>Vecāku forums “ Vecāki 2030”</t>
  </si>
  <si>
    <t>Centralizētie pasākumi vispārējās izglītības jomā</t>
  </si>
  <si>
    <t>09.210</t>
  </si>
  <si>
    <t>Atestāti un apliecības</t>
  </si>
  <si>
    <t>JPAP_R3.1.2._131</t>
  </si>
  <si>
    <t>Izglītības iestāžu akreditācija</t>
  </si>
  <si>
    <t>Līdzfinansējums privātajām izglītības iestādēm</t>
  </si>
  <si>
    <t>09.100</t>
  </si>
  <si>
    <t>Līdzfinansējums privātajām pirmsskolas izglītības iestādēm</t>
  </si>
  <si>
    <t>Jūrmalas pilsētas attīstības programma 2014. - 2020.gadam (JPAP)</t>
  </si>
  <si>
    <t>Rīcības virziens R3.1.2.: Pašvaldības pārvaldes kapacitātes celšana</t>
  </si>
  <si>
    <t>Rīcības virziens R3.1.3.: Nevalstiskā sektora attīstības atbalsts</t>
  </si>
  <si>
    <t>Aktivitāte Nr.134 Atbalsts jauniešu sabiedriskajām organizācijām un iniciatīvas grupām</t>
  </si>
  <si>
    <t>Rīcības virziens R3.2.1.: Kopējā sektora attīstība, pārvaldība</t>
  </si>
  <si>
    <t>Aktivitāte Nr.146 Nacionālās un starptautiskās nozīmes izglītības jomas pasākumu organizēšana</t>
  </si>
  <si>
    <t>Aktivitāte Nr.147 Labāko izglītības sektora darbinieku godināšanas tradīciju izveide</t>
  </si>
  <si>
    <t>Rīcības virziens R3.2.3.: Vispārizglītojošo skolu izglītības pakalpojumi</t>
  </si>
  <si>
    <t>Aktivitāte Nr.156 Papildus atbalsts talantīgo skolotāju piesaistei</t>
  </si>
  <si>
    <t>Aktivitāte Nr.157 Pašvaldības atbalsts pedagogu tālākizglītībai</t>
  </si>
  <si>
    <t>Aktivitāte Nr.159 Karjeras konsultāciju attīstība</t>
  </si>
  <si>
    <t>Aktivitāte Nr.161 Starptautiskās sadarbības attīstība</t>
  </si>
  <si>
    <t>Aktivitāte Nr.163 Pašvaldības izglītības iestāžu pedagogu informācijas un komunikāciju tehnoloģiju lietošanas apmācības</t>
  </si>
  <si>
    <t>Rīcības virziens R3.2.4.: Profesionālās ievirzes un interešu izglītības pakalpojumi</t>
  </si>
  <si>
    <t>Aktivitāte Nr.169. Interešu izglītības attīstība dabaszinātņu jomā, materiāltehniskais aprīkojums</t>
  </si>
  <si>
    <t>Aktivitāte Nr.170. Starptautiskās sadarbības attīstība</t>
  </si>
  <si>
    <t>Aktivitāte Nr.171. Profesionālās ievirzes un interešu izglītības attīstība mūzikā, pedagogu piesaiste</t>
  </si>
  <si>
    <t>Aktivitāte Nr.174. Jūrmalas skolu un valsts mēroga sacensību rīkošana izglītojamajiem</t>
  </si>
  <si>
    <t>Aktivitāte Nr.175. Profesionālās ievirzes un interešu izglītības attīstība  mākslas jomā</t>
  </si>
  <si>
    <t>Aktivitāte Nr.182. Jauniešu informācijas pieejamības nodrošināšana saskaņā ar ikviena pilsētas jaunieša vajadzībām</t>
  </si>
  <si>
    <t>Aktivitāte Nr.184. Brīvā laika pavadīšanas iespējas pilsētā, izmantojot esošās un radot jaunas</t>
  </si>
  <si>
    <t>Rīcības virziens R3.2.5.: Iekļaujošās un alternatīvās izglītības pakalpojumi</t>
  </si>
  <si>
    <t>Aktivitāte Nr.186. Iekļaujošās izglītības attīstības centra attīstība</t>
  </si>
  <si>
    <t>Rīcības virziens R3.3.1.: Pilsētas kultūras iestāžu un muzeju darbības pilnveide</t>
  </si>
  <si>
    <t>Aktivitāte Nr.194. Amatiermākslas attīstības veicināšana</t>
  </si>
  <si>
    <t>Tāme Nr.04.1.6.</t>
  </si>
  <si>
    <t>04.730</t>
  </si>
  <si>
    <t>Tūrisma attīstības nodrošināšanas pasākumi</t>
  </si>
  <si>
    <t>Tāme Nr.04.1.7.</t>
  </si>
  <si>
    <t>04.900</t>
  </si>
  <si>
    <t>Pilsētas ekonomiskās attīstības pasākumi</t>
  </si>
  <si>
    <t>Tāme Nr.04.3.4.</t>
  </si>
  <si>
    <t>Līdzfinansējuma nodrošināšana konferenču, semināru un starpnozaru pasākumu īstenošanai</t>
  </si>
  <si>
    <r>
      <rPr>
        <b/>
        <sz val="9"/>
        <rFont val="Times New Roman"/>
        <family val="1"/>
        <charset val="186"/>
      </rPr>
      <t>21.pielikums</t>
    </r>
    <r>
      <rPr>
        <sz val="9"/>
        <rFont val="Times New Roman"/>
        <family val="1"/>
        <charset val="186"/>
      </rPr>
      <t xml:space="preserve"> Jūrmalas pilsētas domes</t>
    </r>
  </si>
  <si>
    <t>Mārketinga un ārējo sakaru pārvaldes Tūrisma nodaļa</t>
  </si>
  <si>
    <t>pamatbudžets</t>
  </si>
  <si>
    <t>KOPĀ:</t>
  </si>
  <si>
    <t>Dalības maksa</t>
  </si>
  <si>
    <t>1.1.</t>
  </si>
  <si>
    <t>Dalība Latvijas kūrortpilsētu asociācijā</t>
  </si>
  <si>
    <t>JPTARP P.1.9.13.</t>
  </si>
  <si>
    <t>1.2.</t>
  </si>
  <si>
    <t>Dalība EDEN asociācijā</t>
  </si>
  <si>
    <t>1.3.</t>
  </si>
  <si>
    <t>Dalības maksa ESPA(Eiropas kūrortu asociācija)</t>
  </si>
  <si>
    <t>Dalība tūrisma gadatirgos un izstādēs</t>
  </si>
  <si>
    <t>2.1.</t>
  </si>
  <si>
    <t>Dalība tūrisma izstādē Rīgā, Latvijā, Baltour</t>
  </si>
  <si>
    <t>JPTARP P.1.9.6.</t>
  </si>
  <si>
    <t>2.2.</t>
  </si>
  <si>
    <t>Tūrisma stenda nodrošinājums Baltijas valstīs, dalība Baltour izstādē</t>
  </si>
  <si>
    <t>Vizītes</t>
  </si>
  <si>
    <t>3.1.</t>
  </si>
  <si>
    <t>Dalība tūrisma darba semināros, dienās, prezentācijās un to rīkošana augsti prioritārajos tirgos, pieredzes apmaiņa ārvalstīs</t>
  </si>
  <si>
    <t>JPTARP P.1.9.11.; 
P.4.5.2.; P.4.5.3.</t>
  </si>
  <si>
    <t>Tūrisma mārketinga pasākumi</t>
  </si>
  <si>
    <t>4.1.</t>
  </si>
  <si>
    <t>Tūrisma informatīvie materiāli par Jūrmalu</t>
  </si>
  <si>
    <t>JPTARP P.1.9.4.</t>
  </si>
  <si>
    <t>4.2.</t>
  </si>
  <si>
    <t>Tulkojumi</t>
  </si>
  <si>
    <t>JPTARP P.3.3.2.</t>
  </si>
  <si>
    <t>4.3.</t>
  </si>
  <si>
    <t>Tūrisma mobilās aplikācijas izstrādāšana</t>
  </si>
  <si>
    <t>JPTARP P.1.9.12.</t>
  </si>
  <si>
    <t>4.4.</t>
  </si>
  <si>
    <t>Tūrisma  mārketinga kampaņas ar citām LV institūcijām(RTAB, LI, LIAA airbaltic u.c.) ārvalstīs</t>
  </si>
  <si>
    <t>JPTARP P.1.9.9.</t>
  </si>
  <si>
    <t>4.5.</t>
  </si>
  <si>
    <t>Tūrisma mārketinga kampaņa augsti prioritārajos tirgos</t>
  </si>
  <si>
    <t>JPTARP P.2.4.4.</t>
  </si>
  <si>
    <t>4.6.</t>
  </si>
  <si>
    <t>Darījuma tūrisma kampaņu īstenošana Baltijas valstīs</t>
  </si>
  <si>
    <t>JPTARP P.3.2.3.</t>
  </si>
  <si>
    <t>4.7.</t>
  </si>
  <si>
    <t>Ārvalstu tūrisma aģentu un žurnālistu uzņemšana Jūrmalā</t>
  </si>
  <si>
    <t>JPTARP P.1.9.10.</t>
  </si>
  <si>
    <t>4.8.</t>
  </si>
  <si>
    <t>Videoklipa par veselības tūrismu izstrāde</t>
  </si>
  <si>
    <t>JPTARP P.2.4.2.</t>
  </si>
  <si>
    <t>4.9.</t>
  </si>
  <si>
    <t>Tūrisma mājas lapas visitjurmala.lv attīstības nodrošināšana</t>
  </si>
  <si>
    <t>JPTARP P.1.8.2., P.2.1.2.</t>
  </si>
  <si>
    <t>4.10.</t>
  </si>
  <si>
    <t>Jaunā gada pasākuma rīkošana Dzintaru mežparkā</t>
  </si>
  <si>
    <t>JPTARP P.1.5.2.</t>
  </si>
  <si>
    <t>4.11.</t>
  </si>
  <si>
    <t>Jūrmalas reklāma Meet Riga portālā</t>
  </si>
  <si>
    <t>JPTARP P.3.7.2.</t>
  </si>
  <si>
    <t>4.12.</t>
  </si>
  <si>
    <t>Nestandarta tūrisma reklāma pilsētvidē Rīgā/Rīgas lidostā</t>
  </si>
  <si>
    <t>JPTARP P.1.9.7.</t>
  </si>
  <si>
    <t>Tūrisma produktu attīstības pasākumi</t>
  </si>
  <si>
    <t>5.1.</t>
  </si>
  <si>
    <t>Tūrisma informatīvo ceļa zīmju kājāmgājējiem un autotransportam finansējums, kultūras objektu plāksnes, tai skaitā norādes uz ārstniecības iestādēm, tūrisma stendu uzlabošana</t>
  </si>
  <si>
    <t>JPTARP P.2.2.4.</t>
  </si>
  <si>
    <t>5.2.</t>
  </si>
  <si>
    <t>Tūrisma viesmīlības un tūrisma produktu veidošanas apmācību rīkošana Jūrmalas tūrisma nozares darbiniekiem/Tīklošanās pasākumu rīkošana</t>
  </si>
  <si>
    <t>JPTARP P.1.8.3.; P.2.1.1.; P.2.1.3.; P.2.3.4.; P.3.6.1.;</t>
  </si>
  <si>
    <t>5.3.</t>
  </si>
  <si>
    <t>Projekts "Pārgājienu maršruts gar Baltijas jūras piekrasti Latvijā un Igaunijā"</t>
  </si>
  <si>
    <t>JPTARP P.2.3.1.; P.1.4.3.</t>
  </si>
  <si>
    <t>Pārējie pakalpojumi</t>
  </si>
  <si>
    <t>6.1.</t>
  </si>
  <si>
    <t>Tūrisma statistikas datu sagatavošana</t>
  </si>
  <si>
    <t>JPTARP P.4.4.2.</t>
  </si>
  <si>
    <t>6.2.</t>
  </si>
  <si>
    <t>Pasākums ''Jūrmala Art Fair 2018''</t>
  </si>
  <si>
    <t>6.3.</t>
  </si>
  <si>
    <t>Publiskās slidotavas darbības nodrošināšana</t>
  </si>
  <si>
    <t>JPAP_R1.7.1._43 JPKK_3</t>
  </si>
  <si>
    <t>6.4.</t>
  </si>
  <si>
    <t>Konference ''Mini-Limmud''</t>
  </si>
  <si>
    <t>Jūrmalas pilsētas domes Konferenču, semināru un starpnozaru pasākumu līdzfinansēšanas komisijas 2018.gada      28. septembra lēmums Nr.41.</t>
  </si>
  <si>
    <t>JPAP_R1.9.1_49</t>
  </si>
  <si>
    <t>PVN</t>
  </si>
  <si>
    <t>Realizācijas līgumi</t>
  </si>
  <si>
    <t>Jūrmalas pilsētas tūrisma attīstības rīcības plāns 2018.-2020.gadam (JPTARP)</t>
  </si>
  <si>
    <t>P.1.9.13.Dalība vietējās un starptautiskās (Baltijas, Eiropas) tūrisma organizācijās un darbības efektivitātes izvērtēšana.</t>
  </si>
  <si>
    <t>P.1.9.12 . Jūrmalas tūrisma piedāvājuma mobilās aplikācijas izveide</t>
  </si>
  <si>
    <t>P.1.8.2. Ēdināšanas uzņēmumu grupēšana tūrisma portālā atbilstoši klientu informācijas meklēšanas paradumiem.</t>
  </si>
  <si>
    <t>P.2.1.1. Personāla viesmīlības kompetenču pilnveides veicināšanas pasākumi.</t>
  </si>
  <si>
    <t>P.3.1.2. Finansiālā atbalsta piešķiršana starptautisku konferenču organizēšanā.</t>
  </si>
  <si>
    <t>P.1.9.6.Dalība tūrisma izstādēs/gadatirgos augsti prioritāros mērķa tirgos t.sk. Latvijā un MICE.</t>
  </si>
  <si>
    <t>P.1.9.9. Sadarbībā ar LIVE Rīga un citām Latvijas tūrismu veicinošām organizācijām kopēju mārketinga kampaņu īstenošana ārvalstīs.</t>
  </si>
  <si>
    <t>P.2.1.2. Jaunu labjūtes un Spa pakalpojumu veicināšana.</t>
  </si>
  <si>
    <t>P.2.1.3. Tīklošanās pasākumi komplekso pakalpojumu/produktu veidošanas veicināšanai.</t>
  </si>
  <si>
    <t>P.1.9.11. Dalība darbsemināros, misijās, semināros.</t>
  </si>
  <si>
    <t>P.2.4.4. Mārketinga kampaņas augsti prioritārajos mērķa tirgos.</t>
  </si>
  <si>
    <t>P.1.5.2. Kompleksā pakalpojuma piedāvājuma ģimenēm ar bērniem izveides veicināšana.</t>
  </si>
  <si>
    <t>P.2.3.4. Veselīga dzīvesveida elementu iekļaušanas viesmīlības uzņēmumu piedāvājumā veicināšana.</t>
  </si>
  <si>
    <t>P.4.5.2.Piedalīšanās Jūrmalas pilsētas sadraudzības pilsētu rīkotajos pasākumos.</t>
  </si>
  <si>
    <t>P.3.2.3. Darījuma tūrisma kampaņu īstenošana Baltijas valstīs.</t>
  </si>
  <si>
    <t>P.3.7.2. Sadarbība ar Latvijas konferenču un kongresu biroju un Meet Riga.</t>
  </si>
  <si>
    <t>P.3.6.1. Tūrisma un ar tūrismu saistītu uzņēmēju kompetenču pilnveidošanas veicināšana par MICE tūrisma pieprasījuma specifiku.</t>
  </si>
  <si>
    <t>P.4.5.3. Tūrisma un mārketinga nodaļu darbinieku pieredzes apmaiņas vizītes ārvalstu kūrortpilsētās.</t>
  </si>
  <si>
    <t>P.1.9.7. Nestandarta tūrisma reklāmas pilsētvidē Rīgā un/vai lidostā par Jūrmalu kā tūrisma galamērķi.</t>
  </si>
  <si>
    <t>P.1.2.6. Mākslīgā ledus slidotavas izveide un ar to saistīto pakalpojumu nodrošināšana Majoros un  Kauguros ziemā</t>
  </si>
  <si>
    <t>P.2.3.1. Pastaigu maršrutu izveide un marķēšana vidē.</t>
  </si>
  <si>
    <t>P.1.9.4. Tūrisma informatīvo reklāmas materiālu izveide mērķa tirgu vajadzībām.</t>
  </si>
  <si>
    <t>P.1.9.10. Žurnālistu un tūrisma operatoru iepazīšanās vizīšu uzņemšana no ārvalstu tirgiem.</t>
  </si>
  <si>
    <t>P.2.2.4. Norāžu izvietošana vienotas zīmju sistēmas ietvaros t.sk.uz medicīnas pakalpojumu iestādēm.</t>
  </si>
  <si>
    <t>P.4.4.2. Statistikas apkopošana un datu pieejamības nodrošināšana (datu bankas izveide).</t>
  </si>
  <si>
    <t>P.3.3.2.Informācijas par pasākumiem nodrošināšana dažādiem mērķa tirgiem (afišu valodas, informācija tūrisma portālā, TIC)</t>
  </si>
  <si>
    <t>P.2.4.2. Veselības tūrisma gada aktivitātes.</t>
  </si>
  <si>
    <t>P.1.8.3. Tūrisma un viesmīlības darbinieku zināšanu par Jūrmalas tūrisma piedāvājumu veicināšana.</t>
  </si>
  <si>
    <t>P.1.9.14. Tūrisma tirgus pētījumi.</t>
  </si>
  <si>
    <r>
      <rPr>
        <b/>
        <sz val="9"/>
        <rFont val="Times New Roman"/>
        <family val="1"/>
        <charset val="186"/>
      </rPr>
      <t>22.pielikums</t>
    </r>
    <r>
      <rPr>
        <sz val="9"/>
        <rFont val="Times New Roman"/>
        <family val="1"/>
        <charset val="186"/>
      </rPr>
      <t xml:space="preserve"> Jūrmalas pilsētas domes</t>
    </r>
  </si>
  <si>
    <t>Uzņēmējdarbības attīstības nodaļa</t>
  </si>
  <si>
    <t>Sabiedriskā transporta organizēšanas pasākumi</t>
  </si>
  <si>
    <t>04.510</t>
  </si>
  <si>
    <t>Braukšanas maksas atlaides un zaudējumu kompensēšana Jūrmalas pilsētas maršrutu tīkla pilsētas nozīmes maršrutos</t>
  </si>
  <si>
    <t>JPAP_R2.3.1._74</t>
  </si>
  <si>
    <t>Produktu subsīdijas komersantiem sabiedriskā transporta pakalpojumu nodrošināšanai (par pasažieru regulārajiem pārvadājumiem)</t>
  </si>
  <si>
    <t>Audits (SIA "Jūrmalas autobusu satiksme")</t>
  </si>
  <si>
    <t>Licenču kartīšu pasūtīšana</t>
  </si>
  <si>
    <t>Jūrmalas kartes ieviešana</t>
  </si>
  <si>
    <t>JPAP_R3.1.5._139</t>
  </si>
  <si>
    <t>Sabiedriskā transporta kontrole</t>
  </si>
  <si>
    <t>Karšu shēmas un kustību sarakstu izstrāde</t>
  </si>
  <si>
    <t>JIAK_R3.2.1_7</t>
  </si>
  <si>
    <t>Uzņēmējdarbības attīstības veicināšana</t>
  </si>
  <si>
    <t>JPAP_R3.7.1._228 JPAP_R3.7.1._229
JPAP_R3.7.3._234
JPAP_R3.7.3._235
JPTARP_R1.1._P.1.1.2.</t>
  </si>
  <si>
    <t>Nodarbinātības veicināšanas pasākumu organizēšana</t>
  </si>
  <si>
    <t>JPAP_R3.7.3._235</t>
  </si>
  <si>
    <t>Telpu noma biznesa inkubatora darbības nodrošināšanai</t>
  </si>
  <si>
    <t>JPAP_R3.7.1._229</t>
  </si>
  <si>
    <t>Transporta pakalpojumi</t>
  </si>
  <si>
    <t>JPAP_ R3.7.2._230    JPAP_ R3.7.3._235</t>
  </si>
  <si>
    <t>Daudzfunkcionāla dabas tūrisma centra jaunbūve un meža parka labiekārtojums Ķemeros</t>
  </si>
  <si>
    <t>JPAP_R1.6.1._21</t>
  </si>
  <si>
    <t>Dzintaru koncertzāles attīstība</t>
  </si>
  <si>
    <t>JPAP_R3.3.1._192</t>
  </si>
  <si>
    <t>9.Starptautisko doktorantu vasaras skolas pasākums ''Kultūras mantojums kvalitatīvai cilvēka izglītībai''</t>
  </si>
  <si>
    <t>Līgo pasākums JCI Eiropa 2018 starptautiskās konferences viesiem</t>
  </si>
  <si>
    <t>P1.6 - Aktīvā un dabas tūrisma attīstība</t>
  </si>
  <si>
    <t>Rīcības virziens: R1.6.1 - Dabas tūrisma infrastruktūras attīstība</t>
  </si>
  <si>
    <t>Aktivitāte: Nr.21. Daudzfunkcionālā, interaktīva dabas tūrisma objekta izveide Ķemeros</t>
  </si>
  <si>
    <t>P1.9. - Kūrorta un tikšanās vietas tēla veidošana</t>
  </si>
  <si>
    <t>Rīcības virziens R1.9.1.: Jūrmalas kā kūrorta un tikšanās vietas tēla veidošana</t>
  </si>
  <si>
    <t>Aktivitāe: Nr.49. Jūrmala Jūrmalas kā konferenču un tikšanās vietas popularizēšana nozares speciālistu vidē</t>
  </si>
  <si>
    <t>P2.3 - Sabiedriskā transporta sistēmas attīstība</t>
  </si>
  <si>
    <t>Rīcības virziens: R2.3.1 - Racionālas sabiedriskā transporta sistēmas attīstība</t>
  </si>
  <si>
    <t>Aktivitāte: Nr.74. Sabiedriskā transporta attīstība Jūrmalā</t>
  </si>
  <si>
    <t>P3.1 - Uz nākotni orientēta pilsētas pārvaldība, kas atbalsta pilsonisko iniciatīvu</t>
  </si>
  <si>
    <t>Rīcības virziens: R3.1.1 - Pilsētas attīstības plānošana</t>
  </si>
  <si>
    <t>Aktivitāte: Nr.118. Iedzīvotāju un uzņēmēju aptauju veikšana</t>
  </si>
  <si>
    <t>Rīcības virziens: R3.1.5. Pilsētas pārvaldības infrastruktūras pilnveide</t>
  </si>
  <si>
    <t xml:space="preserve">                         </t>
  </si>
  <si>
    <t>Aktivitāte: Nr.139. Jūrmalas kartes ieviešana</t>
  </si>
  <si>
    <t>P3.3 - Daudzveidīgas kultūras un sporta vide</t>
  </si>
  <si>
    <t>Rīcības virziens: R3.3.1 - Pilsētas kultūras iestāžu un muzeju darbības pilnveide</t>
  </si>
  <si>
    <t>Aktivitāte: Nr.192. Jūrmalas kultūras iestāžu ēku remonts un būvniecība, teritoriju labiekārtošana un materiāltejniskai nodrošinājums</t>
  </si>
  <si>
    <t>P3.7 - Atbalsts uzņēmējdarbības iniciatīvām un uzņēmēju sadarbības veicināšana</t>
  </si>
  <si>
    <t>Rīcības virziens: R3.7.1 - Pašvaldības uzņēmējdarbības atbalsta politikas plānošana un attīstība</t>
  </si>
  <si>
    <t>Aktivitāte: Nr.228. Uzņēmējdarbības atbalsta veicināšana</t>
  </si>
  <si>
    <t>Aktivitāte: Nr.229. Veicināt esošo uzņēmumu attīstību un jaunu uzņēmumu rašanos</t>
  </si>
  <si>
    <t>Rīcības virziens: R3.7.2 - Vietējās uzņēmējdarbības atbalsta infrastruktūras attīstība</t>
  </si>
  <si>
    <t>Aktivitāte: Nr.230. Uzņēmējdarbības veicināšana</t>
  </si>
  <si>
    <t>Rīcības virziens: R3.7.3 - Uzņēmumu izveides, darbības un sadarbības motivācija</t>
  </si>
  <si>
    <t>Aktivitāte: Nr.234. Uzņēmējdarbības motivācijas veicināšana</t>
  </si>
  <si>
    <t>Aktivitāte: Nr.235. Skolu iesaiste un Jūrmalas pilsētas iedzīvotāju, t.sk., izglītojamo, intereses veicināšana par uzņēmējdarbību un nodarbinātību</t>
  </si>
  <si>
    <t>Jūrmalas pilsētas tūrisma attīstības rīcības plāns 2018.-2020.gadam (JPTARP):</t>
  </si>
  <si>
    <t>R1.1.-Atraktīvu piesaistes objektu izveide ar augustu tūristu piesaistes potenciālu</t>
  </si>
  <si>
    <t>P.1.1.2.-Līdzfinansējuma projektu konkurss inovatīvum radošu tūrisma prduktu izveides veicināšanai</t>
  </si>
  <si>
    <t>R4.2.-Profesionālā darbaspēka piesaistes veicināšana</t>
  </si>
  <si>
    <t>P.4.2.3.-Kompetenču pilnveidošanas atbalsts jauniešiem viesmīlības un apkalpošanas jomā</t>
  </si>
  <si>
    <t>Tāme Nr.10.1.1.</t>
  </si>
  <si>
    <t>10.700</t>
  </si>
  <si>
    <t>Pārējo sociālo iestāžu būvniecība, atjaunošana un uzlabošana</t>
  </si>
  <si>
    <t>Veidosies līdzekļu ekonomija pamatojoties uz Iepirkuma procedūras izstrādi un 2018.gadā plānojot veikt tikai avansa maksājumu par mājas bez vecāku gādības palikušu bērnu aprūpei ģimeniskā vidē būvprojekta izstrādi.</t>
  </si>
  <si>
    <t>Tāme Nr.10.2.1.</t>
  </si>
  <si>
    <t>Jūrmalas pilsētas Labklājības pārvalde</t>
  </si>
  <si>
    <t>90000594245</t>
  </si>
  <si>
    <t>Mellužu pr.83., Jūrmala, LV-2008</t>
  </si>
  <si>
    <t>10.910</t>
  </si>
  <si>
    <t>Iestādes uzturēšana</t>
  </si>
  <si>
    <t>LV72PARX0002484572023</t>
  </si>
  <si>
    <t>LV16PARX0002484573031</t>
  </si>
  <si>
    <t>LV96PARX0002484577023</t>
  </si>
  <si>
    <r>
      <t xml:space="preserve">Komandējumu izdevumu segšana, lai piedalītos </t>
    </r>
    <r>
      <rPr>
        <i/>
        <sz val="9"/>
        <rFont val="Times New Roman"/>
        <family val="1"/>
        <charset val="186"/>
      </rPr>
      <t>Healthy Cities samitā no 21. līdz 26.oktobrim Almati (Kazahtāna)</t>
    </r>
  </si>
  <si>
    <t>Dienas nauda 6 dienas x 29 euro</t>
  </si>
  <si>
    <t xml:space="preserve">Transporta izdevumi (lidojums, transfērs) - 400 euro, viesnīca - 325 euro (max 160 USD par nakti), apdrošināšana 10 euro. </t>
  </si>
  <si>
    <t>Apkures degvielas ekonomija, sakarā ar silto ziemu un vasaras ātrāku iestāšanos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</si>
</sst>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_ ;[Red]\-#,##0\ "/>
  </numFmts>
  <fonts count="18"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sz val="10"/>
      <name val="Times New Roman"/>
      <family val="1"/>
      <charset val="186"/>
    </font>
    <font>
      <i/>
      <sz val="9"/>
      <name val="Times New Roman"/>
      <family val="1"/>
      <charset val="186"/>
    </font>
    <font>
      <sz val="6"/>
      <name val="Times New Roman"/>
      <family val="1"/>
      <charset val="186"/>
    </font>
    <font>
      <sz val="9"/>
      <color rgb="FFFF0000"/>
      <name val="Times New Roman"/>
      <family val="1"/>
      <charset val="186"/>
    </font>
    <font>
      <sz val="11"/>
      <color theme="1"/>
      <name val="Calibri"/>
      <family val="2"/>
      <charset val="186"/>
      <scheme val="minor"/>
    </font>
    <font>
      <b/>
      <sz val="12"/>
      <name val="Times New Roman"/>
      <family val="1"/>
      <charset val="186"/>
    </font>
    <font>
      <b/>
      <i/>
      <sz val="12"/>
      <name val="Times New Roman"/>
      <family val="1"/>
      <charset val="186"/>
    </font>
    <font>
      <sz val="9"/>
      <color theme="1"/>
      <name val="Times New Roman"/>
      <family val="1"/>
      <charset val="186"/>
    </font>
    <font>
      <sz val="9"/>
      <color theme="1"/>
      <name val="Calibri"/>
      <family val="2"/>
      <charset val="186"/>
      <scheme val="minor"/>
    </font>
    <font>
      <b/>
      <sz val="14"/>
      <color theme="1"/>
      <name val="Times New Roman"/>
      <family val="1"/>
      <charset val="186"/>
    </font>
    <font>
      <sz val="12"/>
      <name val="Times New Roman"/>
      <family val="1"/>
      <charset val="186"/>
    </font>
    <font>
      <sz val="12"/>
      <color theme="1"/>
      <name val="Calibri"/>
      <family val="2"/>
      <charset val="186"/>
      <scheme val="minor"/>
    </font>
    <font>
      <sz val="11"/>
      <color theme="1"/>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9" tint="0.39997558519241921"/>
        <bgColor indexed="64"/>
      </patternFill>
    </fill>
    <fill>
      <patternFill patternType="solid">
        <fgColor theme="0"/>
        <bgColor indexed="64"/>
      </patternFill>
    </fill>
  </fills>
  <borders count="1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right style="hair">
        <color indexed="64"/>
      </right>
      <top/>
      <bottom/>
      <diagonal/>
    </border>
    <border>
      <left/>
      <right style="thin">
        <color indexed="64"/>
      </right>
      <top/>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hair">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top style="hair">
        <color indexed="64"/>
      </top>
      <bottom/>
      <diagonal/>
    </border>
    <border>
      <left style="thin">
        <color indexed="64"/>
      </left>
      <right style="hair">
        <color indexed="64"/>
      </right>
      <top style="double">
        <color indexed="64"/>
      </top>
      <bottom style="double">
        <color indexed="64"/>
      </bottom>
      <diagonal/>
    </border>
    <border>
      <left style="hair">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right style="hair">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thin">
        <color indexed="64"/>
      </right>
      <top/>
      <bottom/>
      <diagonal/>
    </border>
    <border>
      <left style="hair">
        <color indexed="64"/>
      </left>
      <right style="thin">
        <color indexed="64"/>
      </right>
      <top style="double">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double">
        <color indexed="64"/>
      </bottom>
      <diagonal/>
    </border>
    <border>
      <left style="hair">
        <color indexed="64"/>
      </left>
      <right style="thin">
        <color indexed="64"/>
      </right>
      <top style="double">
        <color indexed="64"/>
      </top>
      <bottom style="hair">
        <color indexed="64"/>
      </bottom>
      <diagonal/>
    </border>
    <border>
      <left style="hair">
        <color indexed="64"/>
      </left>
      <right/>
      <top/>
      <bottom/>
      <diagonal/>
    </border>
    <border>
      <left style="hair">
        <color indexed="64"/>
      </left>
      <right/>
      <top/>
      <bottom style="double">
        <color indexed="64"/>
      </bottom>
      <diagonal/>
    </border>
    <border>
      <left style="hair">
        <color indexed="64"/>
      </left>
      <right/>
      <top style="double">
        <color indexed="64"/>
      </top>
      <bottom style="thin">
        <color indexed="64"/>
      </bottom>
      <diagonal/>
    </border>
    <border>
      <left style="hair">
        <color indexed="64"/>
      </left>
      <right/>
      <top style="thin">
        <color indexed="64"/>
      </top>
      <bottom style="double">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hair">
        <color indexed="64"/>
      </left>
      <right/>
      <top style="double">
        <color indexed="64"/>
      </top>
      <bottom style="hair">
        <color indexed="64"/>
      </bottom>
      <diagonal/>
    </border>
    <border>
      <left style="hair">
        <color indexed="64"/>
      </left>
      <right/>
      <top style="thin">
        <color indexed="64"/>
      </top>
      <bottom style="thin">
        <color indexed="64"/>
      </bottom>
      <diagonal/>
    </border>
    <border>
      <left style="hair">
        <color indexed="64"/>
      </left>
      <right/>
      <top style="double">
        <color indexed="64"/>
      </top>
      <bottom style="double">
        <color indexed="64"/>
      </bottom>
      <diagonal/>
    </border>
    <border>
      <left/>
      <right/>
      <top/>
      <bottom style="double">
        <color indexed="64"/>
      </bottom>
      <diagonal/>
    </border>
    <border>
      <left/>
      <right/>
      <top style="double">
        <color indexed="64"/>
      </top>
      <bottom style="hair">
        <color indexed="64"/>
      </bottom>
      <diagonal/>
    </border>
  </borders>
  <cellStyleXfs count="9">
    <xf numFmtId="0" fontId="0" fillId="0" borderId="0"/>
    <xf numFmtId="0" fontId="1" fillId="0" borderId="0"/>
    <xf numFmtId="0" fontId="1" fillId="0" borderId="0"/>
    <xf numFmtId="0" fontId="1" fillId="0" borderId="0"/>
    <xf numFmtId="0" fontId="9" fillId="0" borderId="0"/>
    <xf numFmtId="0" fontId="9" fillId="0" borderId="0"/>
    <xf numFmtId="0" fontId="17" fillId="0" borderId="0"/>
    <xf numFmtId="0" fontId="1" fillId="0" borderId="0"/>
    <xf numFmtId="0" fontId="17" fillId="0" borderId="0"/>
  </cellStyleXfs>
  <cellXfs count="828">
    <xf numFmtId="0" fontId="0" fillId="0" borderId="0" xfId="0"/>
    <xf numFmtId="0" fontId="2" fillId="2" borderId="0" xfId="1" applyFont="1" applyFill="1" applyBorder="1" applyAlignment="1" applyProtection="1">
      <alignment vertical="center"/>
    </xf>
    <xf numFmtId="0" fontId="2" fillId="2" borderId="0" xfId="1" applyFont="1" applyFill="1" applyBorder="1" applyAlignment="1" applyProtection="1">
      <alignment vertical="center"/>
      <protection locked="0"/>
    </xf>
    <xf numFmtId="0" fontId="3" fillId="2" borderId="0" xfId="1" applyFont="1" applyFill="1" applyBorder="1" applyAlignment="1" applyProtection="1">
      <alignment horizontal="right" vertical="center"/>
      <protection locked="0"/>
    </xf>
    <xf numFmtId="0" fontId="2" fillId="0" borderId="0" xfId="1" applyFont="1" applyFill="1" applyBorder="1" applyAlignment="1" applyProtection="1">
      <alignment vertical="center"/>
    </xf>
    <xf numFmtId="49" fontId="5" fillId="2" borderId="4"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6" fillId="2" borderId="4" xfId="1" applyNumberFormat="1" applyFont="1" applyFill="1" applyBorder="1" applyAlignment="1" applyProtection="1">
      <alignment vertical="center"/>
    </xf>
    <xf numFmtId="49" fontId="2" fillId="2" borderId="7" xfId="1" applyNumberFormat="1" applyFont="1" applyFill="1" applyBorder="1" applyAlignment="1" applyProtection="1">
      <alignment vertical="center"/>
    </xf>
    <xf numFmtId="49" fontId="2" fillId="2" borderId="8"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7" fillId="0" borderId="29" xfId="1" applyNumberFormat="1" applyFont="1" applyFill="1" applyBorder="1" applyAlignment="1" applyProtection="1">
      <alignment horizontal="center" vertical="center"/>
    </xf>
    <xf numFmtId="1" fontId="7" fillId="0" borderId="30" xfId="1" applyNumberFormat="1" applyFont="1" applyFill="1" applyBorder="1" applyAlignment="1" applyProtection="1">
      <alignment horizontal="center" vertical="center"/>
    </xf>
    <xf numFmtId="1" fontId="7" fillId="0" borderId="31" xfId="1" applyNumberFormat="1" applyFont="1" applyFill="1" applyBorder="1" applyAlignment="1" applyProtection="1">
      <alignment horizontal="center" vertical="center"/>
    </xf>
    <xf numFmtId="1" fontId="7" fillId="0" borderId="32" xfId="1" applyNumberFormat="1" applyFont="1" applyFill="1" applyBorder="1" applyAlignment="1" applyProtection="1">
      <alignment horizontal="center" vertical="center"/>
    </xf>
    <xf numFmtId="1" fontId="7" fillId="0" borderId="33" xfId="1" applyNumberFormat="1" applyFont="1" applyFill="1" applyBorder="1" applyAlignment="1" applyProtection="1">
      <alignment horizontal="center" vertical="center"/>
    </xf>
    <xf numFmtId="1" fontId="7" fillId="0" borderId="34" xfId="1" applyNumberFormat="1" applyFont="1" applyFill="1" applyBorder="1" applyAlignment="1" applyProtection="1">
      <alignment horizontal="center" vertical="center"/>
    </xf>
    <xf numFmtId="0" fontId="3" fillId="0" borderId="15" xfId="1" applyFont="1" applyFill="1" applyBorder="1" applyAlignment="1" applyProtection="1">
      <alignment vertical="center" wrapText="1"/>
    </xf>
    <xf numFmtId="0" fontId="3" fillId="0" borderId="15" xfId="1" applyFont="1" applyFill="1" applyBorder="1" applyAlignment="1" applyProtection="1">
      <alignment horizontal="left" vertical="center" wrapText="1"/>
    </xf>
    <xf numFmtId="0" fontId="3" fillId="0" borderId="4" xfId="1" applyFont="1" applyFill="1" applyBorder="1" applyAlignment="1" applyProtection="1">
      <alignment vertical="center"/>
    </xf>
    <xf numFmtId="0" fontId="3" fillId="0" borderId="16" xfId="1" applyFont="1" applyFill="1" applyBorder="1" applyAlignment="1" applyProtection="1">
      <alignment vertical="center"/>
      <protection locked="0"/>
    </xf>
    <xf numFmtId="0" fontId="3" fillId="0" borderId="17" xfId="1" applyFont="1" applyFill="1" applyBorder="1" applyAlignment="1" applyProtection="1">
      <alignment vertical="center"/>
      <protection locked="0"/>
    </xf>
    <xf numFmtId="0" fontId="3" fillId="0" borderId="18" xfId="1" applyFont="1" applyFill="1" applyBorder="1" applyAlignment="1" applyProtection="1">
      <alignment vertical="center"/>
      <protection locked="0"/>
    </xf>
    <xf numFmtId="0" fontId="3" fillId="0" borderId="19"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4" xfId="1" applyFont="1" applyFill="1" applyBorder="1" applyAlignment="1" applyProtection="1">
      <alignment vertical="center"/>
      <protection locked="0"/>
    </xf>
    <xf numFmtId="0" fontId="3" fillId="0" borderId="19" xfId="1" applyFont="1" applyFill="1" applyBorder="1" applyAlignment="1" applyProtection="1">
      <alignment vertical="center"/>
      <protection locked="0"/>
    </xf>
    <xf numFmtId="0" fontId="3" fillId="0" borderId="36" xfId="1" applyFont="1" applyFill="1" applyBorder="1" applyAlignment="1" applyProtection="1">
      <alignment vertical="center" wrapText="1"/>
    </xf>
    <xf numFmtId="0" fontId="3" fillId="0" borderId="36" xfId="1" applyFont="1" applyFill="1" applyBorder="1" applyAlignment="1" applyProtection="1">
      <alignment horizontal="left" vertical="center" wrapText="1"/>
    </xf>
    <xf numFmtId="3" fontId="3" fillId="0" borderId="37" xfId="1" applyNumberFormat="1" applyFont="1" applyFill="1" applyBorder="1" applyAlignment="1" applyProtection="1">
      <alignment horizontal="right" vertical="center"/>
    </xf>
    <xf numFmtId="3" fontId="3" fillId="0" borderId="38" xfId="1" applyNumberFormat="1" applyFont="1" applyFill="1" applyBorder="1" applyAlignment="1" applyProtection="1">
      <alignment horizontal="right" vertical="center"/>
    </xf>
    <xf numFmtId="3" fontId="3" fillId="0" borderId="39" xfId="1" applyNumberFormat="1" applyFont="1" applyFill="1" applyBorder="1" applyAlignment="1" applyProtection="1">
      <alignment horizontal="right" vertical="center"/>
    </xf>
    <xf numFmtId="3" fontId="3" fillId="0" borderId="40"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xf>
    <xf numFmtId="3" fontId="3" fillId="0" borderId="41" xfId="1" applyNumberFormat="1" applyFont="1" applyFill="1" applyBorder="1" applyAlignment="1" applyProtection="1">
      <alignment horizontal="right" vertical="center"/>
      <protection locked="0"/>
    </xf>
    <xf numFmtId="0" fontId="2" fillId="0" borderId="29" xfId="1" applyFont="1" applyFill="1" applyBorder="1" applyAlignment="1" applyProtection="1">
      <alignment vertical="center" wrapText="1"/>
    </xf>
    <xf numFmtId="0" fontId="2" fillId="0" borderId="29" xfId="1" applyFont="1" applyFill="1" applyBorder="1" applyAlignment="1" applyProtection="1">
      <alignment horizontal="left" vertical="center" wrapText="1"/>
    </xf>
    <xf numFmtId="3" fontId="2" fillId="0" borderId="30" xfId="1" applyNumberFormat="1" applyFont="1" applyFill="1" applyBorder="1" applyAlignment="1" applyProtection="1">
      <alignment horizontal="right" vertical="center"/>
    </xf>
    <xf numFmtId="3" fontId="2" fillId="0" borderId="31" xfId="1" applyNumberFormat="1" applyFont="1" applyFill="1" applyBorder="1" applyAlignment="1" applyProtection="1">
      <alignment horizontal="right" vertical="center"/>
    </xf>
    <xf numFmtId="3" fontId="2" fillId="0" borderId="32" xfId="1" applyNumberFormat="1" applyFont="1" applyFill="1" applyBorder="1" applyAlignment="1" applyProtection="1">
      <alignment horizontal="right" vertical="center"/>
    </xf>
    <xf numFmtId="3" fontId="2" fillId="0" borderId="33" xfId="1" applyNumberFormat="1" applyFont="1" applyFill="1" applyBorder="1" applyAlignment="1" applyProtection="1">
      <alignment horizontal="right" vertical="center"/>
    </xf>
    <xf numFmtId="3" fontId="2" fillId="0" borderId="34" xfId="1" applyNumberFormat="1" applyFont="1" applyFill="1" applyBorder="1" applyAlignment="1" applyProtection="1">
      <alignment horizontal="right" vertical="center"/>
    </xf>
    <xf numFmtId="3" fontId="2" fillId="0" borderId="35" xfId="1" applyNumberFormat="1" applyFont="1" applyFill="1" applyBorder="1" applyAlignment="1" applyProtection="1">
      <alignment horizontal="right" vertical="center"/>
    </xf>
    <xf numFmtId="3" fontId="2" fillId="0" borderId="34" xfId="1" applyNumberFormat="1" applyFont="1" applyFill="1" applyBorder="1" applyAlignment="1" applyProtection="1">
      <alignment horizontal="right" vertical="center"/>
      <protection locked="0"/>
    </xf>
    <xf numFmtId="0" fontId="2" fillId="0" borderId="15" xfId="1" applyFont="1" applyFill="1" applyBorder="1" applyAlignment="1" applyProtection="1">
      <alignment vertical="center" wrapText="1"/>
    </xf>
    <xf numFmtId="0" fontId="2" fillId="0" borderId="15" xfId="1" applyFont="1" applyFill="1" applyBorder="1" applyAlignment="1" applyProtection="1">
      <alignment horizontal="right" vertical="center" wrapText="1"/>
    </xf>
    <xf numFmtId="3" fontId="2" fillId="0" borderId="4" xfId="1" applyNumberFormat="1" applyFont="1" applyFill="1" applyBorder="1" applyAlignment="1" applyProtection="1">
      <alignment horizontal="right" vertical="center"/>
    </xf>
    <xf numFmtId="3" fontId="2" fillId="0" borderId="16" xfId="1" applyNumberFormat="1" applyFont="1" applyFill="1" applyBorder="1" applyAlignment="1" applyProtection="1">
      <alignment horizontal="right" vertical="center"/>
      <protection locked="0"/>
    </xf>
    <xf numFmtId="3" fontId="2" fillId="0" borderId="17" xfId="1" applyNumberFormat="1" applyFont="1" applyFill="1" applyBorder="1" applyAlignment="1" applyProtection="1">
      <alignment horizontal="right" vertical="center"/>
      <protection locked="0"/>
    </xf>
    <xf numFmtId="3" fontId="2" fillId="0" borderId="18"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xf>
    <xf numFmtId="3" fontId="2" fillId="0" borderId="0" xfId="1" applyNumberFormat="1" applyFont="1" applyFill="1" applyBorder="1" applyAlignment="1" applyProtection="1">
      <alignment horizontal="right" vertical="center"/>
    </xf>
    <xf numFmtId="3" fontId="2" fillId="0" borderId="4"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protection locked="0"/>
    </xf>
    <xf numFmtId="0" fontId="2" fillId="0" borderId="43" xfId="1" applyFont="1" applyFill="1" applyBorder="1" applyAlignment="1" applyProtection="1">
      <alignment vertical="center" wrapText="1"/>
    </xf>
    <xf numFmtId="0" fontId="2" fillId="0" borderId="43" xfId="1" applyFont="1" applyFill="1" applyBorder="1" applyAlignment="1" applyProtection="1">
      <alignment horizontal="right" vertical="center" wrapText="1"/>
    </xf>
    <xf numFmtId="3" fontId="2" fillId="0" borderId="44" xfId="1" applyNumberFormat="1" applyFont="1" applyFill="1" applyBorder="1" applyAlignment="1" applyProtection="1">
      <alignment horizontal="right" vertical="center"/>
    </xf>
    <xf numFmtId="3" fontId="2" fillId="0" borderId="45" xfId="1" applyNumberFormat="1" applyFont="1" applyFill="1" applyBorder="1" applyAlignment="1" applyProtection="1">
      <alignment horizontal="right" vertical="center"/>
      <protection locked="0"/>
    </xf>
    <xf numFmtId="3" fontId="2" fillId="0" borderId="46" xfId="1" applyNumberFormat="1" applyFont="1" applyFill="1" applyBorder="1" applyAlignment="1" applyProtection="1">
      <alignment horizontal="right" vertical="center"/>
      <protection locked="0"/>
    </xf>
    <xf numFmtId="3" fontId="2" fillId="0" borderId="47" xfId="1" applyNumberFormat="1" applyFont="1" applyFill="1" applyBorder="1" applyAlignment="1" applyProtection="1">
      <alignment horizontal="right" vertical="center"/>
      <protection locked="0"/>
    </xf>
    <xf numFmtId="3" fontId="2" fillId="0" borderId="6" xfId="1" applyNumberFormat="1" applyFont="1" applyFill="1" applyBorder="1" applyAlignment="1" applyProtection="1">
      <alignment horizontal="right" vertical="center"/>
    </xf>
    <xf numFmtId="3" fontId="2" fillId="0" borderId="5" xfId="1" applyNumberFormat="1" applyFont="1" applyFill="1" applyBorder="1" applyAlignment="1" applyProtection="1">
      <alignment horizontal="right" vertical="center"/>
    </xf>
    <xf numFmtId="3" fontId="2" fillId="0" borderId="44" xfId="1" applyNumberFormat="1" applyFont="1" applyFill="1" applyBorder="1" applyAlignment="1" applyProtection="1">
      <alignment horizontal="right" vertical="center"/>
      <protection locked="0"/>
    </xf>
    <xf numFmtId="3" fontId="2" fillId="0" borderId="6" xfId="1" applyNumberFormat="1" applyFont="1" applyFill="1" applyBorder="1" applyAlignment="1" applyProtection="1">
      <alignment horizontal="right" vertical="center"/>
      <protection locked="0"/>
    </xf>
    <xf numFmtId="0" fontId="3" fillId="0" borderId="23" xfId="1" applyFont="1" applyFill="1" applyBorder="1" applyAlignment="1" applyProtection="1">
      <alignment horizontal="left" vertical="center" wrapText="1"/>
    </xf>
    <xf numFmtId="3" fontId="2" fillId="0" borderId="24" xfId="1" applyNumberFormat="1" applyFont="1" applyFill="1" applyBorder="1" applyAlignment="1" applyProtection="1">
      <alignment vertical="center"/>
    </xf>
    <xf numFmtId="3" fontId="2" fillId="0" borderId="25" xfId="1" applyNumberFormat="1" applyFont="1" applyFill="1" applyBorder="1" applyAlignment="1" applyProtection="1">
      <alignment vertical="center"/>
      <protection locked="0"/>
    </xf>
    <xf numFmtId="3" fontId="2" fillId="0" borderId="28" xfId="1" applyNumberFormat="1" applyFont="1" applyFill="1" applyBorder="1" applyAlignment="1" applyProtection="1">
      <alignment vertical="center"/>
    </xf>
    <xf numFmtId="3" fontId="2" fillId="0" borderId="27" xfId="1" applyNumberFormat="1" applyFont="1" applyFill="1" applyBorder="1" applyAlignment="1" applyProtection="1">
      <alignment horizontal="center" vertical="center"/>
    </xf>
    <xf numFmtId="3" fontId="2" fillId="0" borderId="26" xfId="1" applyNumberFormat="1" applyFont="1" applyFill="1" applyBorder="1" applyAlignment="1" applyProtection="1">
      <alignment horizontal="center" vertical="center"/>
    </xf>
    <xf numFmtId="3" fontId="2" fillId="0" borderId="24" xfId="1" applyNumberFormat="1" applyFont="1" applyFill="1" applyBorder="1" applyAlignment="1" applyProtection="1">
      <alignment horizontal="center" vertical="center"/>
    </xf>
    <xf numFmtId="3" fontId="2" fillId="0" borderId="28" xfId="1" applyNumberFormat="1" applyFont="1" applyFill="1" applyBorder="1" applyAlignment="1" applyProtection="1">
      <alignment horizontal="center" vertical="center"/>
    </xf>
    <xf numFmtId="0" fontId="3" fillId="0" borderId="48" xfId="1" applyFont="1" applyFill="1" applyBorder="1" applyAlignment="1" applyProtection="1">
      <alignment horizontal="left" vertical="center" wrapText="1"/>
      <protection locked="0"/>
    </xf>
    <xf numFmtId="0" fontId="3" fillId="0" borderId="48" xfId="1" applyFont="1" applyFill="1" applyBorder="1" applyAlignment="1" applyProtection="1">
      <alignment horizontal="left" vertical="center" wrapText="1"/>
    </xf>
    <xf numFmtId="3" fontId="2" fillId="0" borderId="7" xfId="1" applyNumberFormat="1" applyFont="1" applyFill="1" applyBorder="1" applyAlignment="1" applyProtection="1">
      <alignment vertical="center"/>
    </xf>
    <xf numFmtId="3" fontId="2" fillId="0" borderId="49" xfId="1" applyNumberFormat="1" applyFont="1" applyFill="1" applyBorder="1" applyAlignment="1" applyProtection="1">
      <alignment horizontal="right" vertical="center"/>
      <protection locked="0"/>
    </xf>
    <xf numFmtId="3" fontId="2" fillId="0" borderId="50" xfId="1" applyNumberFormat="1" applyFont="1" applyFill="1" applyBorder="1" applyAlignment="1" applyProtection="1">
      <alignment horizontal="right" vertical="center"/>
      <protection locked="0"/>
    </xf>
    <xf numFmtId="3" fontId="2" fillId="0" borderId="49" xfId="1" applyNumberFormat="1" applyFont="1" applyFill="1" applyBorder="1" applyAlignment="1" applyProtection="1">
      <alignment horizontal="center" vertical="center"/>
    </xf>
    <xf numFmtId="3" fontId="2" fillId="0" borderId="5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xf>
    <xf numFmtId="3" fontId="2" fillId="0" borderId="50" xfId="1" applyNumberFormat="1" applyFont="1" applyFill="1" applyBorder="1" applyAlignment="1" applyProtection="1">
      <alignment horizontal="center" vertical="center"/>
    </xf>
    <xf numFmtId="3" fontId="2" fillId="0" borderId="8" xfId="1" applyNumberFormat="1" applyFont="1" applyFill="1" applyBorder="1" applyAlignment="1" applyProtection="1">
      <alignment horizontal="center" vertical="center"/>
    </xf>
    <xf numFmtId="3" fontId="2" fillId="0" borderId="7"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center" vertical="center"/>
      <protection locked="0"/>
    </xf>
    <xf numFmtId="3" fontId="2" fillId="0" borderId="52" xfId="1" applyNumberFormat="1" applyFont="1" applyFill="1" applyBorder="1" applyAlignment="1" applyProtection="1">
      <alignment vertical="center"/>
    </xf>
    <xf numFmtId="3" fontId="2" fillId="0" borderId="50" xfId="1" applyNumberFormat="1" applyFont="1" applyFill="1" applyBorder="1" applyAlignment="1" applyProtection="1">
      <alignment vertical="center"/>
    </xf>
    <xf numFmtId="3" fontId="2" fillId="0" borderId="8" xfId="1" applyNumberFormat="1" applyFont="1" applyFill="1" applyBorder="1" applyAlignment="1" applyProtection="1">
      <alignment vertical="center"/>
    </xf>
    <xf numFmtId="0" fontId="3" fillId="0" borderId="48" xfId="1" applyFont="1" applyFill="1" applyBorder="1" applyAlignment="1" applyProtection="1">
      <alignment horizontal="center" vertical="center" wrapText="1"/>
    </xf>
    <xf numFmtId="0" fontId="2" fillId="0" borderId="15" xfId="1" applyFont="1" applyFill="1" applyBorder="1" applyAlignment="1" applyProtection="1">
      <alignment horizontal="left" vertical="center" wrapText="1"/>
    </xf>
    <xf numFmtId="3" fontId="2" fillId="0" borderId="4" xfId="1" applyNumberFormat="1" applyFont="1" applyFill="1" applyBorder="1" applyAlignment="1" applyProtection="1">
      <alignment vertical="center"/>
    </xf>
    <xf numFmtId="3" fontId="2" fillId="0" borderId="16" xfId="1" applyNumberFormat="1" applyFont="1" applyFill="1" applyBorder="1" applyAlignment="1" applyProtection="1">
      <alignment horizontal="center" vertical="center"/>
    </xf>
    <xf numFmtId="3" fontId="2" fillId="0" borderId="17" xfId="1" applyNumberFormat="1" applyFont="1" applyFill="1" applyBorder="1" applyAlignment="1" applyProtection="1">
      <alignment horizontal="center" vertical="center"/>
    </xf>
    <xf numFmtId="3" fontId="2" fillId="0" borderId="18" xfId="1" applyNumberFormat="1" applyFont="1" applyFill="1" applyBorder="1" applyAlignment="1" applyProtection="1">
      <alignment horizontal="center" vertical="center"/>
    </xf>
    <xf numFmtId="3" fontId="2" fillId="0" borderId="19" xfId="1" applyNumberFormat="1" applyFont="1" applyFill="1" applyBorder="1" applyAlignment="1" applyProtection="1">
      <alignment horizontal="center" vertical="center"/>
    </xf>
    <xf numFmtId="3" fontId="2" fillId="0" borderId="18" xfId="1" applyNumberFormat="1" applyFont="1" applyFill="1" applyBorder="1" applyAlignment="1" applyProtection="1">
      <alignment vertical="center"/>
      <protection locked="0"/>
    </xf>
    <xf numFmtId="3" fontId="2" fillId="0" borderId="17" xfId="1" applyNumberFormat="1" applyFont="1" applyFill="1" applyBorder="1" applyAlignment="1" applyProtection="1">
      <alignment vertical="center"/>
      <protection locked="0"/>
    </xf>
    <xf numFmtId="3" fontId="2" fillId="0" borderId="4" xfId="1" applyNumberFormat="1" applyFont="1" applyFill="1" applyBorder="1" applyAlignment="1" applyProtection="1">
      <alignment horizontal="center" vertical="center"/>
    </xf>
    <xf numFmtId="3" fontId="2" fillId="0" borderId="19" xfId="1" applyNumberFormat="1" applyFont="1" applyFill="1" applyBorder="1" applyAlignment="1" applyProtection="1">
      <alignment horizontal="center" vertical="center"/>
      <protection locked="0"/>
    </xf>
    <xf numFmtId="0" fontId="2" fillId="0" borderId="43" xfId="1" applyFont="1" applyFill="1" applyBorder="1" applyAlignment="1" applyProtection="1">
      <alignment horizontal="left" vertical="center" wrapText="1"/>
    </xf>
    <xf numFmtId="3" fontId="2" fillId="0" borderId="44" xfId="1" applyNumberFormat="1" applyFont="1" applyFill="1" applyBorder="1" applyAlignment="1" applyProtection="1">
      <alignment vertical="center"/>
    </xf>
    <xf numFmtId="3" fontId="2" fillId="0" borderId="45" xfId="1" applyNumberFormat="1" applyFont="1" applyFill="1" applyBorder="1" applyAlignment="1" applyProtection="1">
      <alignment horizontal="center" vertical="center"/>
    </xf>
    <xf numFmtId="3" fontId="2" fillId="0" borderId="46" xfId="1" applyNumberFormat="1" applyFont="1" applyFill="1" applyBorder="1" applyAlignment="1" applyProtection="1">
      <alignment horizontal="center" vertical="center"/>
    </xf>
    <xf numFmtId="3" fontId="2" fillId="0" borderId="47" xfId="1" applyNumberFormat="1" applyFont="1" applyFill="1" applyBorder="1" applyAlignment="1" applyProtection="1">
      <alignment horizontal="center" vertical="center"/>
    </xf>
    <xf numFmtId="3" fontId="2" fillId="0" borderId="6" xfId="1" applyNumberFormat="1" applyFont="1" applyFill="1" applyBorder="1" applyAlignment="1" applyProtection="1">
      <alignment horizontal="center" vertical="center"/>
    </xf>
    <xf numFmtId="3" fontId="2" fillId="0" borderId="47" xfId="1" applyNumberFormat="1" applyFont="1" applyFill="1" applyBorder="1" applyAlignment="1" applyProtection="1">
      <alignment vertical="center"/>
      <protection locked="0"/>
    </xf>
    <xf numFmtId="3" fontId="2" fillId="0" borderId="46" xfId="1" applyNumberFormat="1" applyFont="1" applyFill="1" applyBorder="1" applyAlignment="1" applyProtection="1">
      <alignment vertical="center"/>
      <protection locked="0"/>
    </xf>
    <xf numFmtId="3" fontId="2" fillId="0" borderId="44" xfId="1" applyNumberFormat="1" applyFont="1" applyFill="1" applyBorder="1" applyAlignment="1" applyProtection="1">
      <alignment horizontal="center" vertical="center"/>
    </xf>
    <xf numFmtId="3" fontId="2" fillId="0" borderId="6" xfId="1" applyNumberFormat="1" applyFont="1" applyFill="1" applyBorder="1" applyAlignment="1" applyProtection="1">
      <alignment horizontal="center" vertical="center"/>
      <protection locked="0"/>
    </xf>
    <xf numFmtId="0" fontId="2" fillId="0" borderId="54" xfId="1" applyFont="1" applyFill="1" applyBorder="1" applyAlignment="1" applyProtection="1">
      <alignment horizontal="right" vertical="center" wrapText="1"/>
    </xf>
    <xf numFmtId="0" fontId="2" fillId="0" borderId="54" xfId="1" applyFont="1" applyFill="1" applyBorder="1" applyAlignment="1" applyProtection="1">
      <alignment horizontal="left" vertical="center" wrapText="1"/>
    </xf>
    <xf numFmtId="3" fontId="2" fillId="0" borderId="12" xfId="1" applyNumberFormat="1" applyFont="1" applyFill="1" applyBorder="1" applyAlignment="1" applyProtection="1">
      <alignment vertical="center"/>
    </xf>
    <xf numFmtId="3" fontId="2" fillId="0" borderId="55" xfId="1" applyNumberFormat="1" applyFont="1" applyFill="1" applyBorder="1" applyAlignment="1" applyProtection="1">
      <alignment horizontal="center" vertical="center"/>
    </xf>
    <xf numFmtId="3" fontId="2" fillId="0" borderId="56"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horizontal="center" vertical="center"/>
    </xf>
    <xf numFmtId="3" fontId="2" fillId="0" borderId="14" xfId="1" applyNumberFormat="1" applyFont="1" applyFill="1" applyBorder="1" applyAlignment="1" applyProtection="1">
      <alignment horizontal="center" vertical="center"/>
    </xf>
    <xf numFmtId="3" fontId="2" fillId="0" borderId="57" xfId="1" applyNumberFormat="1" applyFont="1" applyFill="1" applyBorder="1" applyAlignment="1" applyProtection="1">
      <alignment vertical="center"/>
      <protection locked="0"/>
    </xf>
    <xf numFmtId="3" fontId="2" fillId="0" borderId="56" xfId="1" applyNumberFormat="1" applyFont="1" applyFill="1" applyBorder="1" applyAlignment="1" applyProtection="1">
      <alignment vertical="center"/>
      <protection locked="0"/>
    </xf>
    <xf numFmtId="3" fontId="2" fillId="0" borderId="13" xfId="1" applyNumberFormat="1" applyFont="1" applyFill="1" applyBorder="1" applyAlignment="1" applyProtection="1">
      <alignment horizontal="right" vertical="center"/>
    </xf>
    <xf numFmtId="3" fontId="2" fillId="0" borderId="12" xfId="1" applyNumberFormat="1" applyFont="1" applyFill="1" applyBorder="1" applyAlignment="1" applyProtection="1">
      <alignment horizontal="center" vertical="center"/>
    </xf>
    <xf numFmtId="3" fontId="2" fillId="0" borderId="14" xfId="1" applyNumberFormat="1" applyFont="1" applyFill="1" applyBorder="1" applyAlignment="1" applyProtection="1">
      <alignment horizontal="center" vertical="center"/>
      <protection locked="0"/>
    </xf>
    <xf numFmtId="0" fontId="2" fillId="0" borderId="58" xfId="1" applyFont="1" applyFill="1" applyBorder="1" applyAlignment="1" applyProtection="1">
      <alignment horizontal="right" vertical="center" wrapText="1"/>
    </xf>
    <xf numFmtId="0" fontId="2" fillId="0" borderId="58" xfId="1" applyFont="1" applyFill="1" applyBorder="1" applyAlignment="1" applyProtection="1">
      <alignment horizontal="left" vertical="center" wrapText="1"/>
    </xf>
    <xf numFmtId="3" fontId="2" fillId="0" borderId="59" xfId="1" applyNumberFormat="1" applyFont="1" applyFill="1" applyBorder="1" applyAlignment="1" applyProtection="1">
      <alignment vertical="center"/>
    </xf>
    <xf numFmtId="3" fontId="2" fillId="0" borderId="60" xfId="1" applyNumberFormat="1" applyFont="1" applyFill="1" applyBorder="1" applyAlignment="1" applyProtection="1">
      <alignment horizontal="center" vertical="center"/>
    </xf>
    <xf numFmtId="3" fontId="2" fillId="0" borderId="61" xfId="1" applyNumberFormat="1" applyFont="1" applyFill="1" applyBorder="1" applyAlignment="1" applyProtection="1">
      <alignment horizontal="center" vertical="center"/>
    </xf>
    <xf numFmtId="3" fontId="2" fillId="0" borderId="62"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horizontal="center" vertical="center"/>
    </xf>
    <xf numFmtId="3" fontId="2" fillId="0" borderId="62" xfId="1" applyNumberFormat="1" applyFont="1" applyFill="1" applyBorder="1" applyAlignment="1" applyProtection="1">
      <alignment vertical="center"/>
      <protection locked="0"/>
    </xf>
    <xf numFmtId="3" fontId="2" fillId="0" borderId="61" xfId="1" applyNumberFormat="1" applyFont="1" applyFill="1" applyBorder="1" applyAlignment="1" applyProtection="1">
      <alignment vertical="center"/>
      <protection locked="0"/>
    </xf>
    <xf numFmtId="3" fontId="2" fillId="0" borderId="59"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horizontal="center" vertical="center"/>
      <protection locked="0"/>
    </xf>
    <xf numFmtId="0" fontId="3" fillId="0" borderId="63" xfId="1" applyFont="1" applyFill="1" applyBorder="1" applyAlignment="1" applyProtection="1">
      <alignment horizontal="center" vertical="center" wrapText="1"/>
    </xf>
    <xf numFmtId="0" fontId="3" fillId="0" borderId="63" xfId="1" applyFont="1" applyFill="1" applyBorder="1" applyAlignment="1" applyProtection="1">
      <alignment horizontal="left" vertical="center" wrapText="1"/>
    </xf>
    <xf numFmtId="3" fontId="2" fillId="0" borderId="64" xfId="1" applyNumberFormat="1" applyFont="1" applyFill="1" applyBorder="1" applyAlignment="1" applyProtection="1">
      <alignment horizontal="right" vertical="center"/>
    </xf>
    <xf numFmtId="3" fontId="2" fillId="0" borderId="65" xfId="1" applyNumberFormat="1" applyFont="1" applyFill="1" applyBorder="1" applyAlignment="1" applyProtection="1">
      <alignment horizontal="right" vertical="center"/>
    </xf>
    <xf numFmtId="3" fontId="2" fillId="0" borderId="66" xfId="1" applyNumberFormat="1" applyFont="1" applyFill="1" applyBorder="1" applyAlignment="1" applyProtection="1">
      <alignment horizontal="right" vertical="center"/>
    </xf>
    <xf numFmtId="3" fontId="2" fillId="0" borderId="65" xfId="1" applyNumberFormat="1" applyFont="1" applyFill="1" applyBorder="1" applyAlignment="1" applyProtection="1">
      <alignment horizontal="center" vertical="center"/>
    </xf>
    <xf numFmtId="3" fontId="2" fillId="0" borderId="67" xfId="1" applyNumberFormat="1" applyFont="1" applyFill="1" applyBorder="1" applyAlignment="1" applyProtection="1">
      <alignment horizontal="center" vertical="center"/>
    </xf>
    <xf numFmtId="3" fontId="2" fillId="0" borderId="68" xfId="1" applyNumberFormat="1" applyFont="1" applyFill="1" applyBorder="1" applyAlignment="1" applyProtection="1">
      <alignment horizontal="center" vertical="center"/>
    </xf>
    <xf numFmtId="3" fontId="2" fillId="0" borderId="66" xfId="1" applyNumberFormat="1" applyFont="1" applyFill="1" applyBorder="1" applyAlignment="1" applyProtection="1">
      <alignment horizontal="center" vertical="center"/>
    </xf>
    <xf numFmtId="3" fontId="2" fillId="0" borderId="69" xfId="1" applyNumberFormat="1" applyFont="1" applyFill="1" applyBorder="1" applyAlignment="1" applyProtection="1">
      <alignment horizontal="center" vertical="center"/>
    </xf>
    <xf numFmtId="3" fontId="2" fillId="0" borderId="64" xfId="1" applyNumberFormat="1" applyFont="1" applyFill="1" applyBorder="1" applyAlignment="1" applyProtection="1">
      <alignment horizontal="center" vertical="center"/>
    </xf>
    <xf numFmtId="3" fontId="2" fillId="0" borderId="68" xfId="1" applyNumberFormat="1" applyFont="1" applyFill="1" applyBorder="1" applyAlignment="1" applyProtection="1">
      <alignment horizontal="center" vertical="center"/>
      <protection locked="0"/>
    </xf>
    <xf numFmtId="3" fontId="2" fillId="0" borderId="60" xfId="1" applyNumberFormat="1" applyFont="1" applyFill="1" applyBorder="1" applyAlignment="1" applyProtection="1">
      <alignment horizontal="right" vertical="center"/>
      <protection locked="0"/>
    </xf>
    <xf numFmtId="3" fontId="2" fillId="0" borderId="61" xfId="1" applyNumberFormat="1" applyFont="1" applyFill="1" applyBorder="1" applyAlignment="1" applyProtection="1">
      <alignment horizontal="right" vertical="center"/>
      <protection locked="0"/>
    </xf>
    <xf numFmtId="3" fontId="2" fillId="0" borderId="9" xfId="1" applyNumberFormat="1" applyFont="1" applyFill="1" applyBorder="1" applyAlignment="1" applyProtection="1">
      <alignment horizontal="center" vertical="center"/>
    </xf>
    <xf numFmtId="3" fontId="2" fillId="0" borderId="7" xfId="1" applyNumberFormat="1" applyFont="1" applyFill="1" applyBorder="1" applyAlignment="1" applyProtection="1">
      <alignment horizontal="right" vertical="center"/>
    </xf>
    <xf numFmtId="3" fontId="2" fillId="0" borderId="49" xfId="1" applyNumberFormat="1" applyFont="1" applyFill="1" applyBorder="1" applyAlignment="1" applyProtection="1">
      <alignment horizontal="right" vertical="center"/>
    </xf>
    <xf numFmtId="3" fontId="2" fillId="0" borderId="50" xfId="1" applyNumberFormat="1" applyFont="1" applyFill="1" applyBorder="1" applyAlignment="1" applyProtection="1">
      <alignment horizontal="right" vertical="center"/>
    </xf>
    <xf numFmtId="3" fontId="2" fillId="0" borderId="52" xfId="1" applyNumberFormat="1" applyFont="1" applyFill="1" applyBorder="1" applyAlignment="1" applyProtection="1">
      <alignment horizontal="right" vertical="center"/>
    </xf>
    <xf numFmtId="3" fontId="2" fillId="0" borderId="53" xfId="1" applyNumberFormat="1" applyFont="1" applyFill="1" applyBorder="1" applyAlignment="1" applyProtection="1">
      <alignment horizontal="right" vertical="center"/>
    </xf>
    <xf numFmtId="3" fontId="2" fillId="0" borderId="8" xfId="1" applyNumberFormat="1" applyFont="1" applyFill="1" applyBorder="1" applyAlignment="1" applyProtection="1">
      <alignment horizontal="right" vertical="center"/>
    </xf>
    <xf numFmtId="3" fontId="2" fillId="0" borderId="12" xfId="1" applyNumberFormat="1" applyFont="1" applyFill="1" applyBorder="1" applyAlignment="1" applyProtection="1">
      <alignment horizontal="right" vertical="center"/>
    </xf>
    <xf numFmtId="3" fontId="2" fillId="0" borderId="55" xfId="1" applyNumberFormat="1" applyFont="1" applyFill="1" applyBorder="1" applyAlignment="1" applyProtection="1">
      <alignment horizontal="right" vertical="center"/>
      <protection locked="0"/>
    </xf>
    <xf numFmtId="3" fontId="2" fillId="0" borderId="56" xfId="1" applyNumberFormat="1" applyFont="1" applyFill="1" applyBorder="1" applyAlignment="1" applyProtection="1">
      <alignment horizontal="right" vertical="center"/>
      <protection locked="0"/>
    </xf>
    <xf numFmtId="3" fontId="2" fillId="0" borderId="57" xfId="1" applyNumberFormat="1" applyFont="1" applyFill="1" applyBorder="1" applyAlignment="1" applyProtection="1">
      <alignment horizontal="right" vertical="center"/>
      <protection locked="0"/>
    </xf>
    <xf numFmtId="3" fontId="2" fillId="0" borderId="14" xfId="1" applyNumberFormat="1" applyFont="1" applyFill="1" applyBorder="1" applyAlignment="1" applyProtection="1">
      <alignment horizontal="right" vertical="center"/>
    </xf>
    <xf numFmtId="0" fontId="3" fillId="0" borderId="58" xfId="1" applyFont="1" applyFill="1" applyBorder="1" applyAlignment="1" applyProtection="1">
      <alignment horizontal="center" vertical="center" wrapText="1"/>
    </xf>
    <xf numFmtId="0" fontId="3" fillId="0" borderId="58" xfId="1" applyFont="1" applyFill="1" applyBorder="1" applyAlignment="1" applyProtection="1">
      <alignment horizontal="left" vertical="center" wrapText="1"/>
    </xf>
    <xf numFmtId="3" fontId="2" fillId="0" borderId="53" xfId="1" applyNumberFormat="1" applyFont="1" applyFill="1" applyBorder="1" applyAlignment="1" applyProtection="1">
      <alignment horizontal="right" vertical="center"/>
      <protection locked="0"/>
    </xf>
    <xf numFmtId="0" fontId="2" fillId="0" borderId="63" xfId="1" applyFont="1" applyFill="1" applyBorder="1" applyAlignment="1" applyProtection="1">
      <alignment horizontal="right" vertical="center" wrapText="1"/>
    </xf>
    <xf numFmtId="0" fontId="2" fillId="0" borderId="63" xfId="1" applyFont="1" applyFill="1" applyBorder="1" applyAlignment="1" applyProtection="1">
      <alignment horizontal="left" vertical="center" wrapText="1"/>
    </xf>
    <xf numFmtId="3" fontId="2" fillId="0" borderId="64" xfId="1" applyNumberFormat="1" applyFont="1" applyFill="1" applyBorder="1" applyAlignment="1" applyProtection="1">
      <alignment horizontal="right" vertical="center"/>
      <protection locked="0"/>
    </xf>
    <xf numFmtId="3" fontId="2" fillId="0" borderId="66" xfId="1" applyNumberFormat="1" applyFont="1" applyFill="1" applyBorder="1" applyAlignment="1" applyProtection="1">
      <alignment horizontal="right" vertical="center"/>
      <protection locked="0"/>
    </xf>
    <xf numFmtId="3" fontId="2" fillId="0" borderId="68" xfId="1" applyNumberFormat="1" applyFont="1" applyFill="1" applyBorder="1" applyAlignment="1" applyProtection="1">
      <alignment horizontal="right" vertical="center"/>
    </xf>
    <xf numFmtId="3" fontId="2" fillId="0" borderId="68" xfId="1" applyNumberFormat="1" applyFont="1" applyFill="1" applyBorder="1" applyAlignment="1" applyProtection="1">
      <alignment horizontal="right" vertical="center"/>
      <protection locked="0"/>
    </xf>
    <xf numFmtId="0" fontId="2" fillId="0" borderId="63" xfId="1" applyFont="1" applyFill="1" applyBorder="1" applyAlignment="1" applyProtection="1">
      <alignment vertical="center" wrapText="1"/>
    </xf>
    <xf numFmtId="3" fontId="2" fillId="0" borderId="64" xfId="1" applyNumberFormat="1" applyFont="1" applyFill="1" applyBorder="1" applyAlignment="1" applyProtection="1">
      <alignment vertical="center"/>
    </xf>
    <xf numFmtId="3" fontId="2" fillId="0" borderId="65" xfId="1" applyNumberFormat="1" applyFont="1" applyFill="1" applyBorder="1" applyAlignment="1" applyProtection="1">
      <alignment horizontal="center" vertical="center"/>
      <protection locked="0"/>
    </xf>
    <xf numFmtId="3" fontId="2" fillId="0" borderId="67" xfId="1" applyNumberFormat="1" applyFont="1" applyFill="1" applyBorder="1" applyAlignment="1" applyProtection="1">
      <alignment horizontal="right" vertical="center"/>
      <protection locked="0"/>
    </xf>
    <xf numFmtId="0" fontId="3" fillId="0" borderId="15" xfId="1" applyFont="1" applyBorder="1" applyAlignment="1" applyProtection="1">
      <alignment vertical="center" wrapText="1"/>
    </xf>
    <xf numFmtId="0" fontId="3" fillId="0" borderId="15" xfId="1" applyFont="1" applyBorder="1" applyAlignment="1" applyProtection="1">
      <alignment horizontal="left" vertical="center" wrapText="1"/>
    </xf>
    <xf numFmtId="3" fontId="3" fillId="0" borderId="4" xfId="1" applyNumberFormat="1" applyFont="1" applyBorder="1" applyAlignment="1" applyProtection="1">
      <alignment vertical="center"/>
    </xf>
    <xf numFmtId="3" fontId="3" fillId="0" borderId="16" xfId="1" applyNumberFormat="1" applyFont="1" applyBorder="1" applyAlignment="1" applyProtection="1">
      <alignment vertical="center"/>
      <protection locked="0"/>
    </xf>
    <xf numFmtId="3" fontId="3" fillId="0" borderId="17" xfId="1" applyNumberFormat="1" applyFont="1" applyBorder="1" applyAlignment="1" applyProtection="1">
      <alignment vertical="center"/>
      <protection locked="0"/>
    </xf>
    <xf numFmtId="3" fontId="3" fillId="0" borderId="18" xfId="1" applyNumberFormat="1" applyFont="1" applyBorder="1" applyAlignment="1" applyProtection="1">
      <alignment vertical="center"/>
      <protection locked="0"/>
    </xf>
    <xf numFmtId="3" fontId="3" fillId="0" borderId="19" xfId="1" applyNumberFormat="1" applyFont="1" applyBorder="1" applyAlignment="1" applyProtection="1">
      <alignment vertical="center"/>
    </xf>
    <xf numFmtId="3" fontId="3" fillId="0" borderId="4" xfId="1" applyNumberFormat="1" applyFont="1" applyBorder="1" applyAlignment="1" applyProtection="1">
      <alignment vertical="center"/>
      <protection locked="0"/>
    </xf>
    <xf numFmtId="3" fontId="3" fillId="0" borderId="19" xfId="1" applyNumberFormat="1" applyFont="1" applyBorder="1" applyAlignment="1" applyProtection="1">
      <alignment vertical="center"/>
      <protection locked="0"/>
    </xf>
    <xf numFmtId="0" fontId="3" fillId="0" borderId="36" xfId="1" applyFont="1" applyFill="1" applyBorder="1" applyAlignment="1" applyProtection="1">
      <alignment vertical="center"/>
    </xf>
    <xf numFmtId="3" fontId="3" fillId="0" borderId="37" xfId="1" applyNumberFormat="1" applyFont="1" applyFill="1" applyBorder="1" applyAlignment="1" applyProtection="1">
      <alignment vertical="center"/>
    </xf>
    <xf numFmtId="3" fontId="3" fillId="0" borderId="38" xfId="1" applyNumberFormat="1" applyFont="1" applyFill="1" applyBorder="1" applyAlignment="1" applyProtection="1">
      <alignment vertical="center"/>
    </xf>
    <xf numFmtId="3" fontId="3" fillId="0" borderId="39" xfId="1" applyNumberFormat="1" applyFont="1" applyFill="1" applyBorder="1" applyAlignment="1" applyProtection="1">
      <alignment vertical="center"/>
    </xf>
    <xf numFmtId="3" fontId="3" fillId="0" borderId="4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3" fontId="3" fillId="0" borderId="42"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protection locked="0"/>
    </xf>
    <xf numFmtId="0" fontId="3" fillId="0" borderId="70" xfId="1" applyFont="1" applyFill="1" applyBorder="1" applyAlignment="1" applyProtection="1">
      <alignment vertical="center"/>
    </xf>
    <xf numFmtId="0" fontId="3" fillId="0" borderId="70" xfId="1" applyFont="1" applyFill="1" applyBorder="1" applyAlignment="1" applyProtection="1">
      <alignment vertical="center" wrapText="1"/>
    </xf>
    <xf numFmtId="3" fontId="3" fillId="0" borderId="71" xfId="1" applyNumberFormat="1" applyFont="1" applyFill="1" applyBorder="1" applyAlignment="1" applyProtection="1">
      <alignment vertical="center"/>
    </xf>
    <xf numFmtId="3" fontId="3" fillId="0" borderId="72" xfId="1" applyNumberFormat="1" applyFont="1" applyFill="1" applyBorder="1" applyAlignment="1" applyProtection="1">
      <alignment vertical="center"/>
    </xf>
    <xf numFmtId="3" fontId="3" fillId="0" borderId="73" xfId="1" applyNumberFormat="1" applyFont="1" applyFill="1" applyBorder="1" applyAlignment="1" applyProtection="1">
      <alignment vertical="center"/>
    </xf>
    <xf numFmtId="3" fontId="3" fillId="0" borderId="74" xfId="1" applyNumberFormat="1" applyFont="1" applyFill="1" applyBorder="1" applyAlignment="1" applyProtection="1">
      <alignment vertical="center"/>
    </xf>
    <xf numFmtId="3" fontId="3" fillId="0" borderId="75" xfId="1" applyNumberFormat="1" applyFont="1" applyFill="1" applyBorder="1" applyAlignment="1" applyProtection="1">
      <alignment vertical="center"/>
    </xf>
    <xf numFmtId="3" fontId="3" fillId="0" borderId="75" xfId="1" applyNumberFormat="1" applyFont="1" applyFill="1" applyBorder="1" applyAlignment="1" applyProtection="1">
      <alignment vertical="center"/>
      <protection locked="0"/>
    </xf>
    <xf numFmtId="0" fontId="3" fillId="0" borderId="15" xfId="1" applyFont="1" applyFill="1" applyBorder="1" applyAlignment="1" applyProtection="1">
      <alignment vertical="center"/>
    </xf>
    <xf numFmtId="3" fontId="3" fillId="0" borderId="4" xfId="1" applyNumberFormat="1" applyFont="1" applyFill="1" applyBorder="1" applyAlignment="1" applyProtection="1">
      <alignment vertical="center"/>
    </xf>
    <xf numFmtId="3" fontId="3" fillId="0" borderId="16" xfId="1" applyNumberFormat="1" applyFont="1" applyFill="1" applyBorder="1" applyAlignment="1" applyProtection="1">
      <alignment vertical="center"/>
    </xf>
    <xf numFmtId="3" fontId="3" fillId="0" borderId="17" xfId="1" applyNumberFormat="1" applyFont="1" applyFill="1" applyBorder="1" applyAlignment="1" applyProtection="1">
      <alignment vertical="center"/>
    </xf>
    <xf numFmtId="3" fontId="3" fillId="0" borderId="18"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protection locked="0"/>
    </xf>
    <xf numFmtId="0" fontId="3" fillId="3" borderId="76" xfId="1" applyFont="1" applyFill="1" applyBorder="1" applyAlignment="1" applyProtection="1">
      <alignment horizontal="left" vertical="center" wrapText="1"/>
    </xf>
    <xf numFmtId="3" fontId="3" fillId="3" borderId="77" xfId="1" applyNumberFormat="1" applyFont="1" applyFill="1" applyBorder="1" applyAlignment="1" applyProtection="1">
      <alignment vertical="center"/>
    </xf>
    <xf numFmtId="3" fontId="3" fillId="3" borderId="78" xfId="1" applyNumberFormat="1" applyFont="1" applyFill="1" applyBorder="1" applyAlignment="1" applyProtection="1">
      <alignment vertical="center"/>
    </xf>
    <xf numFmtId="3" fontId="3" fillId="3" borderId="79" xfId="1" applyNumberFormat="1" applyFont="1" applyFill="1" applyBorder="1" applyAlignment="1" applyProtection="1">
      <alignment vertical="center"/>
    </xf>
    <xf numFmtId="3" fontId="3" fillId="3" borderId="80" xfId="1" applyNumberFormat="1" applyFont="1" applyFill="1" applyBorder="1" applyAlignment="1" applyProtection="1">
      <alignment vertical="center"/>
    </xf>
    <xf numFmtId="3" fontId="3" fillId="3" borderId="81" xfId="1" applyNumberFormat="1" applyFont="1" applyFill="1" applyBorder="1" applyAlignment="1" applyProtection="1">
      <alignment vertical="center"/>
    </xf>
    <xf numFmtId="3" fontId="3" fillId="3" borderId="82" xfId="1" applyNumberFormat="1" applyFont="1" applyFill="1" applyBorder="1" applyAlignment="1" applyProtection="1">
      <alignment vertical="center"/>
    </xf>
    <xf numFmtId="3" fontId="3" fillId="3" borderId="81" xfId="1" applyNumberFormat="1" applyFont="1" applyFill="1" applyBorder="1" applyAlignment="1" applyProtection="1">
      <alignment vertical="center"/>
      <protection locked="0"/>
    </xf>
    <xf numFmtId="0" fontId="2" fillId="0" borderId="48" xfId="1" applyFont="1" applyFill="1" applyBorder="1" applyAlignment="1" applyProtection="1">
      <alignment horizontal="left" vertical="center" wrapText="1"/>
    </xf>
    <xf numFmtId="3" fontId="2" fillId="0" borderId="49"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3" fontId="2" fillId="0" borderId="77" xfId="1" applyNumberFormat="1" applyFont="1" applyFill="1" applyBorder="1" applyAlignment="1" applyProtection="1">
      <alignment vertical="center"/>
    </xf>
    <xf numFmtId="3" fontId="2" fillId="0" borderId="79" xfId="1" applyNumberFormat="1" applyFont="1" applyFill="1" applyBorder="1" applyAlignment="1" applyProtection="1">
      <alignment vertical="center"/>
    </xf>
    <xf numFmtId="3" fontId="2" fillId="0" borderId="81" xfId="1" applyNumberFormat="1" applyFont="1" applyFill="1" applyBorder="1" applyAlignment="1" applyProtection="1">
      <alignment vertical="center"/>
    </xf>
    <xf numFmtId="3" fontId="2" fillId="0" borderId="81" xfId="1" applyNumberFormat="1" applyFont="1" applyFill="1" applyBorder="1" applyAlignment="1" applyProtection="1">
      <alignment vertical="center"/>
      <protection locked="0"/>
    </xf>
    <xf numFmtId="0" fontId="2" fillId="0" borderId="63" xfId="1" applyFont="1" applyFill="1" applyBorder="1" applyAlignment="1" applyProtection="1">
      <alignment horizontal="center" vertical="center" wrapText="1"/>
    </xf>
    <xf numFmtId="3" fontId="2" fillId="0" borderId="65" xfId="1" applyNumberFormat="1" applyFont="1" applyFill="1" applyBorder="1" applyAlignment="1" applyProtection="1">
      <alignment vertical="center"/>
    </xf>
    <xf numFmtId="3" fontId="2" fillId="0" borderId="66" xfId="1" applyNumberFormat="1" applyFont="1" applyFill="1" applyBorder="1" applyAlignment="1" applyProtection="1">
      <alignment vertical="center"/>
    </xf>
    <xf numFmtId="3" fontId="2" fillId="0" borderId="67"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xf>
    <xf numFmtId="3" fontId="2" fillId="0" borderId="69"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protection locked="0"/>
    </xf>
    <xf numFmtId="3" fontId="2" fillId="0" borderId="16" xfId="1" applyNumberFormat="1" applyFont="1" applyFill="1" applyBorder="1" applyAlignment="1" applyProtection="1">
      <alignment vertical="center"/>
      <protection locked="0"/>
    </xf>
    <xf numFmtId="3" fontId="2" fillId="0" borderId="19" xfId="1" applyNumberFormat="1" applyFont="1" applyFill="1" applyBorder="1" applyAlignment="1" applyProtection="1">
      <alignment vertical="center"/>
    </xf>
    <xf numFmtId="3" fontId="2" fillId="0" borderId="0" xfId="1" applyNumberFormat="1" applyFont="1" applyFill="1" applyBorder="1" applyAlignment="1" applyProtection="1">
      <alignment vertical="center"/>
    </xf>
    <xf numFmtId="3" fontId="2" fillId="0" borderId="4" xfId="1" applyNumberFormat="1" applyFont="1" applyFill="1" applyBorder="1" applyAlignment="1" applyProtection="1">
      <alignment vertical="center"/>
      <protection locked="0"/>
    </xf>
    <xf numFmtId="3" fontId="2" fillId="0" borderId="19" xfId="1" applyNumberFormat="1" applyFont="1" applyFill="1" applyBorder="1" applyAlignment="1" applyProtection="1">
      <alignment vertical="center"/>
      <protection locked="0"/>
    </xf>
    <xf numFmtId="3" fontId="2" fillId="0" borderId="45" xfId="1" applyNumberFormat="1" applyFont="1" applyFill="1" applyBorder="1" applyAlignment="1" applyProtection="1">
      <alignment vertical="center"/>
      <protection locked="0"/>
    </xf>
    <xf numFmtId="3" fontId="2" fillId="0" borderId="6" xfId="1" applyNumberFormat="1" applyFont="1" applyFill="1" applyBorder="1" applyAlignment="1" applyProtection="1">
      <alignment vertical="center"/>
    </xf>
    <xf numFmtId="3" fontId="2" fillId="0" borderId="5" xfId="1" applyNumberFormat="1" applyFont="1" applyFill="1" applyBorder="1" applyAlignment="1" applyProtection="1">
      <alignment vertical="center"/>
    </xf>
    <xf numFmtId="3" fontId="2" fillId="0" borderId="44" xfId="1" applyNumberFormat="1" applyFont="1" applyFill="1" applyBorder="1" applyAlignment="1" applyProtection="1">
      <alignment vertical="center"/>
      <protection locked="0"/>
    </xf>
    <xf numFmtId="3" fontId="2" fillId="0" borderId="6" xfId="1" applyNumberFormat="1" applyFont="1" applyFill="1" applyBorder="1" applyAlignment="1" applyProtection="1">
      <alignment vertical="center"/>
      <protection locked="0"/>
    </xf>
    <xf numFmtId="0" fontId="2" fillId="0" borderId="43" xfId="1" applyFont="1" applyFill="1" applyBorder="1" applyAlignment="1" applyProtection="1">
      <alignment horizontal="center" vertical="center" wrapText="1"/>
    </xf>
    <xf numFmtId="3" fontId="2" fillId="0" borderId="45" xfId="1" applyNumberFormat="1" applyFont="1" applyFill="1" applyBorder="1" applyAlignment="1" applyProtection="1">
      <alignment vertical="center"/>
    </xf>
    <xf numFmtId="3" fontId="2" fillId="0" borderId="46" xfId="1" applyNumberFormat="1" applyFont="1" applyFill="1" applyBorder="1" applyAlignment="1" applyProtection="1">
      <alignment vertical="center"/>
    </xf>
    <xf numFmtId="3" fontId="2" fillId="0" borderId="47"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protection locked="0"/>
    </xf>
    <xf numFmtId="3" fontId="2" fillId="0" borderId="66" xfId="1" applyNumberFormat="1" applyFont="1" applyFill="1" applyBorder="1" applyAlignment="1" applyProtection="1">
      <alignment vertical="center"/>
      <protection locked="0"/>
    </xf>
    <xf numFmtId="3" fontId="2" fillId="0" borderId="67" xfId="1" applyNumberFormat="1" applyFont="1" applyFill="1" applyBorder="1" applyAlignment="1" applyProtection="1">
      <alignment vertical="center"/>
      <protection locked="0"/>
    </xf>
    <xf numFmtId="3" fontId="2" fillId="0" borderId="64"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vertical="center"/>
      <protection locked="0"/>
    </xf>
    <xf numFmtId="3" fontId="2" fillId="0" borderId="16" xfId="1" applyNumberFormat="1" applyFont="1" applyFill="1" applyBorder="1" applyAlignment="1" applyProtection="1">
      <alignment vertical="center"/>
    </xf>
    <xf numFmtId="3" fontId="2" fillId="0" borderId="17" xfId="1" applyNumberFormat="1" applyFont="1" applyFill="1" applyBorder="1" applyAlignment="1" applyProtection="1">
      <alignment vertical="center"/>
    </xf>
    <xf numFmtId="3" fontId="2" fillId="0" borderId="18" xfId="1" applyNumberFormat="1" applyFont="1" applyFill="1" applyBorder="1" applyAlignment="1" applyProtection="1">
      <alignment vertical="center"/>
    </xf>
    <xf numFmtId="3" fontId="2" fillId="0" borderId="61" xfId="1" applyNumberFormat="1" applyFont="1" applyFill="1" applyBorder="1" applyAlignment="1" applyProtection="1">
      <alignment vertical="center"/>
    </xf>
    <xf numFmtId="3" fontId="2" fillId="0" borderId="10" xfId="1" applyNumberFormat="1" applyFont="1" applyFill="1" applyBorder="1" applyAlignment="1" applyProtection="1">
      <alignment vertical="center"/>
    </xf>
    <xf numFmtId="3" fontId="2" fillId="0" borderId="10" xfId="1" applyNumberFormat="1" applyFont="1" applyFill="1" applyBorder="1" applyAlignment="1" applyProtection="1">
      <alignment vertical="center"/>
      <protection locked="0"/>
    </xf>
    <xf numFmtId="0" fontId="2" fillId="0" borderId="43" xfId="1" applyFont="1" applyFill="1" applyBorder="1" applyAlignment="1" applyProtection="1">
      <alignment vertical="center"/>
    </xf>
    <xf numFmtId="0" fontId="2" fillId="0" borderId="0" xfId="1" applyFont="1" applyFill="1" applyBorder="1" applyAlignment="1" applyProtection="1">
      <alignment vertical="center" wrapText="1"/>
    </xf>
    <xf numFmtId="3" fontId="2" fillId="0" borderId="49" xfId="1" applyNumberFormat="1" applyFont="1" applyFill="1" applyBorder="1" applyAlignment="1" applyProtection="1">
      <alignment vertical="center"/>
      <protection locked="0"/>
    </xf>
    <xf numFmtId="3" fontId="2" fillId="0" borderId="50" xfId="1" applyNumberFormat="1" applyFont="1" applyFill="1" applyBorder="1" applyAlignment="1" applyProtection="1">
      <alignment vertical="center"/>
      <protection locked="0"/>
    </xf>
    <xf numFmtId="3" fontId="2" fillId="0" borderId="52"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protection locked="0"/>
    </xf>
    <xf numFmtId="3" fontId="2" fillId="0" borderId="56" xfId="1" applyNumberFormat="1" applyFont="1" applyFill="1" applyBorder="1" applyAlignment="1" applyProtection="1">
      <alignment vertical="center"/>
    </xf>
    <xf numFmtId="3" fontId="2" fillId="0" borderId="14" xfId="1" applyNumberFormat="1" applyFont="1" applyFill="1" applyBorder="1" applyAlignment="1" applyProtection="1">
      <alignment vertical="center"/>
    </xf>
    <xf numFmtId="3" fontId="2" fillId="0" borderId="14" xfId="1" applyNumberFormat="1" applyFont="1" applyFill="1" applyBorder="1" applyAlignment="1" applyProtection="1">
      <alignment vertical="center"/>
      <protection locked="0"/>
    </xf>
    <xf numFmtId="0" fontId="3" fillId="0" borderId="0" xfId="1" applyFont="1" applyFill="1" applyBorder="1" applyAlignment="1" applyProtection="1">
      <alignment horizontal="left" vertical="center"/>
    </xf>
    <xf numFmtId="0" fontId="2" fillId="0" borderId="76" xfId="1" applyFont="1" applyFill="1" applyBorder="1" applyAlignment="1" applyProtection="1">
      <alignment horizontal="left" vertical="center" wrapText="1"/>
    </xf>
    <xf numFmtId="3" fontId="2" fillId="0" borderId="20" xfId="1" applyNumberFormat="1" applyFont="1" applyFill="1" applyBorder="1" applyAlignment="1" applyProtection="1">
      <alignment vertical="center"/>
    </xf>
    <xf numFmtId="3" fontId="2" fillId="0" borderId="21" xfId="1" applyNumberFormat="1" applyFont="1" applyFill="1" applyBorder="1" applyAlignment="1" applyProtection="1">
      <alignment vertical="center"/>
    </xf>
    <xf numFmtId="3" fontId="2" fillId="0" borderId="22" xfId="1" applyNumberFormat="1" applyFont="1" applyFill="1" applyBorder="1" applyAlignment="1" applyProtection="1">
      <alignment vertical="center"/>
    </xf>
    <xf numFmtId="3" fontId="2" fillId="0" borderId="22" xfId="1" applyNumberFormat="1" applyFont="1" applyFill="1" applyBorder="1" applyAlignment="1" applyProtection="1">
      <alignment vertical="center"/>
      <protection locked="0"/>
    </xf>
    <xf numFmtId="0" fontId="2" fillId="0" borderId="83" xfId="1" applyFont="1" applyFill="1" applyBorder="1" applyAlignment="1" applyProtection="1">
      <alignment horizontal="right" vertical="center" wrapText="1"/>
    </xf>
    <xf numFmtId="3" fontId="2" fillId="0" borderId="84" xfId="1" applyNumberFormat="1" applyFont="1" applyFill="1" applyBorder="1" applyAlignment="1" applyProtection="1">
      <alignment vertical="center"/>
      <protection locked="0"/>
    </xf>
    <xf numFmtId="3" fontId="2" fillId="0" borderId="21" xfId="1" applyNumberFormat="1" applyFont="1" applyFill="1" applyBorder="1" applyAlignment="1" applyProtection="1">
      <alignment vertical="center"/>
      <protection locked="0"/>
    </xf>
    <xf numFmtId="3" fontId="2" fillId="0" borderId="85" xfId="1" applyNumberFormat="1" applyFont="1" applyFill="1" applyBorder="1" applyAlignment="1" applyProtection="1">
      <alignment vertical="center"/>
      <protection locked="0"/>
    </xf>
    <xf numFmtId="3" fontId="2" fillId="0" borderId="86" xfId="1" applyNumberFormat="1" applyFont="1" applyFill="1" applyBorder="1" applyAlignment="1" applyProtection="1">
      <alignment vertical="center"/>
    </xf>
    <xf numFmtId="3" fontId="2" fillId="0" borderId="20" xfId="1" applyNumberFormat="1" applyFont="1" applyFill="1" applyBorder="1" applyAlignment="1" applyProtection="1">
      <alignment vertical="center"/>
      <protection locked="0"/>
    </xf>
    <xf numFmtId="0" fontId="3" fillId="0" borderId="76" xfId="1" applyFont="1" applyFill="1" applyBorder="1" applyAlignment="1" applyProtection="1">
      <alignment horizontal="left" vertical="center" wrapText="1"/>
    </xf>
    <xf numFmtId="3" fontId="2" fillId="0" borderId="78" xfId="1" applyNumberFormat="1" applyFont="1" applyFill="1" applyBorder="1" applyAlignment="1" applyProtection="1">
      <alignment vertical="center"/>
    </xf>
    <xf numFmtId="3" fontId="2" fillId="0" borderId="80" xfId="1" applyNumberFormat="1" applyFont="1" applyFill="1" applyBorder="1" applyAlignment="1" applyProtection="1">
      <alignment vertical="center"/>
    </xf>
    <xf numFmtId="3" fontId="2" fillId="0" borderId="82" xfId="1" applyNumberFormat="1" applyFont="1" applyFill="1" applyBorder="1" applyAlignment="1" applyProtection="1">
      <alignment vertical="center"/>
    </xf>
    <xf numFmtId="1" fontId="3" fillId="3" borderId="76" xfId="1" applyNumberFormat="1" applyFont="1" applyFill="1" applyBorder="1" applyAlignment="1" applyProtection="1">
      <alignment horizontal="left" vertical="center" wrapText="1"/>
    </xf>
    <xf numFmtId="1" fontId="3" fillId="0" borderId="48" xfId="1" applyNumberFormat="1" applyFont="1" applyFill="1" applyBorder="1" applyAlignment="1" applyProtection="1">
      <alignment horizontal="left" vertical="center" wrapText="1"/>
    </xf>
    <xf numFmtId="0" fontId="3" fillId="0" borderId="15" xfId="1" applyFont="1" applyFill="1" applyBorder="1" applyAlignment="1" applyProtection="1">
      <alignment horizontal="center" vertical="center" wrapText="1"/>
    </xf>
    <xf numFmtId="3" fontId="3" fillId="0" borderId="59" xfId="1" applyNumberFormat="1" applyFont="1" applyFill="1" applyBorder="1" applyAlignment="1" applyProtection="1">
      <alignment vertical="center"/>
    </xf>
    <xf numFmtId="3" fontId="3" fillId="0" borderId="61" xfId="1" applyNumberFormat="1" applyFont="1" applyFill="1" applyBorder="1" applyAlignment="1" applyProtection="1">
      <alignment vertical="center"/>
    </xf>
    <xf numFmtId="3" fontId="3" fillId="0" borderId="10" xfId="1" applyNumberFormat="1" applyFont="1" applyFill="1" applyBorder="1" applyAlignment="1" applyProtection="1">
      <alignment vertical="center"/>
    </xf>
    <xf numFmtId="3" fontId="3" fillId="0" borderId="10" xfId="1" applyNumberFormat="1" applyFont="1" applyFill="1" applyBorder="1" applyAlignment="1" applyProtection="1">
      <alignment vertical="center"/>
      <protection locked="0"/>
    </xf>
    <xf numFmtId="0" fontId="2" fillId="0" borderId="83" xfId="1" applyFont="1" applyFill="1" applyBorder="1" applyAlignment="1" applyProtection="1">
      <alignment horizontal="center" vertical="center" wrapText="1"/>
    </xf>
    <xf numFmtId="0" fontId="2" fillId="0" borderId="83" xfId="1" applyFont="1" applyFill="1" applyBorder="1" applyAlignment="1" applyProtection="1">
      <alignment horizontal="left" vertical="center" wrapText="1"/>
    </xf>
    <xf numFmtId="0" fontId="3" fillId="3" borderId="48" xfId="1" applyFont="1" applyFill="1" applyBorder="1" applyAlignment="1" applyProtection="1">
      <alignment horizontal="left" vertical="center" wrapText="1"/>
    </xf>
    <xf numFmtId="3" fontId="3" fillId="3" borderId="7" xfId="1" applyNumberFormat="1" applyFont="1" applyFill="1" applyBorder="1" applyAlignment="1" applyProtection="1">
      <alignment vertical="center"/>
    </xf>
    <xf numFmtId="3" fontId="3" fillId="3" borderId="49" xfId="1" applyNumberFormat="1" applyFont="1" applyFill="1" applyBorder="1" applyAlignment="1" applyProtection="1">
      <alignment vertical="center"/>
    </xf>
    <xf numFmtId="3" fontId="3" fillId="3" borderId="50" xfId="1" applyNumberFormat="1" applyFont="1" applyFill="1" applyBorder="1" applyAlignment="1" applyProtection="1">
      <alignment vertical="center"/>
    </xf>
    <xf numFmtId="3" fontId="3" fillId="3" borderId="52" xfId="1" applyNumberFormat="1" applyFont="1" applyFill="1" applyBorder="1" applyAlignment="1" applyProtection="1">
      <alignment vertical="center"/>
    </xf>
    <xf numFmtId="3" fontId="3" fillId="3" borderId="53" xfId="1" applyNumberFormat="1" applyFont="1" applyFill="1" applyBorder="1" applyAlignment="1" applyProtection="1">
      <alignment vertical="center"/>
    </xf>
    <xf numFmtId="3" fontId="3" fillId="3" borderId="8" xfId="1" applyNumberFormat="1" applyFont="1" applyFill="1" applyBorder="1" applyAlignment="1" applyProtection="1">
      <alignment vertical="center"/>
    </xf>
    <xf numFmtId="3" fontId="3" fillId="3" borderId="59" xfId="1" applyNumberFormat="1" applyFont="1" applyFill="1" applyBorder="1" applyAlignment="1" applyProtection="1">
      <alignment vertical="center"/>
    </xf>
    <xf numFmtId="3" fontId="3" fillId="3" borderId="61" xfId="1" applyNumberFormat="1" applyFont="1" applyFill="1" applyBorder="1" applyAlignment="1" applyProtection="1">
      <alignment vertical="center"/>
    </xf>
    <xf numFmtId="3" fontId="3" fillId="3" borderId="10" xfId="1" applyNumberFormat="1" applyFont="1" applyFill="1" applyBorder="1" applyAlignment="1" applyProtection="1">
      <alignment vertical="center"/>
    </xf>
    <xf numFmtId="3" fontId="3" fillId="3" borderId="10" xfId="1" applyNumberFormat="1" applyFont="1" applyFill="1" applyBorder="1" applyAlignment="1" applyProtection="1">
      <alignment vertical="center"/>
      <protection locked="0"/>
    </xf>
    <xf numFmtId="0" fontId="8" fillId="0" borderId="0" xfId="1" applyFont="1" applyFill="1" applyBorder="1" applyAlignment="1" applyProtection="1">
      <alignment vertical="center"/>
    </xf>
    <xf numFmtId="3" fontId="2" fillId="0" borderId="60" xfId="1" applyNumberFormat="1" applyFont="1" applyFill="1" applyBorder="1" applyAlignment="1" applyProtection="1">
      <alignment vertical="center"/>
    </xf>
    <xf numFmtId="3" fontId="2" fillId="0" borderId="62" xfId="1" applyNumberFormat="1" applyFont="1" applyFill="1" applyBorder="1" applyAlignment="1" applyProtection="1">
      <alignment vertical="center"/>
    </xf>
    <xf numFmtId="3" fontId="2" fillId="0" borderId="9" xfId="1" applyNumberFormat="1" applyFont="1" applyFill="1" applyBorder="1" applyAlignment="1" applyProtection="1">
      <alignment vertical="center"/>
    </xf>
    <xf numFmtId="3" fontId="2" fillId="0" borderId="55" xfId="1" applyNumberFormat="1" applyFont="1" applyFill="1" applyBorder="1" applyAlignment="1" applyProtection="1">
      <alignment vertical="center"/>
      <protection locked="0"/>
    </xf>
    <xf numFmtId="3" fontId="2" fillId="0" borderId="13" xfId="1" applyNumberFormat="1" applyFont="1" applyFill="1" applyBorder="1" applyAlignment="1" applyProtection="1">
      <alignment vertical="center"/>
    </xf>
    <xf numFmtId="3" fontId="2" fillId="0" borderId="12" xfId="1" applyNumberFormat="1" applyFont="1" applyFill="1" applyBorder="1" applyAlignment="1" applyProtection="1">
      <alignment vertical="center"/>
      <protection locked="0"/>
    </xf>
    <xf numFmtId="0" fontId="2" fillId="0" borderId="48" xfId="1" applyFont="1" applyFill="1" applyBorder="1" applyAlignment="1" applyProtection="1">
      <alignment horizontal="right" vertical="center" wrapText="1"/>
    </xf>
    <xf numFmtId="0" fontId="2" fillId="0" borderId="36" xfId="1" applyFont="1" applyFill="1" applyBorder="1" applyAlignment="1" applyProtection="1">
      <alignment vertical="center"/>
    </xf>
    <xf numFmtId="3" fontId="2" fillId="0" borderId="37" xfId="1" applyNumberFormat="1" applyFont="1" applyFill="1" applyBorder="1" applyAlignment="1" applyProtection="1">
      <alignment vertical="center"/>
    </xf>
    <xf numFmtId="3" fontId="2" fillId="0" borderId="38" xfId="1" applyNumberFormat="1" applyFont="1" applyFill="1" applyBorder="1" applyAlignment="1" applyProtection="1">
      <alignment vertical="center"/>
    </xf>
    <xf numFmtId="3" fontId="2" fillId="0" borderId="39" xfId="1" applyNumberFormat="1" applyFont="1" applyFill="1" applyBorder="1" applyAlignment="1" applyProtection="1">
      <alignment vertical="center"/>
    </xf>
    <xf numFmtId="3" fontId="2" fillId="0" borderId="40"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protection locked="0"/>
    </xf>
    <xf numFmtId="3" fontId="3" fillId="0" borderId="89" xfId="1" applyNumberFormat="1" applyFont="1" applyFill="1" applyBorder="1" applyAlignment="1" applyProtection="1">
      <alignment vertical="center"/>
    </xf>
    <xf numFmtId="3" fontId="3" fillId="0" borderId="87" xfId="1" applyNumberFormat="1" applyFont="1" applyFill="1" applyBorder="1" applyAlignment="1" applyProtection="1">
      <alignment vertical="center"/>
    </xf>
    <xf numFmtId="3" fontId="3" fillId="0" borderId="90" xfId="1" applyNumberFormat="1" applyFont="1" applyFill="1" applyBorder="1" applyAlignment="1" applyProtection="1">
      <alignment vertical="center"/>
    </xf>
    <xf numFmtId="3" fontId="3" fillId="0" borderId="91" xfId="1" applyNumberFormat="1" applyFont="1" applyFill="1" applyBorder="1" applyAlignment="1" applyProtection="1">
      <alignment vertical="center"/>
    </xf>
    <xf numFmtId="3" fontId="3" fillId="0" borderId="92" xfId="1" applyNumberFormat="1" applyFont="1" applyFill="1" applyBorder="1" applyAlignment="1" applyProtection="1">
      <alignment vertical="center"/>
    </xf>
    <xf numFmtId="3" fontId="3" fillId="0" borderId="93" xfId="1" applyNumberFormat="1" applyFont="1" applyFill="1" applyBorder="1" applyAlignment="1" applyProtection="1">
      <alignment vertical="center"/>
    </xf>
    <xf numFmtId="3" fontId="3" fillId="0" borderId="92" xfId="1" applyNumberFormat="1" applyFont="1" applyFill="1" applyBorder="1" applyAlignment="1" applyProtection="1">
      <alignment vertical="center"/>
      <protection locked="0"/>
    </xf>
    <xf numFmtId="3" fontId="3" fillId="0" borderId="7" xfId="1" applyNumberFormat="1" applyFont="1" applyFill="1" applyBorder="1" applyAlignment="1" applyProtection="1">
      <alignment vertical="center"/>
    </xf>
    <xf numFmtId="3" fontId="3" fillId="0" borderId="49" xfId="1" applyNumberFormat="1" applyFont="1" applyFill="1" applyBorder="1" applyAlignment="1" applyProtection="1">
      <alignment vertical="center"/>
    </xf>
    <xf numFmtId="3" fontId="3" fillId="0" borderId="50" xfId="1" applyNumberFormat="1" applyFont="1" applyFill="1" applyBorder="1" applyAlignment="1" applyProtection="1">
      <alignment vertical="center"/>
    </xf>
    <xf numFmtId="3" fontId="3" fillId="0" borderId="52"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xf>
    <xf numFmtId="3" fontId="3" fillId="0" borderId="8" xfId="1" applyNumberFormat="1" applyFont="1" applyFill="1" applyBorder="1" applyAlignment="1" applyProtection="1">
      <alignment vertical="center"/>
    </xf>
    <xf numFmtId="3" fontId="3" fillId="0" borderId="53" xfId="1" applyNumberFormat="1" applyFont="1" applyFill="1" applyBorder="1" applyAlignment="1" applyProtection="1">
      <alignment vertical="center"/>
      <protection locked="0"/>
    </xf>
    <xf numFmtId="0" fontId="3" fillId="0" borderId="48" xfId="1" applyFont="1" applyFill="1" applyBorder="1" applyAlignment="1" applyProtection="1">
      <alignment vertical="center"/>
    </xf>
    <xf numFmtId="0" fontId="2" fillId="0" borderId="63" xfId="1" applyFont="1" applyFill="1" applyBorder="1" applyAlignment="1" applyProtection="1">
      <alignment vertical="center"/>
    </xf>
    <xf numFmtId="0" fontId="2" fillId="0" borderId="83" xfId="1" applyFont="1" applyFill="1" applyBorder="1" applyAlignment="1" applyProtection="1">
      <alignment vertical="center"/>
    </xf>
    <xf numFmtId="0" fontId="2" fillId="0" borderId="83" xfId="1" applyFont="1" applyFill="1" applyBorder="1" applyAlignment="1" applyProtection="1">
      <alignment vertical="center" wrapText="1"/>
    </xf>
    <xf numFmtId="0" fontId="3" fillId="0" borderId="94" xfId="1" applyFont="1" applyFill="1" applyBorder="1" applyAlignment="1" applyProtection="1">
      <alignment vertical="center"/>
    </xf>
    <xf numFmtId="3" fontId="3" fillId="0" borderId="87" xfId="1" applyNumberFormat="1" applyFont="1" applyFill="1" applyBorder="1" applyAlignment="1" applyProtection="1">
      <alignment vertical="center"/>
      <protection locked="0"/>
    </xf>
    <xf numFmtId="3" fontId="3" fillId="0" borderId="90" xfId="1" applyNumberFormat="1" applyFont="1" applyFill="1" applyBorder="1" applyAlignment="1" applyProtection="1">
      <alignment vertical="center"/>
      <protection locked="0"/>
    </xf>
    <xf numFmtId="3" fontId="3" fillId="0" borderId="91" xfId="1" applyNumberFormat="1" applyFont="1" applyFill="1" applyBorder="1" applyAlignment="1" applyProtection="1">
      <alignment vertical="center"/>
      <protection locked="0"/>
    </xf>
    <xf numFmtId="3" fontId="3" fillId="0" borderId="89" xfId="1" applyNumberFormat="1" applyFont="1" applyFill="1" applyBorder="1" applyAlignment="1" applyProtection="1">
      <alignment vertical="center"/>
      <protection locked="0"/>
    </xf>
    <xf numFmtId="0" fontId="3" fillId="0" borderId="8" xfId="1" applyFont="1" applyFill="1" applyBorder="1" applyAlignment="1" applyProtection="1">
      <alignment vertical="center" wrapText="1"/>
    </xf>
    <xf numFmtId="0" fontId="2" fillId="0" borderId="0" xfId="1" applyFont="1" applyBorder="1" applyAlignment="1" applyProtection="1">
      <alignment vertical="center"/>
    </xf>
    <xf numFmtId="0" fontId="2" fillId="0" borderId="15" xfId="1" applyFont="1" applyFill="1" applyBorder="1" applyAlignment="1" applyProtection="1">
      <alignment horizontal="center" vertical="center" wrapText="1"/>
    </xf>
    <xf numFmtId="3" fontId="2" fillId="0" borderId="27" xfId="1" applyNumberFormat="1" applyFont="1" applyFill="1" applyBorder="1" applyAlignment="1" applyProtection="1">
      <alignment vertical="center"/>
      <protection locked="0"/>
    </xf>
    <xf numFmtId="3" fontId="2" fillId="0" borderId="67" xfId="1" applyNumberFormat="1" applyFont="1" applyFill="1" applyBorder="1" applyAlignment="1" applyProtection="1">
      <alignment horizontal="center" vertical="center"/>
      <protection locked="0"/>
    </xf>
    <xf numFmtId="0" fontId="2" fillId="0" borderId="21" xfId="3" applyFont="1" applyBorder="1" applyAlignment="1">
      <alignment horizontal="center" vertical="center" wrapText="1"/>
    </xf>
    <xf numFmtId="3" fontId="2" fillId="0" borderId="98" xfId="1" applyNumberFormat="1" applyFont="1" applyFill="1" applyBorder="1" applyAlignment="1" applyProtection="1">
      <alignment horizontal="right" vertical="center"/>
    </xf>
    <xf numFmtId="3" fontId="2" fillId="0" borderId="97" xfId="1" applyNumberFormat="1" applyFont="1" applyFill="1" applyBorder="1" applyAlignment="1" applyProtection="1">
      <alignment horizontal="right" vertical="center"/>
    </xf>
    <xf numFmtId="3" fontId="2" fillId="0" borderId="100" xfId="1" applyNumberFormat="1" applyFont="1" applyFill="1" applyBorder="1" applyAlignment="1" applyProtection="1">
      <alignment vertical="center"/>
    </xf>
    <xf numFmtId="3" fontId="2" fillId="0" borderId="28" xfId="1" applyNumberFormat="1" applyFont="1" applyFill="1" applyBorder="1" applyAlignment="1" applyProtection="1">
      <alignment horizontal="center" vertical="center"/>
      <protection locked="0"/>
    </xf>
    <xf numFmtId="3" fontId="2" fillId="0" borderId="51" xfId="1" applyNumberFormat="1" applyFont="1" applyFill="1" applyBorder="1" applyAlignment="1" applyProtection="1">
      <alignment vertical="center"/>
    </xf>
    <xf numFmtId="3" fontId="2" fillId="0" borderId="51" xfId="1" applyNumberFormat="1" applyFont="1" applyFill="1" applyBorder="1" applyAlignment="1" applyProtection="1">
      <alignment horizontal="center" vertical="center"/>
    </xf>
    <xf numFmtId="3" fontId="2" fillId="0" borderId="97" xfId="1" applyNumberFormat="1" applyFont="1" applyFill="1" applyBorder="1" applyAlignment="1" applyProtection="1">
      <alignment horizontal="center" vertical="center"/>
    </xf>
    <xf numFmtId="3" fontId="2" fillId="0" borderId="100" xfId="1" applyNumberFormat="1" applyFont="1" applyFill="1" applyBorder="1" applyAlignment="1" applyProtection="1">
      <alignment horizontal="center" vertical="center"/>
    </xf>
    <xf numFmtId="3" fontId="2" fillId="0" borderId="101" xfId="1" applyNumberFormat="1" applyFont="1" applyFill="1" applyBorder="1" applyAlignment="1" applyProtection="1">
      <alignment horizontal="center" vertical="center"/>
    </xf>
    <xf numFmtId="3" fontId="2" fillId="0" borderId="102" xfId="1" applyNumberFormat="1" applyFont="1" applyFill="1" applyBorder="1" applyAlignment="1" applyProtection="1">
      <alignment horizontal="center" vertical="center"/>
    </xf>
    <xf numFmtId="3" fontId="2" fillId="0" borderId="103" xfId="1" applyNumberFormat="1" applyFont="1" applyFill="1" applyBorder="1" applyAlignment="1" applyProtection="1">
      <alignment horizontal="right" vertical="center"/>
    </xf>
    <xf numFmtId="3" fontId="2" fillId="0" borderId="102" xfId="1" applyNumberFormat="1" applyFont="1" applyFill="1" applyBorder="1" applyAlignment="1" applyProtection="1">
      <alignment vertical="center"/>
    </xf>
    <xf numFmtId="3" fontId="2" fillId="0" borderId="51" xfId="1" applyNumberFormat="1" applyFont="1" applyFill="1" applyBorder="1" applyAlignment="1" applyProtection="1">
      <alignment horizontal="right" vertical="center"/>
    </xf>
    <xf numFmtId="3" fontId="2" fillId="0" borderId="101" xfId="1" applyNumberFormat="1" applyFont="1" applyFill="1" applyBorder="1" applyAlignment="1" applyProtection="1">
      <alignment vertical="center"/>
    </xf>
    <xf numFmtId="3" fontId="2" fillId="0" borderId="103" xfId="1" applyNumberFormat="1" applyFont="1" applyFill="1" applyBorder="1" applyAlignment="1" applyProtection="1">
      <alignment horizontal="center" vertical="center"/>
    </xf>
    <xf numFmtId="3" fontId="3" fillId="0" borderId="99" xfId="1" applyNumberFormat="1" applyFont="1" applyFill="1" applyBorder="1" applyAlignment="1" applyProtection="1">
      <alignment vertical="center"/>
    </xf>
    <xf numFmtId="3" fontId="3" fillId="3" borderId="104" xfId="1" applyNumberFormat="1" applyFont="1" applyFill="1" applyBorder="1" applyAlignment="1" applyProtection="1">
      <alignment vertical="center"/>
    </xf>
    <xf numFmtId="3" fontId="2" fillId="0" borderId="103" xfId="1" applyNumberFormat="1" applyFont="1" applyFill="1" applyBorder="1" applyAlignment="1" applyProtection="1">
      <alignment vertical="center"/>
    </xf>
    <xf numFmtId="3" fontId="2" fillId="0" borderId="97" xfId="1" applyNumberFormat="1" applyFont="1" applyFill="1" applyBorder="1" applyAlignment="1" applyProtection="1">
      <alignment vertical="center"/>
    </xf>
    <xf numFmtId="3" fontId="2" fillId="0" borderId="105" xfId="1" applyNumberFormat="1" applyFont="1" applyFill="1" applyBorder="1" applyAlignment="1" applyProtection="1">
      <alignment vertical="center"/>
    </xf>
    <xf numFmtId="3" fontId="2" fillId="0" borderId="104" xfId="1" applyNumberFormat="1" applyFont="1" applyFill="1" applyBorder="1" applyAlignment="1" applyProtection="1">
      <alignment vertical="center"/>
    </xf>
    <xf numFmtId="3" fontId="3" fillId="3" borderId="51" xfId="1" applyNumberFormat="1" applyFont="1" applyFill="1" applyBorder="1" applyAlignment="1" applyProtection="1">
      <alignment vertical="center"/>
    </xf>
    <xf numFmtId="3" fontId="3" fillId="0" borderId="88" xfId="1" applyNumberFormat="1" applyFont="1" applyFill="1" applyBorder="1" applyAlignment="1" applyProtection="1">
      <alignment vertical="center"/>
    </xf>
    <xf numFmtId="3" fontId="3" fillId="0" borderId="51" xfId="1" applyNumberFormat="1" applyFont="1" applyFill="1" applyBorder="1" applyAlignment="1" applyProtection="1">
      <alignment vertical="center"/>
    </xf>
    <xf numFmtId="0" fontId="2" fillId="0" borderId="15" xfId="1" applyFont="1" applyFill="1" applyBorder="1" applyAlignment="1" applyProtection="1">
      <alignment horizontal="center" vertical="center" wrapText="1"/>
    </xf>
    <xf numFmtId="1" fontId="7" fillId="0" borderId="98" xfId="1" applyNumberFormat="1" applyFont="1" applyFill="1" applyBorder="1" applyAlignment="1" applyProtection="1">
      <alignment horizontal="center" vertical="center"/>
    </xf>
    <xf numFmtId="0" fontId="3" fillId="0" borderId="97" xfId="1" applyFont="1" applyFill="1" applyBorder="1" applyAlignment="1" applyProtection="1">
      <alignment vertical="center"/>
    </xf>
    <xf numFmtId="3" fontId="3" fillId="0" borderId="99" xfId="1" applyNumberFormat="1" applyFont="1" applyFill="1" applyBorder="1" applyAlignment="1" applyProtection="1">
      <alignment horizontal="right" vertical="center"/>
    </xf>
    <xf numFmtId="3" fontId="2" fillId="4" borderId="26" xfId="1" applyNumberFormat="1" applyFont="1" applyFill="1" applyBorder="1" applyAlignment="1" applyProtection="1">
      <alignment vertical="center"/>
      <protection locked="0"/>
    </xf>
    <xf numFmtId="3" fontId="2" fillId="0" borderId="106" xfId="1" applyNumberFormat="1" applyFont="1" applyFill="1" applyBorder="1" applyAlignment="1" applyProtection="1">
      <alignment vertical="center"/>
    </xf>
    <xf numFmtId="3" fontId="2" fillId="0" borderId="66" xfId="1" applyNumberFormat="1" applyFont="1" applyFill="1" applyBorder="1" applyAlignment="1" applyProtection="1">
      <alignment horizontal="center" vertical="center"/>
      <protection locked="0"/>
    </xf>
    <xf numFmtId="3" fontId="3" fillId="0" borderId="97" xfId="1" applyNumberFormat="1" applyFont="1" applyBorder="1" applyAlignment="1" applyProtection="1">
      <alignment vertical="center"/>
    </xf>
    <xf numFmtId="3" fontId="3" fillId="0" borderId="107" xfId="1" applyNumberFormat="1" applyFont="1" applyFill="1" applyBorder="1" applyAlignment="1" applyProtection="1">
      <alignment vertical="center"/>
    </xf>
    <xf numFmtId="3" fontId="3" fillId="0" borderId="97" xfId="1" applyNumberFormat="1" applyFont="1" applyFill="1" applyBorder="1" applyAlignment="1" applyProtection="1">
      <alignment vertical="center"/>
    </xf>
    <xf numFmtId="3" fontId="2" fillId="4" borderId="46" xfId="1" applyNumberFormat="1" applyFont="1" applyFill="1" applyBorder="1" applyAlignment="1" applyProtection="1">
      <alignment vertical="center"/>
      <protection locked="0"/>
    </xf>
    <xf numFmtId="3" fontId="2" fillId="0" borderId="99" xfId="1" applyNumberFormat="1" applyFont="1" applyFill="1" applyBorder="1" applyAlignment="1" applyProtection="1">
      <alignment vertical="center"/>
    </xf>
    <xf numFmtId="0" fontId="2" fillId="2" borderId="1" xfId="1" applyFont="1" applyFill="1" applyBorder="1" applyAlignment="1" applyProtection="1">
      <alignment vertical="center"/>
      <protection locked="0"/>
    </xf>
    <xf numFmtId="0" fontId="2" fillId="2" borderId="2" xfId="1" applyFont="1" applyFill="1" applyBorder="1" applyAlignment="1" applyProtection="1">
      <alignment vertical="center"/>
      <protection locked="0"/>
    </xf>
    <xf numFmtId="0" fontId="2" fillId="2" borderId="3" xfId="1" applyFont="1" applyFill="1" applyBorder="1" applyAlignment="1" applyProtection="1">
      <alignment vertical="center"/>
      <protection locked="0"/>
    </xf>
    <xf numFmtId="0" fontId="2" fillId="2" borderId="4" xfId="1" applyFont="1" applyFill="1" applyBorder="1" applyAlignment="1" applyProtection="1">
      <alignment vertical="center"/>
      <protection locked="0"/>
    </xf>
    <xf numFmtId="0" fontId="2" fillId="2" borderId="19" xfId="1" applyFont="1" applyFill="1" applyBorder="1" applyAlignment="1" applyProtection="1">
      <alignment vertical="center"/>
      <protection locked="0"/>
    </xf>
    <xf numFmtId="0" fontId="2" fillId="0" borderId="0" xfId="1" applyFont="1" applyBorder="1" applyAlignment="1" applyProtection="1">
      <alignment vertical="center"/>
      <protection locked="0"/>
    </xf>
    <xf numFmtId="0" fontId="2" fillId="2" borderId="7" xfId="1" applyFont="1" applyFill="1" applyBorder="1" applyAlignment="1" applyProtection="1">
      <alignment vertical="center"/>
      <protection locked="0"/>
    </xf>
    <xf numFmtId="0" fontId="2" fillId="2" borderId="8" xfId="1" applyFont="1" applyFill="1" applyBorder="1" applyAlignment="1" applyProtection="1">
      <alignment vertical="center"/>
      <protection locked="0"/>
    </xf>
    <xf numFmtId="0" fontId="2" fillId="2" borderId="53" xfId="1" applyFont="1" applyFill="1" applyBorder="1" applyAlignment="1" applyProtection="1">
      <alignment vertical="center"/>
      <protection locked="0"/>
    </xf>
    <xf numFmtId="0" fontId="2" fillId="0" borderId="0" xfId="3" applyFont="1" applyAlignment="1">
      <alignment vertical="center"/>
    </xf>
    <xf numFmtId="0" fontId="2" fillId="0" borderId="0" xfId="1" applyFont="1" applyAlignment="1">
      <alignment horizontal="right"/>
    </xf>
    <xf numFmtId="0" fontId="2" fillId="0" borderId="0" xfId="3" applyFont="1" applyAlignment="1">
      <alignment horizontal="left" vertical="center"/>
    </xf>
    <xf numFmtId="0" fontId="2" fillId="0" borderId="0" xfId="3" quotePrefix="1" applyFont="1" applyAlignment="1">
      <alignment horizontal="left" vertical="center"/>
    </xf>
    <xf numFmtId="0" fontId="10" fillId="0" borderId="0" xfId="3" applyFont="1" applyAlignment="1">
      <alignment horizontal="center" vertical="center"/>
    </xf>
    <xf numFmtId="0" fontId="11" fillId="0" borderId="0" xfId="3" applyFont="1" applyAlignment="1">
      <alignment vertical="center"/>
    </xf>
    <xf numFmtId="49" fontId="3" fillId="0" borderId="0" xfId="3" applyNumberFormat="1" applyFont="1" applyAlignment="1">
      <alignment vertical="center"/>
    </xf>
    <xf numFmtId="0" fontId="2" fillId="0" borderId="0" xfId="3" applyFont="1"/>
    <xf numFmtId="0" fontId="2" fillId="0" borderId="96" xfId="3" applyFont="1" applyBorder="1" applyAlignment="1">
      <alignment horizontal="center" vertical="center" wrapText="1"/>
    </xf>
    <xf numFmtId="3" fontId="3" fillId="0" borderId="46" xfId="3" applyNumberFormat="1" applyFont="1" applyBorder="1" applyAlignment="1">
      <alignment vertical="center" wrapText="1"/>
    </xf>
    <xf numFmtId="0" fontId="2" fillId="0" borderId="46" xfId="3" applyFont="1" applyFill="1" applyBorder="1" applyAlignment="1" applyProtection="1">
      <alignment horizontal="center" vertical="center" wrapText="1"/>
      <protection locked="0"/>
    </xf>
    <xf numFmtId="0" fontId="2" fillId="0" borderId="95" xfId="3" applyFont="1" applyFill="1" applyBorder="1" applyAlignment="1" applyProtection="1">
      <alignment horizontal="left" vertical="center" wrapText="1"/>
      <protection locked="0"/>
    </xf>
    <xf numFmtId="3" fontId="3" fillId="0" borderId="46" xfId="3" applyNumberFormat="1" applyFont="1" applyFill="1" applyBorder="1" applyAlignment="1" applyProtection="1">
      <alignment horizontal="right" vertical="center" wrapText="1"/>
      <protection locked="0"/>
    </xf>
    <xf numFmtId="3" fontId="2" fillId="0" borderId="46" xfId="3" applyNumberFormat="1" applyFont="1" applyFill="1" applyBorder="1" applyAlignment="1" applyProtection="1">
      <alignment horizontal="right" vertical="center" wrapText="1"/>
      <protection locked="0"/>
    </xf>
    <xf numFmtId="3" fontId="2" fillId="0" borderId="46" xfId="3" applyNumberFormat="1" applyFont="1" applyFill="1" applyBorder="1" applyAlignment="1" applyProtection="1">
      <alignment horizontal="left" vertical="center" wrapText="1"/>
      <protection locked="0"/>
    </xf>
    <xf numFmtId="3" fontId="2" fillId="0" borderId="46" xfId="3" applyNumberFormat="1" applyFont="1" applyFill="1" applyBorder="1" applyAlignment="1" applyProtection="1">
      <alignment horizontal="center" vertical="center" wrapText="1"/>
      <protection locked="0"/>
    </xf>
    <xf numFmtId="0" fontId="2" fillId="0" borderId="0" xfId="3" applyFont="1" applyFill="1" applyAlignment="1">
      <alignment vertical="center"/>
    </xf>
    <xf numFmtId="3" fontId="2" fillId="0" borderId="0" xfId="3" applyNumberFormat="1" applyFont="1" applyFill="1" applyAlignment="1">
      <alignment vertical="center"/>
    </xf>
    <xf numFmtId="3" fontId="3" fillId="0" borderId="21" xfId="3" applyNumberFormat="1" applyFont="1" applyFill="1" applyBorder="1" applyAlignment="1" applyProtection="1">
      <alignment horizontal="right" vertical="center" wrapText="1"/>
      <protection locked="0"/>
    </xf>
    <xf numFmtId="3" fontId="2" fillId="0" borderId="21" xfId="3" applyNumberFormat="1" applyFont="1" applyFill="1" applyBorder="1" applyAlignment="1" applyProtection="1">
      <alignment horizontal="right" vertical="center" wrapText="1"/>
      <protection locked="0"/>
    </xf>
    <xf numFmtId="3" fontId="3" fillId="4" borderId="46" xfId="3" applyNumberFormat="1" applyFont="1" applyFill="1" applyBorder="1" applyAlignment="1" applyProtection="1">
      <alignment horizontal="right" vertical="center" wrapText="1"/>
      <protection locked="0"/>
    </xf>
    <xf numFmtId="0" fontId="2" fillId="0" borderId="21" xfId="3" applyFont="1" applyFill="1" applyBorder="1" applyAlignment="1" applyProtection="1">
      <alignment horizontal="center" vertical="center"/>
      <protection locked="0"/>
    </xf>
    <xf numFmtId="0" fontId="2" fillId="0" borderId="96" xfId="3" applyFont="1" applyFill="1" applyBorder="1" applyAlignment="1" applyProtection="1">
      <alignment horizontal="left" vertical="center" wrapText="1"/>
      <protection locked="0"/>
    </xf>
    <xf numFmtId="3" fontId="2" fillId="0" borderId="21" xfId="3" applyNumberFormat="1" applyFont="1" applyFill="1" applyBorder="1" applyAlignment="1" applyProtection="1">
      <alignment horizontal="center" vertical="center" wrapText="1"/>
      <protection locked="0"/>
    </xf>
    <xf numFmtId="0" fontId="2" fillId="0" borderId="46" xfId="3" applyFont="1" applyFill="1" applyBorder="1" applyAlignment="1" applyProtection="1">
      <alignment horizontal="center" vertical="center"/>
      <protection locked="0"/>
    </xf>
    <xf numFmtId="3" fontId="3" fillId="0" borderId="46" xfId="3" applyNumberFormat="1" applyFont="1" applyFill="1" applyBorder="1" applyAlignment="1" applyProtection="1">
      <alignment horizontal="right" vertical="center"/>
      <protection locked="0"/>
    </xf>
    <xf numFmtId="0" fontId="2" fillId="0" borderId="0" xfId="0" applyFont="1"/>
    <xf numFmtId="0" fontId="2" fillId="0" borderId="0" xfId="1" applyFont="1"/>
    <xf numFmtId="0" fontId="12" fillId="0" borderId="0" xfId="5" applyFont="1"/>
    <xf numFmtId="0" fontId="13" fillId="0" borderId="0" xfId="5" applyFont="1"/>
    <xf numFmtId="0" fontId="15" fillId="0" borderId="0" xfId="0" applyFont="1" applyProtection="1">
      <protection locked="0"/>
    </xf>
    <xf numFmtId="0" fontId="15" fillId="0" borderId="0" xfId="0" applyFont="1"/>
    <xf numFmtId="0" fontId="16" fillId="0" borderId="0" xfId="5" applyFont="1"/>
    <xf numFmtId="0" fontId="9" fillId="0" borderId="0" xfId="5"/>
    <xf numFmtId="0" fontId="2" fillId="0" borderId="4" xfId="1" applyFont="1" applyFill="1" applyBorder="1" applyAlignment="1" applyProtection="1">
      <alignment vertical="center"/>
    </xf>
    <xf numFmtId="49" fontId="2" fillId="0" borderId="4" xfId="1" applyNumberFormat="1" applyFont="1" applyFill="1" applyBorder="1" applyAlignment="1" applyProtection="1">
      <alignment horizontal="center" vertical="center" wrapText="1"/>
    </xf>
    <xf numFmtId="3" fontId="3" fillId="0" borderId="36" xfId="1" applyNumberFormat="1" applyFont="1" applyFill="1" applyBorder="1" applyAlignment="1" applyProtection="1">
      <alignment horizontal="right" vertical="center"/>
    </xf>
    <xf numFmtId="3" fontId="2" fillId="0" borderId="23"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xf>
    <xf numFmtId="3" fontId="2" fillId="0" borderId="58"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xf>
    <xf numFmtId="3" fontId="3" fillId="0" borderId="15" xfId="1" applyNumberFormat="1" applyFont="1" applyBorder="1" applyAlignment="1" applyProtection="1">
      <alignment vertical="center"/>
    </xf>
    <xf numFmtId="3" fontId="3" fillId="0" borderId="36" xfId="1" applyNumberFormat="1" applyFont="1" applyFill="1" applyBorder="1" applyAlignment="1" applyProtection="1">
      <alignment vertical="center"/>
    </xf>
    <xf numFmtId="3" fontId="3" fillId="0" borderId="70" xfId="1" applyNumberFormat="1" applyFont="1" applyFill="1" applyBorder="1" applyAlignment="1" applyProtection="1">
      <alignment vertical="center"/>
    </xf>
    <xf numFmtId="3" fontId="3" fillId="0" borderId="15" xfId="1" applyNumberFormat="1" applyFont="1" applyFill="1" applyBorder="1" applyAlignment="1" applyProtection="1">
      <alignment vertical="center"/>
    </xf>
    <xf numFmtId="3" fontId="3" fillId="3" borderId="76" xfId="1" applyNumberFormat="1" applyFont="1" applyFill="1" applyBorder="1" applyAlignment="1" applyProtection="1">
      <alignment vertical="center"/>
    </xf>
    <xf numFmtId="3" fontId="2" fillId="0" borderId="43" xfId="1" applyNumberFormat="1" applyFont="1" applyFill="1" applyBorder="1" applyAlignment="1" applyProtection="1">
      <alignment vertical="center"/>
    </xf>
    <xf numFmtId="3" fontId="2" fillId="0" borderId="15" xfId="1" applyNumberFormat="1" applyFont="1" applyFill="1" applyBorder="1" applyAlignment="1" applyProtection="1">
      <alignment vertical="center"/>
    </xf>
    <xf numFmtId="3" fontId="2" fillId="0" borderId="36" xfId="1" applyNumberFormat="1" applyFont="1" applyFill="1" applyBorder="1" applyAlignment="1" applyProtection="1">
      <alignment vertical="center"/>
    </xf>
    <xf numFmtId="3" fontId="2" fillId="0" borderId="106" xfId="1" applyNumberFormat="1" applyFont="1" applyFill="1" applyBorder="1" applyAlignment="1" applyProtection="1">
      <alignment horizontal="center" vertical="center"/>
    </xf>
    <xf numFmtId="3" fontId="2" fillId="0" borderId="102" xfId="1" applyNumberFormat="1" applyFont="1" applyFill="1" applyBorder="1" applyAlignment="1" applyProtection="1">
      <alignment horizontal="right" vertical="center"/>
    </xf>
    <xf numFmtId="1" fontId="7" fillId="0" borderId="110" xfId="1" applyNumberFormat="1" applyFont="1" applyFill="1" applyBorder="1" applyAlignment="1" applyProtection="1">
      <alignment horizontal="center" vertical="center"/>
    </xf>
    <xf numFmtId="0" fontId="3" fillId="0" borderId="108" xfId="1" applyFont="1" applyFill="1" applyBorder="1" applyAlignment="1" applyProtection="1">
      <alignment vertical="center"/>
      <protection locked="0"/>
    </xf>
    <xf numFmtId="3" fontId="3" fillId="0" borderId="111" xfId="1" applyNumberFormat="1" applyFont="1" applyFill="1" applyBorder="1" applyAlignment="1" applyProtection="1">
      <alignment horizontal="right" vertical="center"/>
    </xf>
    <xf numFmtId="3" fontId="2" fillId="0" borderId="110"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3" fontId="2" fillId="0" borderId="108" xfId="1" applyNumberFormat="1" applyFont="1" applyFill="1" applyBorder="1" applyAlignment="1" applyProtection="1">
      <alignment horizontal="right" vertical="center"/>
      <protection locked="0"/>
    </xf>
    <xf numFmtId="3" fontId="2" fillId="0" borderId="15" xfId="1" applyNumberFormat="1" applyFont="1" applyFill="1" applyBorder="1" applyAlignment="1" applyProtection="1">
      <alignment horizontal="right" vertical="center"/>
    </xf>
    <xf numFmtId="3" fontId="2" fillId="0" borderId="95" xfId="1" applyNumberFormat="1" applyFont="1" applyFill="1" applyBorder="1" applyAlignment="1" applyProtection="1">
      <alignment horizontal="right" vertical="center"/>
      <protection locked="0"/>
    </xf>
    <xf numFmtId="3" fontId="2" fillId="0" borderId="109" xfId="1" applyNumberFormat="1" applyFont="1" applyFill="1" applyBorder="1" applyAlignment="1" applyProtection="1">
      <alignment vertical="center"/>
      <protection locked="0"/>
    </xf>
    <xf numFmtId="3" fontId="2" fillId="0" borderId="112" xfId="1" applyNumberFormat="1" applyFont="1" applyFill="1" applyBorder="1" applyAlignment="1" applyProtection="1">
      <alignment horizontal="right" vertical="center"/>
      <protection locked="0"/>
    </xf>
    <xf numFmtId="3" fontId="2" fillId="0" borderId="112"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center" vertical="center"/>
    </xf>
    <xf numFmtId="3" fontId="2" fillId="0" borderId="108" xfId="1" applyNumberFormat="1" applyFont="1" applyFill="1" applyBorder="1" applyAlignment="1" applyProtection="1">
      <alignment horizontal="center" vertical="center"/>
    </xf>
    <xf numFmtId="3" fontId="2" fillId="0" borderId="15" xfId="1" applyNumberFormat="1" applyFont="1" applyFill="1" applyBorder="1" applyAlignment="1" applyProtection="1">
      <alignment horizontal="center" vertical="center"/>
    </xf>
    <xf numFmtId="3" fontId="2" fillId="0" borderId="95" xfId="1" applyNumberFormat="1" applyFont="1" applyFill="1" applyBorder="1" applyAlignment="1" applyProtection="1">
      <alignment horizontal="center" vertical="center"/>
    </xf>
    <xf numFmtId="3" fontId="2" fillId="0" borderId="43" xfId="1" applyNumberFormat="1" applyFont="1" applyFill="1" applyBorder="1" applyAlignment="1" applyProtection="1">
      <alignment horizontal="center" vertical="center"/>
    </xf>
    <xf numFmtId="3" fontId="2" fillId="0" borderId="113" xfId="1" applyNumberFormat="1" applyFont="1" applyFill="1" applyBorder="1" applyAlignment="1" applyProtection="1">
      <alignment horizontal="center" vertical="center"/>
    </xf>
    <xf numFmtId="3" fontId="2" fillId="0" borderId="54" xfId="1" applyNumberFormat="1" applyFont="1" applyFill="1" applyBorder="1" applyAlignment="1" applyProtection="1">
      <alignment horizontal="center" vertical="center"/>
    </xf>
    <xf numFmtId="3" fontId="2" fillId="0" borderId="114" xfId="1" applyNumberFormat="1" applyFont="1" applyFill="1" applyBorder="1" applyAlignment="1" applyProtection="1">
      <alignment horizontal="center" vertical="center"/>
    </xf>
    <xf numFmtId="3" fontId="2" fillId="0" borderId="58" xfId="1" applyNumberFormat="1" applyFont="1" applyFill="1" applyBorder="1" applyAlignment="1" applyProtection="1">
      <alignment horizontal="center" vertical="center"/>
    </xf>
    <xf numFmtId="3" fontId="2" fillId="0" borderId="10" xfId="1" applyNumberFormat="1" applyFont="1" applyFill="1" applyBorder="1" applyAlignment="1" applyProtection="1">
      <alignment horizontal="right" vertical="center"/>
    </xf>
    <xf numFmtId="3" fontId="2" fillId="0" borderId="115" xfId="1" applyNumberFormat="1" applyFont="1" applyFill="1" applyBorder="1" applyAlignment="1" applyProtection="1">
      <alignment horizontal="right" vertical="center"/>
    </xf>
    <xf numFmtId="3" fontId="2" fillId="0" borderId="63" xfId="1" applyNumberFormat="1" applyFont="1" applyFill="1" applyBorder="1" applyAlignment="1" applyProtection="1">
      <alignment horizontal="right" vertical="center"/>
    </xf>
    <xf numFmtId="3" fontId="2" fillId="0" borderId="114" xfId="1" applyNumberFormat="1" applyFont="1" applyFill="1" applyBorder="1" applyAlignment="1" applyProtection="1">
      <alignment horizontal="right" vertical="center"/>
      <protection locked="0"/>
    </xf>
    <xf numFmtId="3" fontId="2" fillId="0" borderId="112"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right" vertical="center"/>
    </xf>
    <xf numFmtId="3" fontId="2" fillId="0" borderId="113"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vertical="center"/>
    </xf>
    <xf numFmtId="3" fontId="2" fillId="0" borderId="115" xfId="1" applyNumberFormat="1" applyFont="1" applyFill="1" applyBorder="1" applyAlignment="1" applyProtection="1">
      <alignment horizontal="center" vertical="center"/>
    </xf>
    <xf numFmtId="3" fontId="2" fillId="0" borderId="63" xfId="1" applyNumberFormat="1" applyFont="1" applyFill="1" applyBorder="1" applyAlignment="1" applyProtection="1">
      <alignment horizontal="center" vertical="center"/>
    </xf>
    <xf numFmtId="3" fontId="2" fillId="0" borderId="115" xfId="1" applyNumberFormat="1" applyFont="1" applyFill="1" applyBorder="1" applyAlignment="1" applyProtection="1">
      <alignment horizontal="center" vertical="center"/>
      <protection locked="0"/>
    </xf>
    <xf numFmtId="3" fontId="3" fillId="0" borderId="108" xfId="1" applyNumberFormat="1" applyFont="1" applyFill="1" applyBorder="1" applyAlignment="1" applyProtection="1">
      <alignment vertical="center"/>
      <protection locked="0"/>
    </xf>
    <xf numFmtId="3" fontId="3" fillId="0" borderId="111" xfId="1" applyNumberFormat="1" applyFont="1" applyFill="1" applyBorder="1" applyAlignment="1" applyProtection="1">
      <alignment vertical="center"/>
    </xf>
    <xf numFmtId="3" fontId="3" fillId="0" borderId="116" xfId="1" applyNumberFormat="1" applyFont="1" applyFill="1" applyBorder="1" applyAlignment="1" applyProtection="1">
      <alignment vertical="center"/>
    </xf>
    <xf numFmtId="3" fontId="3" fillId="0" borderId="108" xfId="1" applyNumberFormat="1" applyFont="1" applyFill="1" applyBorder="1" applyAlignment="1" applyProtection="1">
      <alignment vertical="center"/>
    </xf>
    <xf numFmtId="3" fontId="3" fillId="3" borderId="117" xfId="1" applyNumberFormat="1" applyFont="1" applyFill="1" applyBorder="1" applyAlignment="1" applyProtection="1">
      <alignment vertical="center"/>
    </xf>
    <xf numFmtId="3" fontId="2" fillId="0" borderId="112" xfId="1" applyNumberFormat="1" applyFont="1" applyFill="1" applyBorder="1" applyAlignment="1" applyProtection="1">
      <alignment vertical="center"/>
    </xf>
    <xf numFmtId="3" fontId="2" fillId="0" borderId="115" xfId="1" applyNumberFormat="1" applyFont="1" applyFill="1" applyBorder="1" applyAlignment="1" applyProtection="1">
      <alignment vertical="center"/>
    </xf>
    <xf numFmtId="3" fontId="2" fillId="0" borderId="108" xfId="1" applyNumberFormat="1" applyFont="1" applyFill="1" applyBorder="1" applyAlignment="1" applyProtection="1">
      <alignment vertical="center"/>
      <protection locked="0"/>
    </xf>
    <xf numFmtId="3" fontId="2" fillId="0" borderId="95" xfId="1" applyNumberFormat="1" applyFont="1" applyFill="1" applyBorder="1" applyAlignment="1" applyProtection="1">
      <alignment vertical="center"/>
      <protection locked="0"/>
    </xf>
    <xf numFmtId="3" fontId="2" fillId="0" borderId="95" xfId="1" applyNumberFormat="1" applyFont="1" applyFill="1" applyBorder="1" applyAlignment="1" applyProtection="1">
      <alignment vertical="center"/>
    </xf>
    <xf numFmtId="3" fontId="2" fillId="0" borderId="115" xfId="1" applyNumberFormat="1" applyFont="1" applyFill="1" applyBorder="1" applyAlignment="1" applyProtection="1">
      <alignment vertical="center"/>
      <protection locked="0"/>
    </xf>
    <xf numFmtId="3" fontId="3" fillId="0" borderId="117" xfId="1" applyNumberFormat="1" applyFont="1" applyFill="1" applyBorder="1" applyAlignment="1" applyProtection="1">
      <alignment vertical="center"/>
    </xf>
    <xf numFmtId="3" fontId="2" fillId="0" borderId="108" xfId="1" applyNumberFormat="1" applyFont="1" applyFill="1" applyBorder="1" applyAlignment="1" applyProtection="1">
      <alignment vertical="center"/>
    </xf>
    <xf numFmtId="3" fontId="2" fillId="0" borderId="112" xfId="1" applyNumberFormat="1" applyFont="1" applyFill="1" applyBorder="1" applyAlignment="1" applyProtection="1">
      <alignment vertical="center"/>
      <protection locked="0"/>
    </xf>
    <xf numFmtId="3" fontId="2" fillId="0" borderId="96" xfId="1" applyNumberFormat="1" applyFont="1" applyFill="1" applyBorder="1" applyAlignment="1" applyProtection="1">
      <alignment vertical="center"/>
      <protection locked="0"/>
    </xf>
    <xf numFmtId="3" fontId="2" fillId="0" borderId="83" xfId="1" applyNumberFormat="1" applyFont="1" applyFill="1" applyBorder="1" applyAlignment="1" applyProtection="1">
      <alignment vertical="center"/>
    </xf>
    <xf numFmtId="3" fontId="2" fillId="0" borderId="117" xfId="1" applyNumberFormat="1" applyFont="1" applyFill="1" applyBorder="1" applyAlignment="1" applyProtection="1">
      <alignment vertical="center"/>
    </xf>
    <xf numFmtId="3" fontId="2" fillId="0" borderId="76" xfId="1" applyNumberFormat="1" applyFont="1" applyFill="1" applyBorder="1" applyAlignment="1" applyProtection="1">
      <alignment vertical="center"/>
    </xf>
    <xf numFmtId="3" fontId="3" fillId="3" borderId="112" xfId="1" applyNumberFormat="1" applyFont="1" applyFill="1" applyBorder="1" applyAlignment="1" applyProtection="1">
      <alignment vertical="center"/>
    </xf>
    <xf numFmtId="3" fontId="3" fillId="3" borderId="48" xfId="1" applyNumberFormat="1" applyFont="1" applyFill="1" applyBorder="1" applyAlignment="1" applyProtection="1">
      <alignment vertical="center"/>
    </xf>
    <xf numFmtId="3" fontId="2" fillId="0" borderId="114" xfId="1" applyNumberFormat="1" applyFont="1" applyFill="1" applyBorder="1" applyAlignment="1" applyProtection="1">
      <alignment vertical="center"/>
    </xf>
    <xf numFmtId="3" fontId="2" fillId="0" borderId="113" xfId="1" applyNumberFormat="1" applyFont="1" applyFill="1" applyBorder="1" applyAlignment="1" applyProtection="1">
      <alignment vertical="center"/>
      <protection locked="0"/>
    </xf>
    <xf numFmtId="3" fontId="2" fillId="0" borderId="111" xfId="1" applyNumberFormat="1" applyFont="1" applyFill="1" applyBorder="1" applyAlignment="1" applyProtection="1">
      <alignment vertical="center"/>
    </xf>
    <xf numFmtId="3" fontId="3" fillId="0" borderId="118" xfId="1" applyNumberFormat="1" applyFont="1" applyFill="1" applyBorder="1" applyAlignment="1" applyProtection="1">
      <alignment vertical="center"/>
    </xf>
    <xf numFmtId="3" fontId="3" fillId="0" borderId="94" xfId="1" applyNumberFormat="1" applyFont="1" applyFill="1" applyBorder="1" applyAlignment="1" applyProtection="1">
      <alignment vertical="center"/>
    </xf>
    <xf numFmtId="3" fontId="3" fillId="0" borderId="112" xfId="1" applyNumberFormat="1" applyFont="1" applyFill="1" applyBorder="1" applyAlignment="1" applyProtection="1">
      <alignment vertical="center"/>
    </xf>
    <xf numFmtId="3" fontId="3" fillId="0" borderId="48" xfId="1" applyNumberFormat="1" applyFont="1" applyFill="1" applyBorder="1" applyAlignment="1" applyProtection="1">
      <alignment vertical="center"/>
    </xf>
    <xf numFmtId="3" fontId="3" fillId="0" borderId="118" xfId="1" applyNumberFormat="1" applyFont="1" applyFill="1" applyBorder="1" applyAlignment="1" applyProtection="1">
      <alignment vertical="center"/>
      <protection locked="0"/>
    </xf>
    <xf numFmtId="0" fontId="2" fillId="0" borderId="15" xfId="1" applyFont="1" applyFill="1" applyBorder="1" applyAlignment="1" applyProtection="1">
      <alignment horizontal="center" vertical="center" wrapText="1"/>
    </xf>
    <xf numFmtId="0" fontId="2" fillId="0" borderId="21" xfId="3" applyFont="1" applyFill="1" applyBorder="1" applyAlignment="1" applyProtection="1">
      <alignment horizontal="center" vertical="center" wrapText="1"/>
      <protection locked="0"/>
    </xf>
    <xf numFmtId="0" fontId="2" fillId="0" borderId="15" xfId="1" applyFont="1" applyFill="1" applyBorder="1" applyAlignment="1" applyProtection="1">
      <alignment horizontal="center" vertical="center" wrapText="1"/>
    </xf>
    <xf numFmtId="1" fontId="7" fillId="0" borderId="35" xfId="1" applyNumberFormat="1" applyFont="1" applyFill="1" applyBorder="1" applyAlignment="1" applyProtection="1">
      <alignment horizontal="center" vertical="center"/>
    </xf>
    <xf numFmtId="0" fontId="3" fillId="0" borderId="0" xfId="1" applyFont="1" applyFill="1" applyBorder="1" applyAlignment="1" applyProtection="1">
      <alignment vertical="center"/>
      <protection locked="0"/>
    </xf>
    <xf numFmtId="3" fontId="3" fillId="0" borderId="42" xfId="1" applyNumberFormat="1" applyFont="1" applyFill="1" applyBorder="1" applyAlignment="1" applyProtection="1">
      <alignment horizontal="right" vertical="center"/>
    </xf>
    <xf numFmtId="3" fontId="2" fillId="0" borderId="5" xfId="1" applyNumberFormat="1" applyFont="1" applyFill="1" applyBorder="1" applyAlignment="1" applyProtection="1">
      <alignment horizontal="right" vertical="center"/>
      <protection locked="0"/>
    </xf>
    <xf numFmtId="3" fontId="2" fillId="0" borderId="43" xfId="1" applyNumberFormat="1" applyFont="1" applyFill="1" applyBorder="1" applyAlignment="1" applyProtection="1">
      <alignment horizontal="right" vertical="center"/>
    </xf>
    <xf numFmtId="3" fontId="2" fillId="0" borderId="119" xfId="1" applyNumberFormat="1" applyFont="1" applyFill="1" applyBorder="1" applyAlignment="1" applyProtection="1">
      <alignment vertical="center"/>
      <protection locked="0"/>
    </xf>
    <xf numFmtId="3" fontId="2" fillId="0" borderId="109" xfId="1" applyNumberFormat="1" applyFont="1" applyFill="1" applyBorder="1" applyAlignment="1" applyProtection="1">
      <alignment horizontal="center" vertical="center"/>
    </xf>
    <xf numFmtId="3" fontId="2" fillId="0" borderId="23" xfId="1" applyNumberFormat="1" applyFont="1" applyFill="1" applyBorder="1" applyAlignment="1" applyProtection="1">
      <alignment horizontal="center" vertical="center"/>
    </xf>
    <xf numFmtId="3" fontId="2" fillId="0" borderId="114" xfId="1" applyNumberFormat="1" applyFont="1" applyFill="1" applyBorder="1" applyAlignment="1" applyProtection="1">
      <alignment vertical="center"/>
      <protection locked="0"/>
    </xf>
    <xf numFmtId="3" fontId="2" fillId="0" borderId="58" xfId="1" applyNumberFormat="1" applyFont="1" applyFill="1" applyBorder="1" applyAlignment="1" applyProtection="1">
      <alignment horizontal="right" vertical="center"/>
    </xf>
    <xf numFmtId="3" fontId="2" fillId="0" borderId="69" xfId="1" applyNumberFormat="1" applyFont="1" applyFill="1" applyBorder="1" applyAlignment="1" applyProtection="1">
      <alignment horizontal="center" vertical="center"/>
      <protection locked="0"/>
    </xf>
    <xf numFmtId="3" fontId="2" fillId="0" borderId="115" xfId="1" applyNumberFormat="1" applyFont="1" applyFill="1" applyBorder="1" applyAlignment="1" applyProtection="1">
      <alignment horizontal="right" vertical="center"/>
      <protection locked="0"/>
    </xf>
    <xf numFmtId="3" fontId="3" fillId="0" borderId="108" xfId="1" applyNumberFormat="1" applyFont="1" applyBorder="1" applyAlignment="1" applyProtection="1">
      <alignment vertical="center"/>
      <protection locked="0"/>
    </xf>
    <xf numFmtId="3" fontId="3" fillId="0" borderId="0" xfId="1" applyNumberFormat="1" applyFont="1" applyBorder="1" applyAlignment="1" applyProtection="1">
      <alignment vertical="center"/>
      <protection locked="0"/>
    </xf>
    <xf numFmtId="3" fontId="3" fillId="0" borderId="120" xfId="1" applyNumberFormat="1" applyFont="1" applyFill="1" applyBorder="1" applyAlignment="1" applyProtection="1">
      <alignment vertical="center"/>
    </xf>
    <xf numFmtId="3" fontId="3" fillId="0" borderId="0" xfId="1" applyNumberFormat="1" applyFont="1" applyFill="1" applyBorder="1" applyAlignment="1" applyProtection="1">
      <alignment vertical="center"/>
    </xf>
    <xf numFmtId="3" fontId="2" fillId="0" borderId="5"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protection locked="0"/>
    </xf>
    <xf numFmtId="3" fontId="2" fillId="0" borderId="0"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xf>
    <xf numFmtId="3" fontId="2" fillId="0" borderId="9" xfId="1" applyNumberFormat="1" applyFont="1" applyFill="1" applyBorder="1" applyAlignment="1" applyProtection="1">
      <alignment horizontal="right" vertical="center"/>
    </xf>
    <xf numFmtId="0" fontId="2" fillId="0" borderId="0" xfId="1" applyFont="1" applyAlignment="1">
      <alignment vertical="center"/>
    </xf>
    <xf numFmtId="0" fontId="2" fillId="0" borderId="0" xfId="1" applyFont="1" applyAlignment="1">
      <alignment horizontal="center"/>
    </xf>
    <xf numFmtId="0" fontId="10" fillId="0" borderId="0" xfId="1" applyFont="1" applyAlignment="1">
      <alignment horizontal="center" vertical="center"/>
    </xf>
    <xf numFmtId="0" fontId="10" fillId="0" borderId="0" xfId="1" applyFont="1" applyAlignment="1">
      <alignment horizontal="center"/>
    </xf>
    <xf numFmtId="3" fontId="3" fillId="0" borderId="46" xfId="1" applyNumberFormat="1" applyFont="1" applyFill="1" applyBorder="1" applyAlignment="1">
      <alignment horizontal="center" wrapText="1"/>
    </xf>
    <xf numFmtId="3" fontId="3" fillId="0" borderId="46" xfId="1" applyNumberFormat="1" applyFont="1" applyFill="1" applyBorder="1" applyAlignment="1">
      <alignment wrapText="1"/>
    </xf>
    <xf numFmtId="0" fontId="2" fillId="0" borderId="46" xfId="1" applyFont="1" applyFill="1" applyBorder="1" applyAlignment="1" applyProtection="1">
      <alignment vertical="center" wrapText="1"/>
      <protection locked="0"/>
    </xf>
    <xf numFmtId="3" fontId="2" fillId="0" borderId="46" xfId="1" applyNumberFormat="1" applyFont="1" applyFill="1" applyBorder="1" applyAlignment="1" applyProtection="1">
      <alignment horizontal="center" wrapText="1"/>
      <protection locked="0"/>
    </xf>
    <xf numFmtId="3" fontId="2" fillId="0" borderId="46" xfId="1" applyNumberFormat="1" applyFont="1" applyFill="1" applyBorder="1" applyAlignment="1" applyProtection="1">
      <alignment wrapText="1"/>
      <protection locked="0"/>
    </xf>
    <xf numFmtId="3" fontId="2" fillId="0" borderId="0" xfId="1" applyNumberFormat="1" applyFont="1"/>
    <xf numFmtId="3" fontId="3" fillId="0" borderId="46" xfId="1" applyNumberFormat="1" applyFont="1" applyFill="1" applyBorder="1" applyAlignment="1" applyProtection="1">
      <alignment horizontal="center" vertical="center" wrapText="1"/>
      <protection locked="0"/>
    </xf>
    <xf numFmtId="0" fontId="2" fillId="0" borderId="46" xfId="1" applyFont="1" applyFill="1" applyBorder="1" applyAlignment="1" applyProtection="1">
      <alignment horizontal="center" vertical="center" wrapText="1"/>
      <protection locked="0"/>
    </xf>
    <xf numFmtId="3" fontId="2" fillId="0" borderId="46" xfId="1" applyNumberFormat="1" applyFont="1" applyFill="1" applyBorder="1" applyAlignment="1" applyProtection="1">
      <alignment horizontal="center" vertical="center" wrapText="1"/>
      <protection locked="0"/>
    </xf>
    <xf numFmtId="3" fontId="3" fillId="0" borderId="46" xfId="1" applyNumberFormat="1" applyFont="1" applyFill="1" applyBorder="1" applyAlignment="1" applyProtection="1">
      <alignment horizontal="center" vertical="center"/>
      <protection locked="0"/>
    </xf>
    <xf numFmtId="3" fontId="2" fillId="0" borderId="46" xfId="1" applyNumberFormat="1" applyFont="1" applyFill="1" applyBorder="1" applyAlignment="1" applyProtection="1">
      <alignment vertical="center" wrapText="1"/>
      <protection locked="0"/>
    </xf>
    <xf numFmtId="0" fontId="2" fillId="0" borderId="46" xfId="1" applyFont="1" applyFill="1" applyBorder="1" applyAlignment="1" applyProtection="1">
      <alignment horizontal="center" vertical="center"/>
      <protection locked="0"/>
    </xf>
    <xf numFmtId="3" fontId="2" fillId="0" borderId="66" xfId="1" applyNumberFormat="1" applyFont="1" applyFill="1" applyBorder="1" applyAlignment="1" applyProtection="1">
      <alignment horizontal="center" vertical="center" wrapText="1"/>
      <protection locked="0"/>
    </xf>
    <xf numFmtId="0" fontId="2" fillId="0" borderId="46" xfId="1" applyFont="1" applyFill="1" applyBorder="1" applyAlignment="1" applyProtection="1">
      <alignment vertical="center"/>
      <protection locked="0"/>
    </xf>
    <xf numFmtId="3" fontId="2" fillId="0" borderId="46" xfId="1" applyNumberFormat="1" applyFont="1" applyFill="1" applyBorder="1" applyAlignment="1" applyProtection="1">
      <alignment horizontal="right"/>
      <protection locked="0"/>
    </xf>
    <xf numFmtId="3" fontId="2" fillId="0" borderId="46" xfId="1" applyNumberFormat="1" applyFont="1" applyFill="1" applyBorder="1" applyAlignment="1" applyProtection="1">
      <alignment horizontal="center" vertical="center"/>
      <protection locked="0"/>
    </xf>
    <xf numFmtId="3" fontId="2" fillId="0" borderId="46" xfId="1" applyNumberFormat="1" applyFont="1" applyFill="1" applyBorder="1" applyAlignment="1" applyProtection="1">
      <alignment horizontal="left" wrapText="1"/>
      <protection locked="0"/>
    </xf>
    <xf numFmtId="3" fontId="2" fillId="5" borderId="46" xfId="1" applyNumberFormat="1" applyFont="1" applyFill="1" applyBorder="1" applyAlignment="1" applyProtection="1">
      <alignment horizontal="center" vertical="center"/>
      <protection locked="0"/>
    </xf>
    <xf numFmtId="0" fontId="2" fillId="0" borderId="0" xfId="1" applyFont="1" applyFill="1" applyBorder="1" applyAlignment="1">
      <alignment vertical="center" wrapText="1"/>
    </xf>
    <xf numFmtId="0" fontId="2" fillId="0" borderId="0" xfId="1" applyFont="1" applyFill="1" applyBorder="1" applyAlignment="1">
      <alignment wrapText="1"/>
    </xf>
    <xf numFmtId="0" fontId="2" fillId="0" borderId="0" xfId="1" applyFont="1" applyFill="1" applyBorder="1" applyAlignment="1">
      <alignment horizontal="center" wrapText="1"/>
    </xf>
    <xf numFmtId="3" fontId="2" fillId="0" borderId="0" xfId="1" applyNumberFormat="1" applyFont="1" applyFill="1" applyBorder="1" applyAlignment="1">
      <alignment wrapText="1"/>
    </xf>
    <xf numFmtId="0" fontId="2" fillId="0" borderId="66" xfId="1" applyFont="1" applyFill="1" applyBorder="1" applyAlignment="1" applyProtection="1">
      <alignment horizontal="center" vertical="center" wrapText="1"/>
      <protection locked="0"/>
    </xf>
    <xf numFmtId="0" fontId="2" fillId="0" borderId="21" xfId="1" applyFont="1" applyFill="1" applyBorder="1" applyAlignment="1" applyProtection="1">
      <alignment horizontal="center" vertical="center" wrapText="1"/>
      <protection locked="0"/>
    </xf>
    <xf numFmtId="3" fontId="2" fillId="0" borderId="21" xfId="1" applyNumberFormat="1" applyFont="1" applyFill="1" applyBorder="1" applyAlignment="1" applyProtection="1">
      <alignment horizontal="center" vertical="center" wrapText="1"/>
      <protection locked="0"/>
    </xf>
    <xf numFmtId="0" fontId="2" fillId="0" borderId="86" xfId="1" applyFont="1" applyFill="1" applyBorder="1" applyAlignment="1" applyProtection="1">
      <alignment horizontal="center" vertical="center" wrapText="1"/>
      <protection locked="0"/>
    </xf>
    <xf numFmtId="3" fontId="2" fillId="0" borderId="86" xfId="1" applyNumberFormat="1" applyFont="1" applyFill="1" applyBorder="1" applyAlignment="1" applyProtection="1">
      <alignment horizontal="center"/>
      <protection locked="0"/>
    </xf>
    <xf numFmtId="3" fontId="2" fillId="0" borderId="86" xfId="1" applyNumberFormat="1" applyFont="1" applyFill="1" applyBorder="1" applyAlignment="1" applyProtection="1">
      <alignment wrapText="1"/>
      <protection locked="0"/>
    </xf>
    <xf numFmtId="0" fontId="2" fillId="0" borderId="0" xfId="1" applyFont="1" applyFill="1" applyAlignment="1">
      <alignment horizontal="left" vertical="center"/>
    </xf>
    <xf numFmtId="0" fontId="2" fillId="0" borderId="0" xfId="1" applyFont="1" applyFill="1" applyBorder="1" applyAlignment="1">
      <alignment horizontal="left"/>
    </xf>
    <xf numFmtId="3" fontId="2" fillId="0" borderId="0" xfId="1" applyNumberFormat="1" applyFont="1" applyFill="1" applyBorder="1" applyAlignment="1" applyProtection="1">
      <alignment horizontal="left"/>
      <protection locked="0"/>
    </xf>
    <xf numFmtId="0" fontId="2" fillId="0" borderId="0" xfId="1" applyFont="1" applyFill="1" applyBorder="1" applyAlignment="1">
      <alignment horizontal="center"/>
    </xf>
    <xf numFmtId="3" fontId="2" fillId="0" borderId="0" xfId="1" applyNumberFormat="1" applyFont="1" applyFill="1" applyBorder="1" applyAlignment="1" applyProtection="1">
      <alignment wrapText="1"/>
      <protection locked="0"/>
    </xf>
    <xf numFmtId="0" fontId="2" fillId="0" borderId="69" xfId="1" applyFont="1" applyFill="1" applyBorder="1" applyAlignment="1">
      <alignment horizontal="left"/>
    </xf>
    <xf numFmtId="3" fontId="3" fillId="0" borderId="69" xfId="1" applyNumberFormat="1" applyFont="1" applyFill="1" applyBorder="1" applyAlignment="1" applyProtection="1">
      <alignment horizontal="left"/>
      <protection locked="0"/>
    </xf>
    <xf numFmtId="0" fontId="2" fillId="0" borderId="69" xfId="1" applyFont="1" applyFill="1" applyBorder="1" applyAlignment="1">
      <alignment horizontal="center"/>
    </xf>
    <xf numFmtId="3" fontId="2" fillId="0" borderId="69" xfId="1" applyNumberFormat="1" applyFont="1" applyFill="1" applyBorder="1" applyAlignment="1" applyProtection="1">
      <alignment wrapText="1"/>
      <protection locked="0"/>
    </xf>
    <xf numFmtId="3" fontId="2" fillId="0" borderId="46" xfId="1" applyNumberFormat="1" applyFont="1" applyFill="1" applyBorder="1" applyAlignment="1" applyProtection="1">
      <alignment horizontal="center"/>
      <protection locked="0"/>
    </xf>
    <xf numFmtId="3" fontId="3" fillId="0" borderId="46" xfId="1" applyNumberFormat="1" applyFont="1" applyFill="1" applyBorder="1" applyAlignment="1" applyProtection="1">
      <alignment wrapText="1"/>
      <protection locked="0"/>
    </xf>
    <xf numFmtId="3" fontId="3" fillId="0" borderId="46" xfId="1" applyNumberFormat="1" applyFont="1" applyFill="1" applyBorder="1" applyAlignment="1" applyProtection="1">
      <alignment horizontal="center"/>
      <protection locked="0"/>
    </xf>
    <xf numFmtId="3" fontId="2" fillId="0" borderId="46" xfId="1" applyNumberFormat="1" applyFont="1" applyFill="1" applyBorder="1" applyAlignment="1" applyProtection="1">
      <alignment horizontal="right" vertical="center" wrapText="1"/>
      <protection locked="0"/>
    </xf>
    <xf numFmtId="3" fontId="2" fillId="0" borderId="46" xfId="1" applyNumberFormat="1" applyFont="1" applyFill="1" applyBorder="1" applyAlignment="1" applyProtection="1">
      <alignment horizontal="left" vertical="center" wrapText="1"/>
      <protection locked="0"/>
    </xf>
    <xf numFmtId="0" fontId="2" fillId="0" borderId="0" xfId="1" applyFont="1" applyFill="1" applyBorder="1" applyAlignment="1" applyProtection="1">
      <alignment vertical="center" wrapText="1"/>
      <protection locked="0"/>
    </xf>
    <xf numFmtId="0" fontId="2" fillId="0" borderId="0" xfId="1" applyFont="1" applyFill="1" applyBorder="1" applyAlignment="1" applyProtection="1">
      <alignment horizontal="left" wrapText="1"/>
      <protection locked="0"/>
    </xf>
    <xf numFmtId="3" fontId="2" fillId="0" borderId="0" xfId="1" applyNumberFormat="1" applyFont="1" applyFill="1" applyBorder="1" applyAlignment="1" applyProtection="1">
      <alignment horizontal="center" wrapText="1"/>
      <protection locked="0"/>
    </xf>
    <xf numFmtId="0" fontId="2" fillId="0" borderId="0" xfId="3" applyFont="1" applyFill="1" applyAlignment="1">
      <alignment horizontal="left"/>
    </xf>
    <xf numFmtId="0" fontId="2" fillId="0" borderId="0" xfId="3" applyFont="1" applyFill="1" applyAlignment="1">
      <alignment horizontal="center"/>
    </xf>
    <xf numFmtId="0" fontId="2" fillId="0" borderId="0" xfId="3" applyFont="1" applyFill="1" applyAlignment="1">
      <alignment horizontal="left" vertical="center"/>
    </xf>
    <xf numFmtId="0" fontId="2" fillId="0" borderId="0" xfId="3" applyFont="1" applyFill="1"/>
    <xf numFmtId="49" fontId="3" fillId="0" borderId="0" xfId="3" applyNumberFormat="1" applyFont="1" applyFill="1"/>
    <xf numFmtId="3" fontId="3" fillId="0" borderId="46" xfId="3" applyNumberFormat="1" applyFont="1" applyFill="1" applyBorder="1" applyAlignment="1">
      <alignment horizontal="center" wrapText="1"/>
    </xf>
    <xf numFmtId="3" fontId="3" fillId="0" borderId="46" xfId="3" applyNumberFormat="1" applyFont="1" applyFill="1" applyBorder="1" applyAlignment="1">
      <alignment wrapText="1"/>
    </xf>
    <xf numFmtId="3" fontId="3" fillId="0" borderId="46" xfId="3" applyNumberFormat="1" applyFont="1" applyFill="1" applyBorder="1" applyAlignment="1" applyProtection="1">
      <alignment horizontal="center" vertical="center" wrapText="1"/>
      <protection locked="0"/>
    </xf>
    <xf numFmtId="3" fontId="2" fillId="0" borderId="46" xfId="3" applyNumberFormat="1" applyFont="1" applyFill="1" applyBorder="1" applyAlignment="1" applyProtection="1">
      <alignment vertical="center" wrapText="1"/>
      <protection locked="0"/>
    </xf>
    <xf numFmtId="164" fontId="2" fillId="0" borderId="0" xfId="6" applyNumberFormat="1" applyFont="1" applyFill="1" applyBorder="1" applyAlignment="1">
      <alignment vertical="center" wrapText="1"/>
    </xf>
    <xf numFmtId="0" fontId="2" fillId="0" borderId="0" xfId="3" applyFont="1" applyAlignment="1">
      <alignment horizontal="center"/>
    </xf>
    <xf numFmtId="164" fontId="2" fillId="0" borderId="0" xfId="6" applyNumberFormat="1" applyFont="1" applyFill="1" applyBorder="1" applyAlignment="1">
      <alignment vertical="center"/>
    </xf>
    <xf numFmtId="0" fontId="0" fillId="0" borderId="4" xfId="0" applyBorder="1"/>
    <xf numFmtId="0" fontId="2" fillId="0" borderId="0" xfId="1" applyFont="1" applyFill="1"/>
    <xf numFmtId="0" fontId="2" fillId="0" borderId="0" xfId="2" applyFont="1" applyFill="1" applyAlignment="1">
      <alignment horizontal="right"/>
    </xf>
    <xf numFmtId="0" fontId="2" fillId="0" borderId="0" xfId="3" applyFont="1" applyBorder="1" applyAlignment="1">
      <alignment vertical="center"/>
    </xf>
    <xf numFmtId="0" fontId="2" fillId="0" borderId="0" xfId="3" applyFont="1" applyBorder="1" applyAlignment="1" applyProtection="1">
      <alignment vertical="center"/>
      <protection locked="0"/>
    </xf>
    <xf numFmtId="0" fontId="2" fillId="0" borderId="0" xfId="3" applyFont="1" applyBorder="1" applyAlignment="1" applyProtection="1">
      <alignment horizontal="center" vertical="center"/>
      <protection locked="0"/>
    </xf>
    <xf numFmtId="0" fontId="2" fillId="0" borderId="0" xfId="3" quotePrefix="1" applyFont="1" applyBorder="1" applyAlignment="1" applyProtection="1">
      <alignment horizontal="left" vertical="center"/>
      <protection locked="0"/>
    </xf>
    <xf numFmtId="0" fontId="2" fillId="0" borderId="0" xfId="3" applyFont="1" applyBorder="1" applyAlignment="1" applyProtection="1">
      <alignment vertical="center" wrapText="1"/>
      <protection locked="0"/>
    </xf>
    <xf numFmtId="0" fontId="2" fillId="0" borderId="0" xfId="3" applyFont="1" applyBorder="1" applyAlignment="1" applyProtection="1">
      <alignment horizontal="center" vertical="center" wrapText="1"/>
      <protection locked="0"/>
    </xf>
    <xf numFmtId="0" fontId="10" fillId="0" borderId="0" xfId="3" applyFont="1" applyAlignment="1">
      <alignment vertical="center"/>
    </xf>
    <xf numFmtId="0" fontId="10" fillId="0" borderId="0" xfId="3" applyFont="1" applyBorder="1" applyAlignment="1">
      <alignment horizontal="center" vertical="center"/>
    </xf>
    <xf numFmtId="0" fontId="11" fillId="0" borderId="0" xfId="3" applyFont="1" applyBorder="1" applyAlignment="1" applyProtection="1">
      <alignment vertical="center"/>
      <protection locked="0"/>
    </xf>
    <xf numFmtId="0" fontId="2" fillId="0" borderId="69" xfId="3" applyFont="1" applyBorder="1" applyAlignment="1">
      <alignment vertical="center"/>
    </xf>
    <xf numFmtId="49" fontId="3" fillId="0" borderId="69" xfId="3" applyNumberFormat="1" applyFont="1" applyFill="1" applyBorder="1" applyAlignment="1" applyProtection="1">
      <alignment vertical="center"/>
      <protection locked="0"/>
    </xf>
    <xf numFmtId="49" fontId="3" fillId="0" borderId="0" xfId="3" applyNumberFormat="1" applyFont="1" applyFill="1" applyBorder="1" applyAlignment="1" applyProtection="1">
      <alignment vertical="center"/>
      <protection locked="0"/>
    </xf>
    <xf numFmtId="49" fontId="2" fillId="0" borderId="0" xfId="3" applyNumberFormat="1" applyFont="1" applyBorder="1" applyAlignment="1" applyProtection="1">
      <alignment horizontal="center" vertical="center"/>
      <protection locked="0"/>
    </xf>
    <xf numFmtId="0" fontId="2" fillId="0" borderId="46" xfId="3" applyFont="1" applyBorder="1" applyAlignment="1">
      <alignment horizontal="center" vertical="center" wrapText="1"/>
    </xf>
    <xf numFmtId="0" fontId="2" fillId="0" borderId="46" xfId="3" applyFont="1" applyFill="1" applyBorder="1" applyAlignment="1">
      <alignment horizontal="center" vertical="center" wrapText="1"/>
    </xf>
    <xf numFmtId="3" fontId="3" fillId="0" borderId="66" xfId="3" applyNumberFormat="1" applyFont="1" applyBorder="1" applyAlignment="1">
      <alignment vertical="center" wrapText="1"/>
    </xf>
    <xf numFmtId="3" fontId="3" fillId="0" borderId="66" xfId="3" applyNumberFormat="1" applyFont="1" applyFill="1" applyBorder="1" applyAlignment="1">
      <alignment vertical="center" wrapText="1"/>
    </xf>
    <xf numFmtId="0" fontId="3" fillId="0" borderId="46" xfId="3" applyFont="1" applyFill="1" applyBorder="1" applyAlignment="1" applyProtection="1">
      <alignment horizontal="center" vertical="center" wrapText="1"/>
      <protection locked="0"/>
    </xf>
    <xf numFmtId="0" fontId="3" fillId="0" borderId="46" xfId="3" applyFont="1" applyFill="1" applyBorder="1" applyAlignment="1" applyProtection="1">
      <alignment vertical="center" wrapText="1"/>
      <protection locked="0"/>
    </xf>
    <xf numFmtId="3" fontId="2" fillId="0" borderId="46" xfId="3" applyNumberFormat="1" applyFont="1" applyFill="1" applyBorder="1" applyAlignment="1" applyProtection="1">
      <alignment vertical="center"/>
      <protection locked="0"/>
    </xf>
    <xf numFmtId="0" fontId="2" fillId="0" borderId="46" xfId="3" applyFont="1" applyFill="1" applyBorder="1" applyAlignment="1">
      <alignment vertical="center"/>
    </xf>
    <xf numFmtId="0" fontId="2" fillId="0" borderId="46" xfId="3" applyFont="1" applyFill="1" applyBorder="1" applyAlignment="1">
      <alignment vertical="center" wrapText="1"/>
    </xf>
    <xf numFmtId="3" fontId="3" fillId="0" borderId="46" xfId="3" applyNumberFormat="1" applyFont="1" applyFill="1" applyBorder="1" applyAlignment="1">
      <alignment horizontal="center" vertical="center" wrapText="1"/>
    </xf>
    <xf numFmtId="3" fontId="2" fillId="0" borderId="21" xfId="3" applyNumberFormat="1" applyFont="1" applyFill="1" applyBorder="1" applyAlignment="1" applyProtection="1">
      <alignment vertical="center"/>
      <protection locked="0"/>
    </xf>
    <xf numFmtId="49" fontId="2" fillId="0" borderId="46" xfId="3" applyNumberFormat="1" applyFont="1" applyFill="1" applyBorder="1" applyAlignment="1">
      <alignment horizontal="center" vertical="center" wrapText="1"/>
    </xf>
    <xf numFmtId="0" fontId="2" fillId="0" borderId="21" xfId="3" applyFont="1" applyFill="1" applyBorder="1" applyAlignment="1">
      <alignment vertical="center" wrapText="1"/>
    </xf>
    <xf numFmtId="3" fontId="3" fillId="0" borderId="46" xfId="3" applyNumberFormat="1" applyFont="1" applyFill="1" applyBorder="1" applyAlignment="1" applyProtection="1">
      <alignment vertical="center"/>
      <protection locked="0"/>
    </xf>
    <xf numFmtId="0" fontId="3" fillId="0" borderId="46" xfId="3" applyFont="1" applyFill="1" applyBorder="1" applyAlignment="1">
      <alignment horizontal="left" vertical="center" wrapText="1"/>
    </xf>
    <xf numFmtId="0" fontId="2" fillId="0" borderId="46" xfId="3" applyFont="1" applyFill="1" applyBorder="1" applyAlignment="1" applyProtection="1">
      <alignment vertical="center" wrapText="1"/>
      <protection locked="0"/>
    </xf>
    <xf numFmtId="0" fontId="2" fillId="0" borderId="21" xfId="3" applyFont="1" applyFill="1" applyBorder="1" applyAlignment="1" applyProtection="1">
      <alignment vertical="center" wrapText="1"/>
      <protection locked="0"/>
    </xf>
    <xf numFmtId="0" fontId="2" fillId="0" borderId="0" xfId="3" applyFont="1" applyBorder="1" applyAlignment="1">
      <alignment vertical="center" wrapText="1"/>
    </xf>
    <xf numFmtId="0" fontId="2" fillId="0" borderId="0" xfId="3" applyFont="1" applyAlignment="1" applyProtection="1">
      <alignment vertical="center"/>
      <protection locked="0"/>
    </xf>
    <xf numFmtId="0" fontId="2" fillId="0" borderId="0" xfId="3" applyFont="1" applyFill="1" applyAlignment="1">
      <alignment horizontal="center" vertical="center"/>
    </xf>
    <xf numFmtId="0" fontId="10" fillId="0" borderId="0" xfId="3" applyFont="1" applyFill="1" applyAlignment="1">
      <alignment horizontal="center" vertical="center"/>
    </xf>
    <xf numFmtId="3" fontId="3" fillId="0" borderId="46" xfId="3" applyNumberFormat="1" applyFont="1" applyFill="1" applyBorder="1" applyAlignment="1">
      <alignment vertical="center" wrapText="1"/>
    </xf>
    <xf numFmtId="3" fontId="3" fillId="0" borderId="46" xfId="3" applyNumberFormat="1" applyFont="1" applyFill="1" applyBorder="1" applyAlignment="1" applyProtection="1">
      <alignment vertical="center" wrapText="1"/>
      <protection locked="0"/>
    </xf>
    <xf numFmtId="3" fontId="2" fillId="0" borderId="46" xfId="1" applyNumberFormat="1" applyFont="1" applyBorder="1" applyAlignment="1" applyProtection="1">
      <alignment horizontal="left" vertical="center" wrapText="1"/>
      <protection locked="0"/>
    </xf>
    <xf numFmtId="3" fontId="3" fillId="0" borderId="46" xfId="3" applyNumberFormat="1" applyFont="1" applyFill="1" applyBorder="1" applyAlignment="1" applyProtection="1">
      <alignment horizontal="center" vertical="center"/>
      <protection locked="0"/>
    </xf>
    <xf numFmtId="0" fontId="2" fillId="0" borderId="0" xfId="3" applyFont="1" applyFill="1" applyBorder="1" applyAlignment="1">
      <alignment horizontal="center" vertical="center" wrapText="1"/>
    </xf>
    <xf numFmtId="0" fontId="2" fillId="0" borderId="0" xfId="3" applyFont="1" applyFill="1" applyBorder="1" applyAlignment="1">
      <alignment vertical="center" wrapText="1"/>
    </xf>
    <xf numFmtId="3" fontId="2" fillId="0" borderId="46" xfId="3" applyNumberFormat="1" applyFont="1" applyFill="1" applyBorder="1" applyAlignment="1">
      <alignment horizontal="right" vertical="center" wrapText="1"/>
    </xf>
    <xf numFmtId="3" fontId="2" fillId="0" borderId="46" xfId="1" applyNumberFormat="1" applyFont="1" applyFill="1" applyBorder="1" applyAlignment="1">
      <alignment horizontal="center" vertical="center" wrapText="1"/>
    </xf>
    <xf numFmtId="0" fontId="3" fillId="0" borderId="0" xfId="3" applyFont="1" applyFill="1" applyAlignment="1">
      <alignment vertical="center"/>
    </xf>
    <xf numFmtId="0" fontId="2" fillId="0" borderId="0" xfId="3" applyFont="1" applyFill="1" applyAlignment="1" applyProtection="1">
      <alignment horizontal="center" vertical="center"/>
      <protection locked="0"/>
    </xf>
    <xf numFmtId="0" fontId="2" fillId="0" borderId="0" xfId="3" applyFont="1" applyFill="1" applyAlignment="1" applyProtection="1">
      <alignment vertical="center"/>
      <protection locked="0"/>
    </xf>
    <xf numFmtId="0" fontId="2" fillId="0" borderId="0" xfId="1" applyFont="1" applyAlignment="1">
      <alignment wrapText="1"/>
    </xf>
    <xf numFmtId="0" fontId="2" fillId="0" borderId="0" xfId="1" applyFont="1" applyAlignment="1">
      <alignment horizontal="left"/>
    </xf>
    <xf numFmtId="0" fontId="12" fillId="0" borderId="0" xfId="3" applyFont="1" applyAlignment="1">
      <alignment vertical="center"/>
    </xf>
    <xf numFmtId="0" fontId="12" fillId="0" borderId="0" xfId="3" applyFont="1" applyFill="1" applyAlignment="1">
      <alignment horizontal="left" vertical="center" wrapText="1"/>
    </xf>
    <xf numFmtId="0" fontId="12" fillId="0" borderId="0" xfId="3" applyFont="1" applyAlignment="1">
      <alignment horizontal="left" vertical="center" wrapText="1"/>
    </xf>
    <xf numFmtId="0" fontId="15" fillId="0" borderId="0" xfId="0" applyFont="1" applyAlignment="1" applyProtection="1">
      <alignment horizontal="right"/>
      <protection locked="0"/>
    </xf>
    <xf numFmtId="0" fontId="2" fillId="0" borderId="15" xfId="1" applyFont="1" applyFill="1" applyBorder="1" applyAlignment="1" applyProtection="1">
      <alignment horizontal="center" vertical="center" wrapText="1"/>
    </xf>
    <xf numFmtId="3" fontId="2" fillId="0" borderId="28" xfId="1" applyNumberFormat="1" applyFont="1" applyFill="1" applyBorder="1" applyAlignment="1" applyProtection="1">
      <alignment horizontal="left" vertical="center" wrapText="1"/>
      <protection locked="0"/>
    </xf>
    <xf numFmtId="3" fontId="2" fillId="0" borderId="6" xfId="1" applyNumberFormat="1" applyFont="1" applyFill="1" applyBorder="1" applyAlignment="1" applyProtection="1">
      <alignment vertical="center" wrapText="1"/>
      <protection locked="0"/>
    </xf>
    <xf numFmtId="3" fontId="2" fillId="0" borderId="6" xfId="1" applyNumberFormat="1" applyFont="1" applyFill="1" applyBorder="1" applyAlignment="1" applyProtection="1">
      <alignment horizontal="left" vertical="center" wrapText="1"/>
      <protection locked="0"/>
    </xf>
    <xf numFmtId="3" fontId="2" fillId="0" borderId="24" xfId="1" applyNumberFormat="1" applyFont="1" applyFill="1" applyBorder="1" applyAlignment="1" applyProtection="1">
      <alignment vertical="center"/>
      <protection locked="0"/>
    </xf>
    <xf numFmtId="3" fontId="2" fillId="0" borderId="14" xfId="1" applyNumberFormat="1" applyFont="1" applyFill="1" applyBorder="1" applyAlignment="1" applyProtection="1">
      <alignment horizontal="left" vertical="center" wrapText="1"/>
      <protection locked="0"/>
    </xf>
    <xf numFmtId="3" fontId="2" fillId="0" borderId="19" xfId="1" applyNumberFormat="1" applyFont="1" applyFill="1" applyBorder="1" applyAlignment="1" applyProtection="1">
      <alignment vertical="center" wrapText="1"/>
      <protection locked="0"/>
    </xf>
    <xf numFmtId="49" fontId="2" fillId="2" borderId="5" xfId="1" applyNumberFormat="1" applyFont="1" applyFill="1" applyBorder="1" applyAlignment="1" applyProtection="1">
      <alignment horizontal="center" vertical="center"/>
      <protection locked="0"/>
    </xf>
    <xf numFmtId="49" fontId="2" fillId="2" borderId="6" xfId="1" applyNumberFormat="1" applyFont="1" applyFill="1" applyBorder="1" applyAlignment="1" applyProtection="1">
      <alignment horizontal="center" vertical="center"/>
      <protection locked="0"/>
    </xf>
    <xf numFmtId="49" fontId="4" fillId="2" borderId="1" xfId="1" applyNumberFormat="1" applyFont="1" applyFill="1" applyBorder="1" applyAlignment="1" applyProtection="1">
      <alignment horizontal="center" vertical="center"/>
    </xf>
    <xf numFmtId="49" fontId="4" fillId="2" borderId="2" xfId="1" applyNumberFormat="1" applyFont="1" applyFill="1" applyBorder="1" applyAlignment="1" applyProtection="1">
      <alignment horizontal="center" vertical="center"/>
    </xf>
    <xf numFmtId="49" fontId="4" fillId="2" borderId="3" xfId="1" applyNumberFormat="1" applyFont="1" applyFill="1" applyBorder="1" applyAlignment="1" applyProtection="1">
      <alignment horizontal="center" vertical="center"/>
    </xf>
    <xf numFmtId="49" fontId="3" fillId="2" borderId="5" xfId="1" applyNumberFormat="1" applyFont="1" applyFill="1" applyBorder="1" applyAlignment="1" applyProtection="1">
      <alignment horizontal="center" vertical="center" wrapText="1"/>
      <protection locked="0"/>
    </xf>
    <xf numFmtId="49" fontId="3" fillId="2" borderId="6" xfId="1" applyNumberFormat="1" applyFont="1" applyFill="1" applyBorder="1" applyAlignment="1" applyProtection="1">
      <alignment horizontal="center" vertical="center" wrapText="1"/>
      <protection locked="0"/>
    </xf>
    <xf numFmtId="0" fontId="2" fillId="0" borderId="5" xfId="1" applyFont="1" applyBorder="1" applyAlignment="1" applyProtection="1">
      <alignment horizontal="center" vertical="center"/>
      <protection locked="0"/>
    </xf>
    <xf numFmtId="0" fontId="2" fillId="0" borderId="6" xfId="1" applyFont="1" applyBorder="1" applyAlignment="1" applyProtection="1">
      <alignment horizontal="center" vertical="center"/>
      <protection locked="0"/>
    </xf>
    <xf numFmtId="49" fontId="2" fillId="2" borderId="9" xfId="1" applyNumberFormat="1" applyFont="1" applyFill="1" applyBorder="1" applyAlignment="1" applyProtection="1">
      <alignment horizontal="center" vertical="center"/>
      <protection locked="0"/>
    </xf>
    <xf numFmtId="49" fontId="2" fillId="2" borderId="10" xfId="1" applyNumberFormat="1" applyFont="1" applyFill="1" applyBorder="1" applyAlignment="1" applyProtection="1">
      <alignment horizontal="center" vertical="center"/>
      <protection locked="0"/>
    </xf>
    <xf numFmtId="49" fontId="2" fillId="0" borderId="11" xfId="1" applyNumberFormat="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wrapText="1"/>
    </xf>
    <xf numFmtId="0" fontId="2" fillId="0" borderId="23" xfId="1" applyFont="1" applyFill="1" applyBorder="1" applyAlignment="1" applyProtection="1">
      <alignment horizontal="center" vertical="center" wrapText="1"/>
    </xf>
    <xf numFmtId="49" fontId="2" fillId="0" borderId="11" xfId="1" applyNumberFormat="1" applyFont="1" applyFill="1" applyBorder="1" applyAlignment="1" applyProtection="1">
      <alignment horizontal="center" vertical="center" wrapText="1"/>
    </xf>
    <xf numFmtId="49" fontId="2" fillId="0" borderId="15" xfId="1" applyNumberFormat="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xf>
    <xf numFmtId="49" fontId="2" fillId="0" borderId="13" xfId="1" applyNumberFormat="1" applyFont="1" applyFill="1" applyBorder="1" applyAlignment="1" applyProtection="1">
      <alignment horizontal="center" vertical="center"/>
    </xf>
    <xf numFmtId="49" fontId="2" fillId="0" borderId="14" xfId="1" applyNumberFormat="1" applyFont="1" applyFill="1" applyBorder="1" applyAlignment="1" applyProtection="1">
      <alignment horizontal="center" vertical="center"/>
    </xf>
    <xf numFmtId="0" fontId="2" fillId="0" borderId="4" xfId="1" applyFont="1" applyFill="1" applyBorder="1" applyAlignment="1" applyProtection="1">
      <alignment horizontal="center" vertical="center" textRotation="90"/>
    </xf>
    <xf numFmtId="0" fontId="2" fillId="0" borderId="24" xfId="1" applyFont="1" applyFill="1" applyBorder="1" applyAlignment="1" applyProtection="1">
      <alignment horizontal="center" vertical="center" textRotation="90"/>
    </xf>
    <xf numFmtId="0" fontId="2" fillId="0" borderId="16" xfId="1" applyFont="1" applyFill="1" applyBorder="1" applyAlignment="1" applyProtection="1">
      <alignment horizontal="center" vertical="center" textRotation="90" wrapText="1"/>
    </xf>
    <xf numFmtId="0" fontId="2" fillId="0" borderId="25" xfId="1" applyFont="1" applyFill="1" applyBorder="1" applyAlignment="1" applyProtection="1">
      <alignment horizontal="center" vertical="center" textRotation="90" wrapText="1"/>
    </xf>
    <xf numFmtId="0" fontId="2" fillId="0" borderId="108" xfId="1" applyFont="1" applyFill="1" applyBorder="1" applyAlignment="1" applyProtection="1">
      <alignment horizontal="center" vertical="center" textRotation="90" wrapText="1"/>
    </xf>
    <xf numFmtId="0" fontId="2" fillId="0" borderId="109" xfId="1" applyFont="1" applyFill="1" applyBorder="1" applyAlignment="1" applyProtection="1">
      <alignment horizontal="center" vertical="center" textRotation="90" wrapText="1"/>
    </xf>
    <xf numFmtId="0" fontId="2" fillId="0" borderId="83" xfId="1" applyFont="1" applyFill="1" applyBorder="1" applyAlignment="1" applyProtection="1">
      <alignment horizontal="center" vertical="center" textRotation="90"/>
    </xf>
    <xf numFmtId="0" fontId="2" fillId="0" borderId="23" xfId="1" applyFont="1" applyFill="1" applyBorder="1" applyAlignment="1" applyProtection="1">
      <alignment horizontal="center" vertical="center" textRotation="90"/>
    </xf>
    <xf numFmtId="0" fontId="2" fillId="0" borderId="84" xfId="1" applyNumberFormat="1" applyFont="1" applyFill="1" applyBorder="1" applyAlignment="1" applyProtection="1">
      <alignment horizontal="center" vertical="center" textRotation="90" wrapText="1"/>
    </xf>
    <xf numFmtId="0" fontId="2" fillId="0" borderId="16" xfId="1" applyNumberFormat="1" applyFont="1" applyFill="1" applyBorder="1" applyAlignment="1" applyProtection="1">
      <alignment horizontal="center" vertical="center" textRotation="90" wrapText="1"/>
    </xf>
    <xf numFmtId="0" fontId="2" fillId="0" borderId="85" xfId="1" applyNumberFormat="1" applyFont="1" applyFill="1" applyBorder="1" applyAlignment="1" applyProtection="1">
      <alignment horizontal="center" vertical="center" textRotation="90" wrapText="1"/>
    </xf>
    <xf numFmtId="0" fontId="2" fillId="0" borderId="18" xfId="1" applyNumberFormat="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textRotation="90" wrapText="1"/>
    </xf>
    <xf numFmtId="0" fontId="2" fillId="0" borderId="28" xfId="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wrapText="1"/>
    </xf>
    <xf numFmtId="0" fontId="2" fillId="0" borderId="28"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0" fontId="2" fillId="0" borderId="21" xfId="1" applyFont="1" applyFill="1" applyBorder="1" applyAlignment="1" applyProtection="1">
      <alignment horizontal="center" vertical="center" textRotation="90" wrapText="1"/>
    </xf>
    <xf numFmtId="0" fontId="2" fillId="0" borderId="26" xfId="1" applyFont="1" applyFill="1" applyBorder="1" applyAlignment="1" applyProtection="1">
      <alignment horizontal="center" vertical="center" textRotation="90" wrapText="1"/>
    </xf>
    <xf numFmtId="0" fontId="3" fillId="0" borderId="87" xfId="1" applyFont="1" applyFill="1" applyBorder="1" applyAlignment="1" applyProtection="1">
      <alignment horizontal="left" vertical="center"/>
    </xf>
    <xf numFmtId="0" fontId="3" fillId="0" borderId="88" xfId="1" applyFont="1" applyFill="1" applyBorder="1" applyAlignment="1" applyProtection="1">
      <alignment horizontal="left" vertical="center"/>
    </xf>
    <xf numFmtId="0" fontId="3" fillId="0" borderId="49" xfId="1" applyFont="1" applyFill="1" applyBorder="1" applyAlignment="1" applyProtection="1">
      <alignment horizontal="left" vertical="center"/>
    </xf>
    <xf numFmtId="0" fontId="3" fillId="0" borderId="51" xfId="1" applyFont="1" applyFill="1" applyBorder="1" applyAlignment="1" applyProtection="1">
      <alignment horizontal="left" vertical="center"/>
    </xf>
    <xf numFmtId="0" fontId="2" fillId="0" borderId="22" xfId="1" applyNumberFormat="1" applyFont="1" applyFill="1" applyBorder="1" applyAlignment="1" applyProtection="1">
      <alignment horizontal="center" vertical="center" textRotation="90" wrapText="1"/>
    </xf>
    <xf numFmtId="0" fontId="2" fillId="0" borderId="19" xfId="1" applyNumberFormat="1" applyFont="1" applyFill="1" applyBorder="1" applyAlignment="1" applyProtection="1">
      <alignment horizontal="center" vertical="center" textRotation="90" wrapText="1"/>
    </xf>
    <xf numFmtId="0" fontId="2" fillId="0" borderId="85" xfId="1" applyFont="1" applyFill="1" applyBorder="1" applyAlignment="1" applyProtection="1">
      <alignment horizontal="center" vertical="center" textRotation="90" wrapText="1"/>
    </xf>
    <xf numFmtId="0" fontId="2" fillId="0" borderId="27" xfId="1" applyFont="1" applyFill="1" applyBorder="1" applyAlignment="1" applyProtection="1">
      <alignment horizontal="center" vertical="center" textRotation="90" wrapText="1"/>
    </xf>
    <xf numFmtId="0" fontId="2" fillId="0" borderId="15" xfId="1" applyNumberFormat="1" applyFont="1" applyFill="1" applyBorder="1" applyAlignment="1" applyProtection="1">
      <alignment horizontal="center" vertical="center" textRotation="90" wrapText="1"/>
    </xf>
    <xf numFmtId="0" fontId="2" fillId="0" borderId="18" xfId="1" applyFont="1" applyFill="1" applyBorder="1" applyAlignment="1" applyProtection="1">
      <alignment horizontal="center" vertical="center" textRotation="90" wrapText="1"/>
    </xf>
    <xf numFmtId="0" fontId="2" fillId="0" borderId="0" xfId="1" applyFont="1" applyFill="1" applyBorder="1" applyAlignment="1" applyProtection="1">
      <alignment horizontal="center" vertical="center" textRotation="90" wrapText="1"/>
    </xf>
    <xf numFmtId="0" fontId="2" fillId="0" borderId="119" xfId="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textRotation="90"/>
    </xf>
    <xf numFmtId="0" fontId="2" fillId="0" borderId="0" xfId="1" applyNumberFormat="1" applyFont="1" applyFill="1" applyBorder="1" applyAlignment="1" applyProtection="1">
      <alignment horizontal="center" vertical="center" textRotation="90" wrapText="1"/>
    </xf>
    <xf numFmtId="0" fontId="2" fillId="0" borderId="15"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textRotation="90" wrapText="1"/>
    </xf>
    <xf numFmtId="0" fontId="2" fillId="0" borderId="97" xfId="1" applyFont="1" applyFill="1" applyBorder="1" applyAlignment="1" applyProtection="1">
      <alignment horizontal="center" vertical="center" textRotation="90"/>
    </xf>
    <xf numFmtId="0" fontId="2" fillId="0" borderId="106" xfId="1" applyFont="1" applyFill="1" applyBorder="1" applyAlignment="1" applyProtection="1">
      <alignment horizontal="center" vertical="center" textRotation="90"/>
    </xf>
    <xf numFmtId="0" fontId="2" fillId="0" borderId="97" xfId="1" applyFont="1" applyFill="1" applyBorder="1" applyAlignment="1" applyProtection="1">
      <alignment horizontal="center" vertical="center" textRotation="90" wrapText="1"/>
    </xf>
    <xf numFmtId="0" fontId="2" fillId="0" borderId="106" xfId="1" applyFont="1" applyFill="1" applyBorder="1" applyAlignment="1" applyProtection="1">
      <alignment horizontal="center" vertical="center" textRotation="90" wrapText="1"/>
    </xf>
    <xf numFmtId="0" fontId="2" fillId="0" borderId="0" xfId="3" applyFont="1" applyAlignment="1">
      <alignment horizontal="left" vertical="center"/>
    </xf>
    <xf numFmtId="0" fontId="14" fillId="0" borderId="0" xfId="5" applyFont="1" applyAlignment="1">
      <alignment horizontal="left" wrapText="1"/>
    </xf>
    <xf numFmtId="0" fontId="2" fillId="0" borderId="95" xfId="3" applyFont="1" applyBorder="1" applyAlignment="1">
      <alignment horizontal="center" wrapText="1"/>
    </xf>
    <xf numFmtId="0" fontId="2" fillId="0" borderId="47" xfId="3" applyFont="1" applyBorder="1" applyAlignment="1">
      <alignment horizontal="center" wrapText="1"/>
    </xf>
    <xf numFmtId="0" fontId="2" fillId="0" borderId="21" xfId="1" applyFont="1" applyBorder="1" applyAlignment="1">
      <alignment horizontal="center" vertical="center" wrapText="1"/>
    </xf>
    <xf numFmtId="0" fontId="2" fillId="0" borderId="66" xfId="1" applyFont="1" applyBorder="1" applyAlignment="1">
      <alignment horizontal="center" vertical="center" wrapText="1"/>
    </xf>
    <xf numFmtId="0" fontId="2" fillId="0" borderId="21" xfId="3" applyFont="1" applyFill="1" applyBorder="1" applyAlignment="1" applyProtection="1">
      <alignment horizontal="center" vertical="center" wrapText="1"/>
      <protection locked="0"/>
    </xf>
    <xf numFmtId="0" fontId="2" fillId="0" borderId="17" xfId="3" applyFont="1" applyFill="1" applyBorder="1" applyAlignment="1" applyProtection="1">
      <alignment horizontal="center" vertical="center" wrapText="1"/>
      <protection locked="0"/>
    </xf>
    <xf numFmtId="0" fontId="2" fillId="0" borderId="66" xfId="3" applyFont="1" applyFill="1" applyBorder="1" applyAlignment="1" applyProtection="1">
      <alignment horizontal="center" vertical="center" wrapText="1"/>
      <protection locked="0"/>
    </xf>
    <xf numFmtId="0" fontId="2" fillId="0" borderId="21" xfId="3" applyFont="1" applyFill="1" applyBorder="1" applyAlignment="1" applyProtection="1">
      <alignment horizontal="left" vertical="center" wrapText="1"/>
      <protection locked="0"/>
    </xf>
    <xf numFmtId="0" fontId="2" fillId="0" borderId="17" xfId="3" applyFont="1" applyFill="1" applyBorder="1" applyAlignment="1" applyProtection="1">
      <alignment horizontal="left" vertical="center" wrapText="1"/>
      <protection locked="0"/>
    </xf>
    <xf numFmtId="0" fontId="2" fillId="0" borderId="66" xfId="3" applyFont="1" applyFill="1" applyBorder="1" applyAlignment="1" applyProtection="1">
      <alignment horizontal="left" vertical="center" wrapText="1"/>
      <protection locked="0"/>
    </xf>
    <xf numFmtId="3" fontId="2" fillId="0" borderId="21" xfId="3" applyNumberFormat="1" applyFont="1" applyFill="1" applyBorder="1" applyAlignment="1" applyProtection="1">
      <alignment horizontal="center" vertical="center" wrapText="1"/>
      <protection locked="0"/>
    </xf>
    <xf numFmtId="3" fontId="2" fillId="0" borderId="17" xfId="3" applyNumberFormat="1" applyFont="1" applyFill="1" applyBorder="1" applyAlignment="1" applyProtection="1">
      <alignment horizontal="center" vertical="center" wrapText="1"/>
      <protection locked="0"/>
    </xf>
    <xf numFmtId="3" fontId="2" fillId="0" borderId="66" xfId="3" applyNumberFormat="1" applyFont="1" applyFill="1" applyBorder="1" applyAlignment="1" applyProtection="1">
      <alignment horizontal="center" vertical="center" wrapText="1"/>
      <protection locked="0"/>
    </xf>
    <xf numFmtId="0" fontId="10" fillId="0" borderId="0" xfId="3" applyFont="1" applyAlignment="1">
      <alignment horizontal="center" vertical="center"/>
    </xf>
    <xf numFmtId="0" fontId="2" fillId="0" borderId="21" xfId="3" applyFont="1" applyBorder="1" applyAlignment="1">
      <alignment horizontal="center" vertical="center" wrapText="1"/>
    </xf>
    <xf numFmtId="0" fontId="2" fillId="0" borderId="66" xfId="3" applyFont="1" applyBorder="1" applyAlignment="1">
      <alignment horizontal="center" vertical="center" wrapText="1"/>
    </xf>
    <xf numFmtId="0" fontId="3" fillId="0" borderId="95" xfId="3" applyFont="1" applyBorder="1" applyAlignment="1">
      <alignment horizontal="right" vertical="center" wrapText="1"/>
    </xf>
    <xf numFmtId="0" fontId="3" fillId="0" borderId="5" xfId="3" applyFont="1" applyBorder="1" applyAlignment="1">
      <alignment horizontal="right" vertical="center" wrapText="1"/>
    </xf>
    <xf numFmtId="0" fontId="2" fillId="0" borderId="95" xfId="3" applyFont="1" applyBorder="1" applyAlignment="1">
      <alignment horizontal="center" vertical="center" wrapText="1"/>
    </xf>
    <xf numFmtId="0" fontId="2" fillId="0" borderId="47" xfId="3" applyFont="1" applyBorder="1" applyAlignment="1">
      <alignment horizontal="center" vertical="center" wrapText="1"/>
    </xf>
    <xf numFmtId="0" fontId="2" fillId="0" borderId="21" xfId="1" applyFont="1" applyFill="1" applyBorder="1" applyAlignment="1">
      <alignment horizontal="center" vertical="center" wrapText="1"/>
    </xf>
    <xf numFmtId="0" fontId="2" fillId="0" borderId="66" xfId="1" applyFont="1" applyFill="1" applyBorder="1" applyAlignment="1">
      <alignment horizontal="center" vertical="center" wrapText="1"/>
    </xf>
    <xf numFmtId="0" fontId="2" fillId="0" borderId="46" xfId="1" applyFont="1" applyBorder="1" applyAlignment="1">
      <alignment horizontal="center" vertical="center" wrapText="1"/>
    </xf>
    <xf numFmtId="0" fontId="2" fillId="0" borderId="46" xfId="1" applyFont="1" applyFill="1" applyBorder="1" applyAlignment="1">
      <alignment horizontal="center" vertical="center" wrapText="1"/>
    </xf>
    <xf numFmtId="0" fontId="3" fillId="0" borderId="95" xfId="3" applyFont="1" applyFill="1" applyBorder="1" applyAlignment="1">
      <alignment horizontal="right" wrapText="1"/>
    </xf>
    <xf numFmtId="0" fontId="3" fillId="0" borderId="5" xfId="3" applyFont="1" applyFill="1" applyBorder="1" applyAlignment="1">
      <alignment horizontal="right" wrapText="1"/>
    </xf>
    <xf numFmtId="0" fontId="3" fillId="0" borderId="47" xfId="3" applyFont="1" applyFill="1" applyBorder="1" applyAlignment="1">
      <alignment horizontal="right" wrapText="1"/>
    </xf>
    <xf numFmtId="0" fontId="2" fillId="0" borderId="95" xfId="3" applyFont="1" applyFill="1" applyBorder="1" applyAlignment="1" applyProtection="1">
      <alignment horizontal="left" vertical="center" wrapText="1"/>
      <protection locked="0"/>
    </xf>
    <xf numFmtId="0" fontId="2" fillId="0" borderId="47" xfId="3" applyFont="1" applyFill="1" applyBorder="1" applyAlignment="1" applyProtection="1">
      <alignment horizontal="left" vertical="center" wrapText="1"/>
      <protection locked="0"/>
    </xf>
    <xf numFmtId="0" fontId="2" fillId="0" borderId="95" xfId="1" applyFont="1" applyFill="1" applyBorder="1" applyAlignment="1" applyProtection="1">
      <alignment horizontal="left" vertical="center" wrapText="1"/>
      <protection locked="0"/>
    </xf>
    <xf numFmtId="0" fontId="2" fillId="0" borderId="47" xfId="1" applyFont="1" applyFill="1" applyBorder="1" applyAlignment="1" applyProtection="1">
      <alignment horizontal="left" vertical="center" wrapText="1"/>
      <protection locked="0"/>
    </xf>
    <xf numFmtId="0" fontId="2" fillId="0" borderId="0" xfId="1" applyFont="1" applyFill="1" applyAlignment="1">
      <alignment horizontal="left" vertical="center"/>
    </xf>
    <xf numFmtId="0" fontId="2" fillId="0" borderId="96" xfId="1" applyFont="1" applyFill="1" applyBorder="1" applyAlignment="1" applyProtection="1">
      <alignment horizontal="right" wrapText="1"/>
      <protection locked="0"/>
    </xf>
    <xf numFmtId="0" fontId="2" fillId="0" borderId="86" xfId="1" applyFont="1" applyFill="1" applyBorder="1" applyAlignment="1" applyProtection="1">
      <alignment horizontal="right" wrapText="1"/>
      <protection locked="0"/>
    </xf>
    <xf numFmtId="0" fontId="2" fillId="0" borderId="95" xfId="1" applyFont="1" applyFill="1" applyBorder="1" applyAlignment="1" applyProtection="1">
      <alignment horizontal="left"/>
      <protection locked="0"/>
    </xf>
    <xf numFmtId="0" fontId="2" fillId="0" borderId="47" xfId="1" applyFont="1" applyFill="1" applyBorder="1" applyAlignment="1" applyProtection="1">
      <alignment horizontal="left"/>
      <protection locked="0"/>
    </xf>
    <xf numFmtId="0" fontId="2" fillId="0" borderId="5" xfId="1" applyFont="1" applyFill="1" applyBorder="1" applyAlignment="1" applyProtection="1">
      <alignment horizontal="left" vertical="center" wrapText="1"/>
      <protection locked="0"/>
    </xf>
    <xf numFmtId="0" fontId="2" fillId="0" borderId="86" xfId="1" applyFont="1" applyFill="1" applyBorder="1" applyAlignment="1" applyProtection="1">
      <alignment horizontal="center" wrapText="1"/>
      <protection locked="0"/>
    </xf>
    <xf numFmtId="0" fontId="2" fillId="0" borderId="21" xfId="1" applyFont="1" applyFill="1" applyBorder="1" applyAlignment="1" applyProtection="1">
      <alignment horizontal="center" vertical="center" wrapText="1"/>
      <protection locked="0"/>
    </xf>
    <xf numFmtId="0" fontId="2" fillId="0" borderId="17" xfId="1" applyFont="1" applyFill="1" applyBorder="1" applyAlignment="1" applyProtection="1">
      <alignment horizontal="center" vertical="center" wrapText="1"/>
      <protection locked="0"/>
    </xf>
    <xf numFmtId="0" fontId="2" fillId="0" borderId="96" xfId="1" applyFont="1" applyFill="1" applyBorder="1" applyAlignment="1" applyProtection="1">
      <alignment horizontal="left" vertical="center" wrapText="1"/>
      <protection locked="0"/>
    </xf>
    <xf numFmtId="0" fontId="2" fillId="0" borderId="85" xfId="1" applyFont="1" applyFill="1" applyBorder="1" applyAlignment="1" applyProtection="1">
      <alignment horizontal="left" vertical="center" wrapText="1"/>
      <protection locked="0"/>
    </xf>
    <xf numFmtId="0" fontId="2" fillId="0" borderId="108" xfId="1" applyFont="1" applyFill="1" applyBorder="1" applyAlignment="1" applyProtection="1">
      <alignment horizontal="left" vertical="center" wrapText="1"/>
      <protection locked="0"/>
    </xf>
    <xf numFmtId="0" fontId="2" fillId="0" borderId="18" xfId="1" applyFont="1" applyFill="1" applyBorder="1" applyAlignment="1" applyProtection="1">
      <alignment horizontal="left" vertical="center" wrapText="1"/>
      <protection locked="0"/>
    </xf>
    <xf numFmtId="3" fontId="2" fillId="0" borderId="21" xfId="1" applyNumberFormat="1" applyFont="1" applyFill="1" applyBorder="1" applyAlignment="1" applyProtection="1">
      <alignment horizontal="center" vertical="center" wrapText="1"/>
      <protection locked="0"/>
    </xf>
    <xf numFmtId="3" fontId="2" fillId="0" borderId="17" xfId="1" applyNumberFormat="1" applyFont="1" applyFill="1" applyBorder="1" applyAlignment="1" applyProtection="1">
      <alignment horizontal="center" vertical="center" wrapText="1"/>
      <protection locked="0"/>
    </xf>
    <xf numFmtId="0" fontId="2" fillId="0" borderId="66" xfId="1" applyFont="1" applyFill="1" applyBorder="1" applyAlignment="1" applyProtection="1">
      <alignment horizontal="center" vertical="center" wrapText="1"/>
      <protection locked="0"/>
    </xf>
    <xf numFmtId="0" fontId="2" fillId="0" borderId="115" xfId="1" applyFont="1" applyFill="1" applyBorder="1" applyAlignment="1" applyProtection="1">
      <alignment horizontal="left" vertical="center" wrapText="1"/>
      <protection locked="0"/>
    </xf>
    <xf numFmtId="0" fontId="2" fillId="0" borderId="67" xfId="1" applyFont="1" applyFill="1" applyBorder="1" applyAlignment="1" applyProtection="1">
      <alignment horizontal="left" vertical="center" wrapText="1"/>
      <protection locked="0"/>
    </xf>
    <xf numFmtId="3" fontId="2" fillId="0" borderId="66" xfId="1" applyNumberFormat="1" applyFont="1" applyFill="1" applyBorder="1" applyAlignment="1" applyProtection="1">
      <alignment horizontal="center" vertical="center" wrapText="1"/>
      <protection locked="0"/>
    </xf>
    <xf numFmtId="0" fontId="3" fillId="0" borderId="95" xfId="1" applyFont="1" applyFill="1" applyBorder="1" applyAlignment="1">
      <alignment horizontal="right" wrapText="1"/>
    </xf>
    <xf numFmtId="0" fontId="3" fillId="0" borderId="5" xfId="1" applyFont="1" applyFill="1" applyBorder="1" applyAlignment="1">
      <alignment horizontal="right" wrapText="1"/>
    </xf>
    <xf numFmtId="0" fontId="3" fillId="0" borderId="47" xfId="1" applyFont="1" applyFill="1" applyBorder="1" applyAlignment="1">
      <alignment horizontal="right" wrapText="1"/>
    </xf>
    <xf numFmtId="0" fontId="2" fillId="0" borderId="0" xfId="1" applyFont="1" applyFill="1" applyAlignment="1">
      <alignment horizontal="left"/>
    </xf>
    <xf numFmtId="0" fontId="2" fillId="0" borderId="69" xfId="1" applyFont="1" applyFill="1" applyBorder="1" applyAlignment="1">
      <alignment horizontal="left"/>
    </xf>
    <xf numFmtId="49" fontId="3" fillId="0" borderId="69" xfId="1" applyNumberFormat="1" applyFont="1" applyFill="1" applyBorder="1" applyAlignment="1">
      <alignment horizontal="left"/>
    </xf>
    <xf numFmtId="0" fontId="2" fillId="0" borderId="95" xfId="1" applyFont="1" applyFill="1" applyBorder="1" applyAlignment="1" applyProtection="1">
      <alignment horizontal="left" wrapText="1"/>
      <protection locked="0"/>
    </xf>
    <xf numFmtId="0" fontId="2" fillId="0" borderId="47" xfId="1" applyFont="1" applyFill="1" applyBorder="1" applyAlignment="1" applyProtection="1">
      <alignment horizontal="left" wrapText="1"/>
      <protection locked="0"/>
    </xf>
    <xf numFmtId="0" fontId="3" fillId="0" borderId="46" xfId="1" applyFont="1" applyFill="1" applyBorder="1" applyAlignment="1" applyProtection="1">
      <alignment vertical="center" wrapText="1"/>
      <protection locked="0"/>
    </xf>
    <xf numFmtId="0" fontId="2" fillId="0" borderId="95" xfId="1" applyFont="1" applyFill="1" applyBorder="1" applyAlignment="1" applyProtection="1">
      <alignment vertical="center" wrapText="1"/>
      <protection locked="0"/>
    </xf>
    <xf numFmtId="0" fontId="2" fillId="0" borderId="47" xfId="1" applyFont="1" applyFill="1" applyBorder="1" applyAlignment="1" applyProtection="1">
      <alignment vertical="center" wrapText="1"/>
      <protection locked="0"/>
    </xf>
    <xf numFmtId="0" fontId="2" fillId="0" borderId="21" xfId="1" applyFont="1" applyFill="1" applyBorder="1" applyAlignment="1" applyProtection="1">
      <alignment horizontal="center" vertical="center"/>
      <protection locked="0"/>
    </xf>
    <xf numFmtId="0" fontId="2" fillId="0" borderId="17" xfId="1" applyFont="1" applyFill="1" applyBorder="1" applyAlignment="1" applyProtection="1">
      <alignment horizontal="center" vertical="center"/>
      <protection locked="0"/>
    </xf>
    <xf numFmtId="0" fontId="2" fillId="0" borderId="96" xfId="1" applyFont="1" applyFill="1" applyBorder="1" applyAlignment="1" applyProtection="1">
      <alignment vertical="center" wrapText="1"/>
      <protection locked="0"/>
    </xf>
    <xf numFmtId="0" fontId="2" fillId="0" borderId="85" xfId="1" applyFont="1" applyFill="1" applyBorder="1" applyAlignment="1" applyProtection="1">
      <alignment vertical="center" wrapText="1"/>
      <protection locked="0"/>
    </xf>
    <xf numFmtId="0" fontId="2" fillId="0" borderId="108" xfId="1" applyFont="1" applyFill="1" applyBorder="1" applyAlignment="1" applyProtection="1">
      <alignment vertical="center" wrapText="1"/>
      <protection locked="0"/>
    </xf>
    <xf numFmtId="0" fontId="2" fillId="0" borderId="18" xfId="1" applyFont="1" applyFill="1" applyBorder="1" applyAlignment="1" applyProtection="1">
      <alignment vertical="center" wrapText="1"/>
      <protection locked="0"/>
    </xf>
    <xf numFmtId="3" fontId="2" fillId="0" borderId="21" xfId="1" applyNumberFormat="1" applyFont="1" applyFill="1" applyBorder="1" applyAlignment="1" applyProtection="1">
      <alignment horizontal="center" vertical="center"/>
      <protection locked="0"/>
    </xf>
    <xf numFmtId="3" fontId="2" fillId="0" borderId="66" xfId="1" applyNumberFormat="1" applyFont="1" applyFill="1" applyBorder="1" applyAlignment="1" applyProtection="1">
      <alignment horizontal="center" vertical="center"/>
      <protection locked="0"/>
    </xf>
    <xf numFmtId="0" fontId="2" fillId="0" borderId="66" xfId="1" applyFont="1" applyFill="1" applyBorder="1" applyAlignment="1" applyProtection="1">
      <alignment horizontal="center" vertical="center"/>
      <protection locked="0"/>
    </xf>
    <xf numFmtId="0" fontId="2" fillId="0" borderId="96" xfId="1" applyFont="1" applyFill="1" applyBorder="1" applyAlignment="1" applyProtection="1">
      <alignment vertical="center"/>
      <protection locked="0"/>
    </xf>
    <xf numFmtId="0" fontId="2" fillId="0" borderId="85" xfId="1" applyFont="1" applyFill="1" applyBorder="1" applyAlignment="1" applyProtection="1">
      <alignment vertical="center"/>
      <protection locked="0"/>
    </xf>
    <xf numFmtId="0" fontId="2" fillId="0" borderId="115" xfId="1" applyFont="1" applyFill="1" applyBorder="1" applyAlignment="1" applyProtection="1">
      <alignment vertical="center"/>
      <protection locked="0"/>
    </xf>
    <xf numFmtId="0" fontId="2" fillId="0" borderId="67" xfId="1" applyFont="1" applyFill="1" applyBorder="1" applyAlignment="1" applyProtection="1">
      <alignment vertical="center"/>
      <protection locked="0"/>
    </xf>
    <xf numFmtId="0" fontId="2" fillId="0" borderId="115" xfId="1" applyFont="1" applyFill="1" applyBorder="1" applyAlignment="1" applyProtection="1">
      <alignment vertical="center" wrapText="1"/>
      <protection locked="0"/>
    </xf>
    <xf numFmtId="0" fontId="2" fillId="0" borderId="67" xfId="1" applyFont="1" applyFill="1" applyBorder="1" applyAlignment="1" applyProtection="1">
      <alignment vertical="center" wrapText="1"/>
      <protection locked="0"/>
    </xf>
    <xf numFmtId="3" fontId="2" fillId="0" borderId="17" xfId="1" applyNumberFormat="1" applyFont="1" applyFill="1" applyBorder="1" applyAlignment="1" applyProtection="1">
      <alignment horizontal="center" vertical="center"/>
      <protection locked="0"/>
    </xf>
    <xf numFmtId="0" fontId="3" fillId="0" borderId="95" xfId="1" applyFont="1" applyFill="1" applyBorder="1" applyAlignment="1" applyProtection="1">
      <alignment horizontal="left" vertical="center" wrapText="1"/>
      <protection locked="0"/>
    </xf>
    <xf numFmtId="0" fontId="3" fillId="0" borderId="47" xfId="1" applyFont="1" applyFill="1" applyBorder="1" applyAlignment="1" applyProtection="1">
      <alignment horizontal="left" vertical="center" wrapText="1"/>
      <protection locked="0"/>
    </xf>
    <xf numFmtId="0" fontId="3" fillId="0" borderId="95" xfId="1" applyFont="1" applyFill="1" applyBorder="1" applyAlignment="1" applyProtection="1">
      <alignment vertical="center" wrapText="1"/>
      <protection locked="0"/>
    </xf>
    <xf numFmtId="0" fontId="3" fillId="0" borderId="47" xfId="1" applyFont="1" applyFill="1" applyBorder="1" applyAlignment="1" applyProtection="1">
      <alignment vertical="center" wrapText="1"/>
      <protection locked="0"/>
    </xf>
    <xf numFmtId="0" fontId="2" fillId="0" borderId="0" xfId="1" applyFont="1" applyAlignment="1">
      <alignment horizontal="left"/>
    </xf>
    <xf numFmtId="0" fontId="10" fillId="0" borderId="0" xfId="1" applyFont="1" applyAlignment="1">
      <alignment horizontal="center"/>
    </xf>
    <xf numFmtId="0" fontId="11" fillId="0" borderId="0" xfId="1" applyFont="1" applyAlignment="1">
      <alignment horizontal="left"/>
    </xf>
    <xf numFmtId="0" fontId="2" fillId="0" borderId="0" xfId="3" applyFont="1" applyBorder="1" applyAlignment="1" applyProtection="1">
      <alignment horizontal="left" vertical="center" wrapText="1"/>
      <protection locked="0"/>
    </xf>
    <xf numFmtId="0" fontId="2" fillId="0" borderId="0" xfId="3" applyFont="1" applyBorder="1" applyAlignment="1">
      <alignment horizontal="left" vertical="center" wrapText="1"/>
    </xf>
    <xf numFmtId="0" fontId="2" fillId="0" borderId="46" xfId="3" applyFont="1" applyFill="1" applyBorder="1" applyAlignment="1">
      <alignment horizontal="left" vertical="center" wrapText="1"/>
    </xf>
    <xf numFmtId="0" fontId="2" fillId="0" borderId="0" xfId="3" applyFont="1" applyBorder="1" applyAlignment="1">
      <alignment vertical="center" wrapText="1"/>
    </xf>
    <xf numFmtId="0" fontId="3" fillId="0" borderId="115" xfId="3" applyFont="1" applyBorder="1" applyAlignment="1">
      <alignment horizontal="right" vertical="center" wrapText="1"/>
    </xf>
    <xf numFmtId="0" fontId="3" fillId="0" borderId="67" xfId="3" applyFont="1" applyBorder="1" applyAlignment="1">
      <alignment horizontal="right" vertical="center" wrapText="1"/>
    </xf>
    <xf numFmtId="3" fontId="2" fillId="0" borderId="21" xfId="3" applyNumberFormat="1" applyFont="1" applyFill="1" applyBorder="1" applyAlignment="1">
      <alignment horizontal="center" vertical="center" wrapText="1"/>
    </xf>
    <xf numFmtId="3" fontId="2" fillId="0" borderId="17" xfId="3" applyNumberFormat="1" applyFont="1" applyFill="1" applyBorder="1" applyAlignment="1">
      <alignment horizontal="center" vertical="center" wrapText="1"/>
    </xf>
    <xf numFmtId="3" fontId="2" fillId="0" borderId="66" xfId="3" applyNumberFormat="1" applyFont="1" applyFill="1" applyBorder="1" applyAlignment="1">
      <alignment horizontal="center" vertical="center" wrapText="1"/>
    </xf>
    <xf numFmtId="0" fontId="10" fillId="0" borderId="0" xfId="3" applyFont="1" applyBorder="1" applyAlignment="1">
      <alignment horizontal="center" vertical="center"/>
    </xf>
    <xf numFmtId="0" fontId="2" fillId="0" borderId="0" xfId="3" applyFont="1" applyBorder="1" applyAlignment="1">
      <alignment horizontal="left" vertical="center"/>
    </xf>
    <xf numFmtId="0" fontId="2" fillId="0" borderId="95" xfId="3" applyFont="1" applyFill="1" applyBorder="1" applyAlignment="1">
      <alignment horizontal="center" vertical="center" wrapText="1"/>
    </xf>
    <xf numFmtId="0" fontId="2" fillId="0" borderId="47" xfId="3" applyFont="1" applyFill="1" applyBorder="1" applyAlignment="1">
      <alignment horizontal="center" vertical="center" wrapText="1"/>
    </xf>
    <xf numFmtId="0" fontId="2" fillId="0" borderId="21" xfId="3" applyFont="1" applyFill="1" applyBorder="1" applyAlignment="1">
      <alignment horizontal="center" vertical="center" wrapText="1"/>
    </xf>
    <xf numFmtId="0" fontId="2" fillId="0" borderId="66" xfId="3" applyFont="1" applyFill="1" applyBorder="1" applyAlignment="1">
      <alignment horizontal="center" vertical="center" wrapText="1"/>
    </xf>
    <xf numFmtId="0" fontId="12" fillId="0" borderId="0" xfId="3" applyFont="1" applyFill="1" applyAlignment="1">
      <alignment horizontal="left" vertical="center" wrapText="1"/>
    </xf>
    <xf numFmtId="0" fontId="2" fillId="0" borderId="46" xfId="3" applyFont="1" applyFill="1" applyBorder="1" applyAlignment="1" applyProtection="1">
      <alignment horizontal="left" vertical="center" wrapText="1"/>
      <protection locked="0"/>
    </xf>
    <xf numFmtId="0" fontId="2" fillId="0" borderId="46" xfId="1" applyFont="1" applyFill="1" applyBorder="1" applyAlignment="1" applyProtection="1">
      <alignment horizontal="left" vertical="center" wrapText="1"/>
      <protection locked="0"/>
    </xf>
    <xf numFmtId="0" fontId="2" fillId="0" borderId="46" xfId="3" applyFont="1" applyFill="1" applyBorder="1" applyAlignment="1" applyProtection="1">
      <alignment horizontal="center" vertical="center" wrapText="1"/>
      <protection locked="0"/>
    </xf>
    <xf numFmtId="3" fontId="2" fillId="0" borderId="21" xfId="1" applyNumberFormat="1" applyFont="1" applyFill="1" applyBorder="1" applyAlignment="1">
      <alignment horizontal="center" vertical="center" wrapText="1"/>
    </xf>
    <xf numFmtId="3" fontId="2" fillId="0" borderId="17" xfId="1" applyNumberFormat="1" applyFont="1" applyFill="1" applyBorder="1" applyAlignment="1">
      <alignment horizontal="center" vertical="center" wrapText="1"/>
    </xf>
    <xf numFmtId="3" fontId="2" fillId="0" borderId="66" xfId="1" applyNumberFormat="1" applyFont="1" applyFill="1" applyBorder="1" applyAlignment="1">
      <alignment horizontal="center" vertical="center" wrapText="1"/>
    </xf>
    <xf numFmtId="0" fontId="2" fillId="0" borderId="0" xfId="3" applyFont="1" applyFill="1" applyBorder="1" applyAlignment="1">
      <alignment horizontal="left" vertical="center"/>
    </xf>
    <xf numFmtId="49" fontId="3" fillId="0" borderId="0" xfId="3" applyNumberFormat="1" applyFont="1" applyFill="1" applyBorder="1" applyAlignment="1">
      <alignment horizontal="left" vertical="center"/>
    </xf>
    <xf numFmtId="0" fontId="3" fillId="0" borderId="46" xfId="3" applyFont="1" applyFill="1" applyBorder="1" applyAlignment="1">
      <alignment horizontal="right" vertical="center" wrapText="1"/>
    </xf>
    <xf numFmtId="0" fontId="3" fillId="0" borderId="95" xfId="3" applyFont="1" applyFill="1" applyBorder="1" applyAlignment="1">
      <alignment horizontal="right" vertical="center" wrapText="1"/>
    </xf>
    <xf numFmtId="0" fontId="3" fillId="0" borderId="5" xfId="3" applyFont="1" applyFill="1" applyBorder="1" applyAlignment="1">
      <alignment horizontal="right" vertical="center" wrapText="1"/>
    </xf>
    <xf numFmtId="0" fontId="3" fillId="0" borderId="47" xfId="3" applyFont="1" applyFill="1" applyBorder="1" applyAlignment="1">
      <alignment horizontal="right" vertical="center" wrapText="1"/>
    </xf>
    <xf numFmtId="0" fontId="2" fillId="0" borderId="96" xfId="3" applyFont="1" applyFill="1" applyBorder="1" applyAlignment="1" applyProtection="1">
      <alignment horizontal="left" vertical="center" wrapText="1"/>
      <protection locked="0"/>
    </xf>
    <xf numFmtId="0" fontId="2" fillId="0" borderId="85" xfId="3" applyFont="1" applyFill="1" applyBorder="1" applyAlignment="1" applyProtection="1">
      <alignment horizontal="left" vertical="center" wrapText="1"/>
      <protection locked="0"/>
    </xf>
    <xf numFmtId="0" fontId="2" fillId="0" borderId="108" xfId="3" applyFont="1" applyFill="1" applyBorder="1" applyAlignment="1" applyProtection="1">
      <alignment horizontal="left" vertical="center" wrapText="1"/>
      <protection locked="0"/>
    </xf>
    <xf numFmtId="0" fontId="2" fillId="0" borderId="18" xfId="3" applyFont="1" applyFill="1" applyBorder="1" applyAlignment="1" applyProtection="1">
      <alignment horizontal="left" vertical="center" wrapText="1"/>
      <protection locked="0"/>
    </xf>
    <xf numFmtId="0" fontId="2" fillId="0" borderId="115" xfId="3" applyFont="1" applyFill="1" applyBorder="1" applyAlignment="1" applyProtection="1">
      <alignment horizontal="left" vertical="center" wrapText="1"/>
      <protection locked="0"/>
    </xf>
    <xf numFmtId="0" fontId="2" fillId="0" borderId="67" xfId="3" applyFont="1" applyFill="1" applyBorder="1" applyAlignment="1" applyProtection="1">
      <alignment horizontal="left" vertical="center" wrapText="1"/>
      <protection locked="0"/>
    </xf>
    <xf numFmtId="0" fontId="2" fillId="0" borderId="0" xfId="3" applyFont="1" applyFill="1" applyAlignment="1">
      <alignment horizontal="left" vertical="center"/>
    </xf>
    <xf numFmtId="49" fontId="3" fillId="0" borderId="0" xfId="3" applyNumberFormat="1" applyFont="1" applyFill="1" applyAlignment="1">
      <alignment horizontal="left" vertical="center"/>
    </xf>
    <xf numFmtId="0" fontId="11" fillId="0" borderId="0" xfId="3" applyFont="1" applyFill="1" applyAlignment="1">
      <alignment horizontal="left" vertical="center"/>
    </xf>
    <xf numFmtId="0" fontId="10" fillId="0" borderId="0" xfId="3" applyFont="1" applyFill="1" applyAlignment="1">
      <alignment horizontal="center" vertical="center"/>
    </xf>
    <xf numFmtId="49" fontId="3" fillId="2" borderId="5" xfId="1" applyNumberFormat="1" applyFont="1" applyFill="1" applyBorder="1" applyAlignment="1" applyProtection="1">
      <alignment horizontal="center" vertical="center"/>
      <protection locked="0"/>
    </xf>
    <xf numFmtId="49" fontId="3" fillId="2" borderId="6" xfId="1" applyNumberFormat="1" applyFont="1" applyFill="1" applyBorder="1" applyAlignment="1" applyProtection="1">
      <alignment horizontal="center" vertical="center"/>
      <protection locked="0"/>
    </xf>
  </cellXfs>
  <cellStyles count="9">
    <cellStyle name="Normal" xfId="0" builtinId="0"/>
    <cellStyle name="Normal 11" xfId="3"/>
    <cellStyle name="Normal 2" xfId="1"/>
    <cellStyle name="Normal 2 2 2" xfId="8"/>
    <cellStyle name="Normal 2 3 2" xfId="6"/>
    <cellStyle name="Normal 3" xfId="4"/>
    <cellStyle name="Normal 3 2" xfId="5"/>
    <cellStyle name="Normal 3 2 2 2 2" xfId="2"/>
    <cellStyle name="Normal 6"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6"/>
  <sheetViews>
    <sheetView view="pageLayout" zoomScaleNormal="100" workbookViewId="0">
      <selection activeCell="R1" sqref="R1"/>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373</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374</v>
      </c>
      <c r="D3" s="647"/>
      <c r="E3" s="647"/>
      <c r="F3" s="647"/>
      <c r="G3" s="647"/>
      <c r="H3" s="647"/>
      <c r="I3" s="647"/>
      <c r="J3" s="647"/>
      <c r="K3" s="647"/>
      <c r="L3" s="647"/>
      <c r="M3" s="647"/>
      <c r="N3" s="647"/>
      <c r="O3" s="647"/>
      <c r="P3" s="648"/>
      <c r="Q3" s="420"/>
    </row>
    <row r="4" spans="1:17" ht="12.75" customHeight="1" x14ac:dyDescent="0.25">
      <c r="A4" s="5" t="s">
        <v>3</v>
      </c>
      <c r="B4" s="6"/>
      <c r="C4" s="647"/>
      <c r="D4" s="647"/>
      <c r="E4" s="647"/>
      <c r="F4" s="647"/>
      <c r="G4" s="647"/>
      <c r="H4" s="647"/>
      <c r="I4" s="647"/>
      <c r="J4" s="647"/>
      <c r="K4" s="647"/>
      <c r="L4" s="647"/>
      <c r="M4" s="647"/>
      <c r="N4" s="647"/>
      <c r="O4" s="647"/>
      <c r="P4" s="648"/>
      <c r="Q4" s="420"/>
    </row>
    <row r="5" spans="1:17" ht="12.75" customHeight="1" x14ac:dyDescent="0.25">
      <c r="A5" s="7" t="s">
        <v>5</v>
      </c>
      <c r="B5" s="8"/>
      <c r="C5" s="642" t="s">
        <v>375</v>
      </c>
      <c r="D5" s="642"/>
      <c r="E5" s="642"/>
      <c r="F5" s="642"/>
      <c r="G5" s="642"/>
      <c r="H5" s="642"/>
      <c r="I5" s="642"/>
      <c r="J5" s="642"/>
      <c r="K5" s="642"/>
      <c r="L5" s="642"/>
      <c r="M5" s="642"/>
      <c r="N5" s="642"/>
      <c r="O5" s="642"/>
      <c r="P5" s="643"/>
      <c r="Q5" s="420"/>
    </row>
    <row r="6" spans="1:17" ht="12.75" customHeight="1" x14ac:dyDescent="0.25">
      <c r="A6" s="7" t="s">
        <v>7</v>
      </c>
      <c r="B6" s="8"/>
      <c r="C6" s="642" t="s">
        <v>376</v>
      </c>
      <c r="D6" s="642"/>
      <c r="E6" s="642"/>
      <c r="F6" s="642"/>
      <c r="G6" s="642"/>
      <c r="H6" s="642"/>
      <c r="I6" s="642"/>
      <c r="J6" s="642"/>
      <c r="K6" s="642"/>
      <c r="L6" s="642"/>
      <c r="M6" s="642"/>
      <c r="N6" s="642"/>
      <c r="O6" s="642"/>
      <c r="P6" s="643"/>
      <c r="Q6" s="420"/>
    </row>
    <row r="7" spans="1:17" ht="15" customHeight="1" x14ac:dyDescent="0.25">
      <c r="A7" s="7" t="s">
        <v>8</v>
      </c>
      <c r="B7" s="8"/>
      <c r="C7" s="647" t="s">
        <v>377</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378</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67" t="s">
        <v>22</v>
      </c>
      <c r="G16" s="669" t="s">
        <v>23</v>
      </c>
      <c r="H16" s="671" t="s">
        <v>24</v>
      </c>
      <c r="I16" s="685" t="s">
        <v>25</v>
      </c>
      <c r="J16" s="687" t="s">
        <v>26</v>
      </c>
      <c r="K16" s="687" t="s">
        <v>27</v>
      </c>
      <c r="L16" s="673" t="s">
        <v>28</v>
      </c>
      <c r="M16" s="677" t="s">
        <v>29</v>
      </c>
      <c r="N16" s="679" t="s">
        <v>30</v>
      </c>
      <c r="O16" s="673" t="s">
        <v>31</v>
      </c>
      <c r="P16" s="675" t="s">
        <v>32</v>
      </c>
    </row>
    <row r="17" spans="1:16" s="13" customFormat="1" ht="71.25" customHeight="1" thickBot="1" x14ac:dyDescent="0.3">
      <c r="A17" s="655"/>
      <c r="B17" s="657"/>
      <c r="C17" s="662"/>
      <c r="D17" s="664"/>
      <c r="E17" s="666"/>
      <c r="F17" s="668"/>
      <c r="G17" s="670"/>
      <c r="H17" s="672"/>
      <c r="I17" s="686"/>
      <c r="J17" s="688"/>
      <c r="K17" s="688"/>
      <c r="L17" s="674"/>
      <c r="M17" s="678"/>
      <c r="N17" s="680"/>
      <c r="O17" s="674"/>
      <c r="P17" s="676"/>
    </row>
    <row r="18" spans="1:16" s="13" customFormat="1" ht="9.75" customHeight="1" thickTop="1" x14ac:dyDescent="0.25">
      <c r="A18" s="14" t="s">
        <v>33</v>
      </c>
      <c r="B18" s="14">
        <v>2</v>
      </c>
      <c r="C18" s="15">
        <v>3</v>
      </c>
      <c r="D18" s="16">
        <v>4</v>
      </c>
      <c r="E18" s="437">
        <v>5</v>
      </c>
      <c r="F18" s="14">
        <v>6</v>
      </c>
      <c r="G18" s="16">
        <v>7</v>
      </c>
      <c r="H18" s="18">
        <v>8</v>
      </c>
      <c r="I18" s="19">
        <v>9</v>
      </c>
      <c r="J18" s="18">
        <v>10</v>
      </c>
      <c r="K18" s="17">
        <v>11</v>
      </c>
      <c r="L18" s="19">
        <v>12</v>
      </c>
      <c r="M18" s="15">
        <v>13</v>
      </c>
      <c r="N18" s="17">
        <v>14</v>
      </c>
      <c r="O18" s="19">
        <v>15</v>
      </c>
      <c r="P18" s="19">
        <v>16</v>
      </c>
    </row>
    <row r="19" spans="1:16" s="27" customFormat="1" x14ac:dyDescent="0.25">
      <c r="A19" s="20"/>
      <c r="B19" s="21" t="s">
        <v>34</v>
      </c>
      <c r="C19" s="22"/>
      <c r="D19" s="23"/>
      <c r="E19" s="438"/>
      <c r="F19" s="198"/>
      <c r="G19" s="23"/>
      <c r="H19" s="25"/>
      <c r="I19" s="26"/>
      <c r="J19" s="25"/>
      <c r="K19" s="24"/>
      <c r="L19" s="26"/>
      <c r="M19" s="28"/>
      <c r="N19" s="24"/>
      <c r="O19" s="26"/>
      <c r="P19" s="29"/>
    </row>
    <row r="20" spans="1:16" s="27" customFormat="1" ht="12.75" thickBot="1" x14ac:dyDescent="0.3">
      <c r="A20" s="30"/>
      <c r="B20" s="31" t="s">
        <v>35</v>
      </c>
      <c r="C20" s="32">
        <f>F20+I20+L20+O20</f>
        <v>202118</v>
      </c>
      <c r="D20" s="33">
        <f>SUM(D21,D24,D25,D41,D43)</f>
        <v>208859</v>
      </c>
      <c r="E20" s="439">
        <f t="shared" ref="E20:F20" si="0">SUM(E21,E24,E25,E41,E43)</f>
        <v>-6741</v>
      </c>
      <c r="F20" s="422">
        <f t="shared" si="0"/>
        <v>202118</v>
      </c>
      <c r="G20" s="33">
        <f>SUM(G21,G24,G43)</f>
        <v>0</v>
      </c>
      <c r="H20" s="35">
        <f t="shared" ref="H20:I20" si="1">SUM(H21,H24,H43)</f>
        <v>0</v>
      </c>
      <c r="I20" s="36">
        <f t="shared" si="1"/>
        <v>0</v>
      </c>
      <c r="J20" s="35">
        <f>SUM(J21,J26,J43)</f>
        <v>0</v>
      </c>
      <c r="K20" s="34">
        <f t="shared" ref="K20:L20" si="2">SUM(K21,K26,K43)</f>
        <v>0</v>
      </c>
      <c r="L20" s="36">
        <f t="shared" si="2"/>
        <v>0</v>
      </c>
      <c r="M20" s="32">
        <f>SUM(M21,M45)</f>
        <v>0</v>
      </c>
      <c r="N20" s="34">
        <f t="shared" ref="N20:O20" si="3">SUM(N21,N45)</f>
        <v>0</v>
      </c>
      <c r="O20" s="36">
        <f t="shared" si="3"/>
        <v>0</v>
      </c>
      <c r="P20" s="37"/>
    </row>
    <row r="21" spans="1:16" ht="12.75" hidden="1" thickTop="1" x14ac:dyDescent="0.25">
      <c r="A21" s="38"/>
      <c r="B21" s="39" t="s">
        <v>36</v>
      </c>
      <c r="C21" s="40">
        <f t="shared" ref="C21:C84" si="4">F21+I21+L21+O21</f>
        <v>0</v>
      </c>
      <c r="D21" s="41">
        <f>SUM(D22:D23)</f>
        <v>0</v>
      </c>
      <c r="E21" s="440">
        <f t="shared" ref="E21" si="5">SUM(E22:E23)</f>
        <v>0</v>
      </c>
      <c r="F21" s="441">
        <f>SUM(F22:F23)</f>
        <v>0</v>
      </c>
      <c r="G21" s="41">
        <f>SUM(G22:G23)</f>
        <v>0</v>
      </c>
      <c r="H21" s="43">
        <f t="shared" ref="H21:I21" si="6">SUM(H22:H23)</f>
        <v>0</v>
      </c>
      <c r="I21" s="44">
        <f t="shared" si="6"/>
        <v>0</v>
      </c>
      <c r="J21" s="43">
        <f>SUM(J22:J23)</f>
        <v>0</v>
      </c>
      <c r="K21" s="42">
        <f t="shared" ref="K21:L21" si="7">SUM(K22:K23)</f>
        <v>0</v>
      </c>
      <c r="L21" s="44">
        <f t="shared" si="7"/>
        <v>0</v>
      </c>
      <c r="M21" s="40">
        <f>SUM(M22:M23)</f>
        <v>0</v>
      </c>
      <c r="N21" s="42">
        <f t="shared" ref="N21:O21" si="8">SUM(N22:N23)</f>
        <v>0</v>
      </c>
      <c r="O21" s="44">
        <f t="shared" si="8"/>
        <v>0</v>
      </c>
      <c r="P21" s="46"/>
    </row>
    <row r="22" spans="1:16" ht="12.75" hidden="1" thickTop="1" x14ac:dyDescent="0.25">
      <c r="A22" s="47"/>
      <c r="B22" s="48" t="s">
        <v>37</v>
      </c>
      <c r="C22" s="49">
        <f t="shared" si="4"/>
        <v>0</v>
      </c>
      <c r="D22" s="50"/>
      <c r="E22" s="442"/>
      <c r="F22" s="443">
        <f>D22+E22</f>
        <v>0</v>
      </c>
      <c r="G22" s="50"/>
      <c r="H22" s="52"/>
      <c r="I22" s="53">
        <f>G22+H22</f>
        <v>0</v>
      </c>
      <c r="J22" s="52"/>
      <c r="K22" s="51"/>
      <c r="L22" s="53">
        <f>J22+K22</f>
        <v>0</v>
      </c>
      <c r="M22" s="55"/>
      <c r="N22" s="51"/>
      <c r="O22" s="53">
        <f>M22+N22</f>
        <v>0</v>
      </c>
      <c r="P22" s="56"/>
    </row>
    <row r="23" spans="1:16" ht="12.75" hidden="1" thickTop="1" x14ac:dyDescent="0.25">
      <c r="A23" s="57"/>
      <c r="B23" s="58" t="s">
        <v>38</v>
      </c>
      <c r="C23" s="59">
        <f t="shared" si="4"/>
        <v>0</v>
      </c>
      <c r="D23" s="60"/>
      <c r="E23" s="444"/>
      <c r="F23" s="432">
        <f>D23+E23</f>
        <v>0</v>
      </c>
      <c r="G23" s="60"/>
      <c r="H23" s="62"/>
      <c r="I23" s="63">
        <f>G23+H23</f>
        <v>0</v>
      </c>
      <c r="J23" s="62"/>
      <c r="K23" s="61"/>
      <c r="L23" s="63">
        <f>J23+K23</f>
        <v>0</v>
      </c>
      <c r="M23" s="65"/>
      <c r="N23" s="61"/>
      <c r="O23" s="63">
        <f>M23+N23</f>
        <v>0</v>
      </c>
      <c r="P23" s="66"/>
    </row>
    <row r="24" spans="1:16" s="27" customFormat="1" ht="25.5" thickTop="1" thickBot="1" x14ac:dyDescent="0.3">
      <c r="A24" s="67">
        <v>19300</v>
      </c>
      <c r="B24" s="67" t="s">
        <v>39</v>
      </c>
      <c r="C24" s="68">
        <f>F24+I24</f>
        <v>202118</v>
      </c>
      <c r="D24" s="69">
        <f>D51</f>
        <v>208859</v>
      </c>
      <c r="E24" s="445">
        <v>-6741</v>
      </c>
      <c r="F24" s="423">
        <f>D24+E24</f>
        <v>202118</v>
      </c>
      <c r="G24" s="69"/>
      <c r="H24" s="338"/>
      <c r="I24" s="70">
        <f>G24+H24</f>
        <v>0</v>
      </c>
      <c r="J24" s="71" t="s">
        <v>40</v>
      </c>
      <c r="K24" s="72" t="s">
        <v>40</v>
      </c>
      <c r="L24" s="74" t="s">
        <v>40</v>
      </c>
      <c r="M24" s="73" t="s">
        <v>40</v>
      </c>
      <c r="N24" s="72" t="s">
        <v>40</v>
      </c>
      <c r="O24" s="74" t="s">
        <v>40</v>
      </c>
      <c r="P24" s="344"/>
    </row>
    <row r="25" spans="1:16" s="27" customFormat="1" ht="24.75" hidden="1" thickTop="1" x14ac:dyDescent="0.25">
      <c r="A25" s="75"/>
      <c r="B25" s="76" t="s">
        <v>41</v>
      </c>
      <c r="C25" s="77">
        <f>F25</f>
        <v>0</v>
      </c>
      <c r="D25" s="78"/>
      <c r="E25" s="446"/>
      <c r="F25" s="424">
        <f>D25+E25</f>
        <v>0</v>
      </c>
      <c r="G25" s="80" t="s">
        <v>40</v>
      </c>
      <c r="H25" s="81" t="s">
        <v>40</v>
      </c>
      <c r="I25" s="82" t="s">
        <v>40</v>
      </c>
      <c r="J25" s="81" t="s">
        <v>40</v>
      </c>
      <c r="K25" s="83" t="s">
        <v>40</v>
      </c>
      <c r="L25" s="82" t="s">
        <v>40</v>
      </c>
      <c r="M25" s="85" t="s">
        <v>40</v>
      </c>
      <c r="N25" s="83" t="s">
        <v>40</v>
      </c>
      <c r="O25" s="82" t="s">
        <v>40</v>
      </c>
      <c r="P25" s="86"/>
    </row>
    <row r="26" spans="1:16" s="27" customFormat="1" ht="36.75" hidden="1" thickTop="1" x14ac:dyDescent="0.25">
      <c r="A26" s="76">
        <v>21300</v>
      </c>
      <c r="B26" s="76" t="s">
        <v>42</v>
      </c>
      <c r="C26" s="77">
        <f>L26</f>
        <v>0</v>
      </c>
      <c r="D26" s="80" t="s">
        <v>40</v>
      </c>
      <c r="E26" s="447" t="s">
        <v>40</v>
      </c>
      <c r="F26" s="448" t="s">
        <v>40</v>
      </c>
      <c r="G26" s="80" t="s">
        <v>40</v>
      </c>
      <c r="H26" s="81" t="s">
        <v>40</v>
      </c>
      <c r="I26" s="82" t="s">
        <v>40</v>
      </c>
      <c r="J26" s="87">
        <f>SUM(J27,J31,J33,J36)</f>
        <v>0</v>
      </c>
      <c r="K26" s="88">
        <f t="shared" ref="K26:L26" si="9">SUM(K27,K31,K33,K36)</f>
        <v>0</v>
      </c>
      <c r="L26" s="215">
        <f t="shared" si="9"/>
        <v>0</v>
      </c>
      <c r="M26" s="85" t="s">
        <v>40</v>
      </c>
      <c r="N26" s="83" t="s">
        <v>40</v>
      </c>
      <c r="O26" s="82" t="s">
        <v>40</v>
      </c>
      <c r="P26" s="86"/>
    </row>
    <row r="27" spans="1:16" s="27" customFormat="1" ht="24.75" hidden="1" thickTop="1" x14ac:dyDescent="0.25">
      <c r="A27" s="90">
        <v>21350</v>
      </c>
      <c r="B27" s="76" t="s">
        <v>43</v>
      </c>
      <c r="C27" s="77">
        <f t="shared" ref="C27:C40" si="10">L27</f>
        <v>0</v>
      </c>
      <c r="D27" s="80" t="s">
        <v>40</v>
      </c>
      <c r="E27" s="447" t="s">
        <v>40</v>
      </c>
      <c r="F27" s="448" t="s">
        <v>40</v>
      </c>
      <c r="G27" s="80" t="s">
        <v>40</v>
      </c>
      <c r="H27" s="81" t="s">
        <v>40</v>
      </c>
      <c r="I27" s="82" t="s">
        <v>40</v>
      </c>
      <c r="J27" s="87">
        <f>SUM(J28:J30)</f>
        <v>0</v>
      </c>
      <c r="K27" s="88">
        <f t="shared" ref="K27:L27" si="11">SUM(K28:K30)</f>
        <v>0</v>
      </c>
      <c r="L27" s="215">
        <f t="shared" si="11"/>
        <v>0</v>
      </c>
      <c r="M27" s="85" t="s">
        <v>40</v>
      </c>
      <c r="N27" s="83" t="s">
        <v>40</v>
      </c>
      <c r="O27" s="82" t="s">
        <v>40</v>
      </c>
      <c r="P27" s="86"/>
    </row>
    <row r="28" spans="1:16" ht="12.75" hidden="1" thickTop="1" x14ac:dyDescent="0.25">
      <c r="A28" s="47">
        <v>21351</v>
      </c>
      <c r="B28" s="91" t="s">
        <v>44</v>
      </c>
      <c r="C28" s="92">
        <f t="shared" si="10"/>
        <v>0</v>
      </c>
      <c r="D28" s="93" t="s">
        <v>40</v>
      </c>
      <c r="E28" s="449" t="s">
        <v>40</v>
      </c>
      <c r="F28" s="450" t="s">
        <v>40</v>
      </c>
      <c r="G28" s="93" t="s">
        <v>40</v>
      </c>
      <c r="H28" s="95" t="s">
        <v>40</v>
      </c>
      <c r="I28" s="96" t="s">
        <v>40</v>
      </c>
      <c r="J28" s="97"/>
      <c r="K28" s="98"/>
      <c r="L28" s="53">
        <f>J28+K28</f>
        <v>0</v>
      </c>
      <c r="M28" s="99" t="s">
        <v>40</v>
      </c>
      <c r="N28" s="94" t="s">
        <v>40</v>
      </c>
      <c r="O28" s="96" t="s">
        <v>40</v>
      </c>
      <c r="P28" s="100"/>
    </row>
    <row r="29" spans="1:16" ht="12.75" hidden="1" thickTop="1" x14ac:dyDescent="0.25">
      <c r="A29" s="57">
        <v>21352</v>
      </c>
      <c r="B29" s="101" t="s">
        <v>45</v>
      </c>
      <c r="C29" s="102">
        <f t="shared" si="10"/>
        <v>0</v>
      </c>
      <c r="D29" s="103" t="s">
        <v>40</v>
      </c>
      <c r="E29" s="451" t="s">
        <v>40</v>
      </c>
      <c r="F29" s="452" t="s">
        <v>40</v>
      </c>
      <c r="G29" s="103" t="s">
        <v>40</v>
      </c>
      <c r="H29" s="105" t="s">
        <v>40</v>
      </c>
      <c r="I29" s="106" t="s">
        <v>40</v>
      </c>
      <c r="J29" s="107"/>
      <c r="K29" s="108"/>
      <c r="L29" s="63">
        <f>J29+K29</f>
        <v>0</v>
      </c>
      <c r="M29" s="109" t="s">
        <v>40</v>
      </c>
      <c r="N29" s="104" t="s">
        <v>40</v>
      </c>
      <c r="O29" s="106" t="s">
        <v>40</v>
      </c>
      <c r="P29" s="110"/>
    </row>
    <row r="30" spans="1:16" ht="24.75" hidden="1" thickTop="1" x14ac:dyDescent="0.25">
      <c r="A30" s="57">
        <v>21359</v>
      </c>
      <c r="B30" s="101" t="s">
        <v>46</v>
      </c>
      <c r="C30" s="102">
        <f t="shared" si="10"/>
        <v>0</v>
      </c>
      <c r="D30" s="103" t="s">
        <v>40</v>
      </c>
      <c r="E30" s="451" t="s">
        <v>40</v>
      </c>
      <c r="F30" s="452" t="s">
        <v>40</v>
      </c>
      <c r="G30" s="103" t="s">
        <v>40</v>
      </c>
      <c r="H30" s="105" t="s">
        <v>40</v>
      </c>
      <c r="I30" s="106" t="s">
        <v>40</v>
      </c>
      <c r="J30" s="107"/>
      <c r="K30" s="108"/>
      <c r="L30" s="63">
        <f>J30+K30</f>
        <v>0</v>
      </c>
      <c r="M30" s="109" t="s">
        <v>40</v>
      </c>
      <c r="N30" s="104" t="s">
        <v>40</v>
      </c>
      <c r="O30" s="106" t="s">
        <v>40</v>
      </c>
      <c r="P30" s="110"/>
    </row>
    <row r="31" spans="1:16" s="27" customFormat="1" ht="36.75" hidden="1" thickTop="1" x14ac:dyDescent="0.25">
      <c r="A31" s="90">
        <v>21370</v>
      </c>
      <c r="B31" s="76" t="s">
        <v>47</v>
      </c>
      <c r="C31" s="77">
        <f t="shared" si="10"/>
        <v>0</v>
      </c>
      <c r="D31" s="80" t="s">
        <v>40</v>
      </c>
      <c r="E31" s="447" t="s">
        <v>40</v>
      </c>
      <c r="F31" s="448" t="s">
        <v>40</v>
      </c>
      <c r="G31" s="80" t="s">
        <v>40</v>
      </c>
      <c r="H31" s="81" t="s">
        <v>40</v>
      </c>
      <c r="I31" s="82" t="s">
        <v>40</v>
      </c>
      <c r="J31" s="87">
        <f>SUM(J32)</f>
        <v>0</v>
      </c>
      <c r="K31" s="88">
        <f t="shared" ref="K31:L31" si="12">SUM(K32)</f>
        <v>0</v>
      </c>
      <c r="L31" s="215">
        <f t="shared" si="12"/>
        <v>0</v>
      </c>
      <c r="M31" s="85" t="s">
        <v>40</v>
      </c>
      <c r="N31" s="83" t="s">
        <v>40</v>
      </c>
      <c r="O31" s="82" t="s">
        <v>40</v>
      </c>
      <c r="P31" s="86"/>
    </row>
    <row r="32" spans="1:16" ht="36.75" hidden="1" thickTop="1" x14ac:dyDescent="0.25">
      <c r="A32" s="111">
        <v>21379</v>
      </c>
      <c r="B32" s="112" t="s">
        <v>48</v>
      </c>
      <c r="C32" s="113">
        <f t="shared" si="10"/>
        <v>0</v>
      </c>
      <c r="D32" s="114" t="s">
        <v>40</v>
      </c>
      <c r="E32" s="453" t="s">
        <v>40</v>
      </c>
      <c r="F32" s="454" t="s">
        <v>40</v>
      </c>
      <c r="G32" s="114" t="s">
        <v>40</v>
      </c>
      <c r="H32" s="116" t="s">
        <v>40</v>
      </c>
      <c r="I32" s="117" t="s">
        <v>40</v>
      </c>
      <c r="J32" s="118"/>
      <c r="K32" s="119"/>
      <c r="L32" s="159">
        <f>J32+K32</f>
        <v>0</v>
      </c>
      <c r="M32" s="121" t="s">
        <v>40</v>
      </c>
      <c r="N32" s="115" t="s">
        <v>40</v>
      </c>
      <c r="O32" s="117" t="s">
        <v>40</v>
      </c>
      <c r="P32" s="122"/>
    </row>
    <row r="33" spans="1:16" s="27" customFormat="1" ht="12.75" hidden="1" thickTop="1" x14ac:dyDescent="0.25">
      <c r="A33" s="90">
        <v>21380</v>
      </c>
      <c r="B33" s="76" t="s">
        <v>49</v>
      </c>
      <c r="C33" s="77">
        <f t="shared" si="10"/>
        <v>0</v>
      </c>
      <c r="D33" s="80" t="s">
        <v>40</v>
      </c>
      <c r="E33" s="447" t="s">
        <v>40</v>
      </c>
      <c r="F33" s="448" t="s">
        <v>40</v>
      </c>
      <c r="G33" s="80" t="s">
        <v>40</v>
      </c>
      <c r="H33" s="81" t="s">
        <v>40</v>
      </c>
      <c r="I33" s="82" t="s">
        <v>40</v>
      </c>
      <c r="J33" s="87">
        <f>SUM(J34:J35)</f>
        <v>0</v>
      </c>
      <c r="K33" s="88">
        <f t="shared" ref="K33:L33" si="13">SUM(K34:K35)</f>
        <v>0</v>
      </c>
      <c r="L33" s="215">
        <f t="shared" si="13"/>
        <v>0</v>
      </c>
      <c r="M33" s="85" t="s">
        <v>40</v>
      </c>
      <c r="N33" s="83" t="s">
        <v>40</v>
      </c>
      <c r="O33" s="82" t="s">
        <v>40</v>
      </c>
      <c r="P33" s="86"/>
    </row>
    <row r="34" spans="1:16" ht="12.75" hidden="1" thickTop="1" x14ac:dyDescent="0.25">
      <c r="A34" s="48">
        <v>21381</v>
      </c>
      <c r="B34" s="91" t="s">
        <v>50</v>
      </c>
      <c r="C34" s="92">
        <f t="shared" si="10"/>
        <v>0</v>
      </c>
      <c r="D34" s="93" t="s">
        <v>40</v>
      </c>
      <c r="E34" s="449" t="s">
        <v>40</v>
      </c>
      <c r="F34" s="450" t="s">
        <v>40</v>
      </c>
      <c r="G34" s="93" t="s">
        <v>40</v>
      </c>
      <c r="H34" s="95" t="s">
        <v>40</v>
      </c>
      <c r="I34" s="96" t="s">
        <v>40</v>
      </c>
      <c r="J34" s="97"/>
      <c r="K34" s="98"/>
      <c r="L34" s="53">
        <f>J34+K34</f>
        <v>0</v>
      </c>
      <c r="M34" s="99" t="s">
        <v>40</v>
      </c>
      <c r="N34" s="94" t="s">
        <v>40</v>
      </c>
      <c r="O34" s="96" t="s">
        <v>40</v>
      </c>
      <c r="P34" s="100"/>
    </row>
    <row r="35" spans="1:16" ht="24.75" hidden="1" thickTop="1" x14ac:dyDescent="0.25">
      <c r="A35" s="58">
        <v>21383</v>
      </c>
      <c r="B35" s="101" t="s">
        <v>51</v>
      </c>
      <c r="C35" s="102">
        <f t="shared" si="10"/>
        <v>0</v>
      </c>
      <c r="D35" s="103" t="s">
        <v>40</v>
      </c>
      <c r="E35" s="451" t="s">
        <v>40</v>
      </c>
      <c r="F35" s="452" t="s">
        <v>40</v>
      </c>
      <c r="G35" s="103" t="s">
        <v>40</v>
      </c>
      <c r="H35" s="105" t="s">
        <v>40</v>
      </c>
      <c r="I35" s="106" t="s">
        <v>40</v>
      </c>
      <c r="J35" s="107"/>
      <c r="K35" s="108"/>
      <c r="L35" s="63">
        <f>J35+K35</f>
        <v>0</v>
      </c>
      <c r="M35" s="109" t="s">
        <v>40</v>
      </c>
      <c r="N35" s="104" t="s">
        <v>40</v>
      </c>
      <c r="O35" s="106" t="s">
        <v>40</v>
      </c>
      <c r="P35" s="110"/>
    </row>
    <row r="36" spans="1:16" s="27" customFormat="1" ht="25.5" hidden="1" customHeight="1" x14ac:dyDescent="0.25">
      <c r="A36" s="90">
        <v>21390</v>
      </c>
      <c r="B36" s="76" t="s">
        <v>52</v>
      </c>
      <c r="C36" s="77">
        <f t="shared" si="10"/>
        <v>0</v>
      </c>
      <c r="D36" s="80" t="s">
        <v>40</v>
      </c>
      <c r="E36" s="447" t="s">
        <v>40</v>
      </c>
      <c r="F36" s="448" t="s">
        <v>40</v>
      </c>
      <c r="G36" s="80" t="s">
        <v>40</v>
      </c>
      <c r="H36" s="81" t="s">
        <v>40</v>
      </c>
      <c r="I36" s="82" t="s">
        <v>40</v>
      </c>
      <c r="J36" s="87">
        <f>SUM(J37:J40)</f>
        <v>0</v>
      </c>
      <c r="K36" s="88">
        <f t="shared" ref="K36:L36" si="14">SUM(K37:K40)</f>
        <v>0</v>
      </c>
      <c r="L36" s="215">
        <f t="shared" si="14"/>
        <v>0</v>
      </c>
      <c r="M36" s="85" t="s">
        <v>40</v>
      </c>
      <c r="N36" s="83" t="s">
        <v>40</v>
      </c>
      <c r="O36" s="82" t="s">
        <v>40</v>
      </c>
      <c r="P36" s="86"/>
    </row>
    <row r="37" spans="1:16" ht="24.75" hidden="1" thickTop="1" x14ac:dyDescent="0.25">
      <c r="A37" s="48">
        <v>21391</v>
      </c>
      <c r="B37" s="91" t="s">
        <v>53</v>
      </c>
      <c r="C37" s="92">
        <f t="shared" si="10"/>
        <v>0</v>
      </c>
      <c r="D37" s="93" t="s">
        <v>40</v>
      </c>
      <c r="E37" s="449" t="s">
        <v>40</v>
      </c>
      <c r="F37" s="450" t="s">
        <v>40</v>
      </c>
      <c r="G37" s="93" t="s">
        <v>40</v>
      </c>
      <c r="H37" s="95" t="s">
        <v>40</v>
      </c>
      <c r="I37" s="96" t="s">
        <v>40</v>
      </c>
      <c r="J37" s="97"/>
      <c r="K37" s="98"/>
      <c r="L37" s="53">
        <f>J37+K37</f>
        <v>0</v>
      </c>
      <c r="M37" s="99" t="s">
        <v>40</v>
      </c>
      <c r="N37" s="94" t="s">
        <v>40</v>
      </c>
      <c r="O37" s="96" t="s">
        <v>40</v>
      </c>
      <c r="P37" s="100"/>
    </row>
    <row r="38" spans="1:16" ht="12.75" hidden="1" thickTop="1" x14ac:dyDescent="0.25">
      <c r="A38" s="58">
        <v>21393</v>
      </c>
      <c r="B38" s="101" t="s">
        <v>54</v>
      </c>
      <c r="C38" s="102">
        <f t="shared" si="10"/>
        <v>0</v>
      </c>
      <c r="D38" s="103" t="s">
        <v>40</v>
      </c>
      <c r="E38" s="451" t="s">
        <v>40</v>
      </c>
      <c r="F38" s="452" t="s">
        <v>40</v>
      </c>
      <c r="G38" s="103" t="s">
        <v>40</v>
      </c>
      <c r="H38" s="105" t="s">
        <v>40</v>
      </c>
      <c r="I38" s="106" t="s">
        <v>40</v>
      </c>
      <c r="J38" s="107"/>
      <c r="K38" s="108"/>
      <c r="L38" s="63">
        <f>J38+K38</f>
        <v>0</v>
      </c>
      <c r="M38" s="109" t="s">
        <v>40</v>
      </c>
      <c r="N38" s="104" t="s">
        <v>40</v>
      </c>
      <c r="O38" s="106" t="s">
        <v>40</v>
      </c>
      <c r="P38" s="110"/>
    </row>
    <row r="39" spans="1:16" ht="12.75" hidden="1" thickTop="1" x14ac:dyDescent="0.25">
      <c r="A39" s="58">
        <v>21395</v>
      </c>
      <c r="B39" s="101" t="s">
        <v>55</v>
      </c>
      <c r="C39" s="102">
        <f t="shared" si="10"/>
        <v>0</v>
      </c>
      <c r="D39" s="103" t="s">
        <v>40</v>
      </c>
      <c r="E39" s="451" t="s">
        <v>40</v>
      </c>
      <c r="F39" s="452" t="s">
        <v>40</v>
      </c>
      <c r="G39" s="103" t="s">
        <v>40</v>
      </c>
      <c r="H39" s="105" t="s">
        <v>40</v>
      </c>
      <c r="I39" s="106" t="s">
        <v>40</v>
      </c>
      <c r="J39" s="107"/>
      <c r="K39" s="108"/>
      <c r="L39" s="63">
        <f>J39+K39</f>
        <v>0</v>
      </c>
      <c r="M39" s="109" t="s">
        <v>40</v>
      </c>
      <c r="N39" s="104" t="s">
        <v>40</v>
      </c>
      <c r="O39" s="106" t="s">
        <v>40</v>
      </c>
      <c r="P39" s="110"/>
    </row>
    <row r="40" spans="1:16" ht="24.75" hidden="1" thickTop="1" x14ac:dyDescent="0.25">
      <c r="A40" s="123">
        <v>21399</v>
      </c>
      <c r="B40" s="124" t="s">
        <v>56</v>
      </c>
      <c r="C40" s="125">
        <f t="shared" si="10"/>
        <v>0</v>
      </c>
      <c r="D40" s="126" t="s">
        <v>40</v>
      </c>
      <c r="E40" s="455" t="s">
        <v>40</v>
      </c>
      <c r="F40" s="456" t="s">
        <v>40</v>
      </c>
      <c r="G40" s="126" t="s">
        <v>40</v>
      </c>
      <c r="H40" s="128" t="s">
        <v>40</v>
      </c>
      <c r="I40" s="129" t="s">
        <v>40</v>
      </c>
      <c r="J40" s="130"/>
      <c r="K40" s="131"/>
      <c r="L40" s="457">
        <f>J40+K40</f>
        <v>0</v>
      </c>
      <c r="M40" s="132" t="s">
        <v>40</v>
      </c>
      <c r="N40" s="127" t="s">
        <v>40</v>
      </c>
      <c r="O40" s="129" t="s">
        <v>40</v>
      </c>
      <c r="P40" s="133"/>
    </row>
    <row r="41" spans="1:16" s="27" customFormat="1" ht="26.25" hidden="1" customHeight="1" x14ac:dyDescent="0.25">
      <c r="A41" s="134">
        <v>21420</v>
      </c>
      <c r="B41" s="135" t="s">
        <v>57</v>
      </c>
      <c r="C41" s="136">
        <f>F41</f>
        <v>0</v>
      </c>
      <c r="D41" s="137">
        <f>SUM(D42)</f>
        <v>0</v>
      </c>
      <c r="E41" s="458">
        <f t="shared" ref="E41:F41" si="15">SUM(E42)</f>
        <v>0</v>
      </c>
      <c r="F41" s="459">
        <f t="shared" si="15"/>
        <v>0</v>
      </c>
      <c r="G41" s="139" t="s">
        <v>40</v>
      </c>
      <c r="H41" s="140" t="s">
        <v>40</v>
      </c>
      <c r="I41" s="141" t="s">
        <v>40</v>
      </c>
      <c r="J41" s="140" t="s">
        <v>40</v>
      </c>
      <c r="K41" s="142" t="s">
        <v>40</v>
      </c>
      <c r="L41" s="141" t="s">
        <v>40</v>
      </c>
      <c r="M41" s="144" t="s">
        <v>40</v>
      </c>
      <c r="N41" s="142" t="s">
        <v>40</v>
      </c>
      <c r="O41" s="141" t="s">
        <v>40</v>
      </c>
      <c r="P41" s="145"/>
    </row>
    <row r="42" spans="1:16" s="27" customFormat="1" ht="26.25" hidden="1" customHeight="1" x14ac:dyDescent="0.25">
      <c r="A42" s="123">
        <v>21429</v>
      </c>
      <c r="B42" s="124" t="s">
        <v>58</v>
      </c>
      <c r="C42" s="125">
        <f>F42</f>
        <v>0</v>
      </c>
      <c r="D42" s="146"/>
      <c r="E42" s="460"/>
      <c r="F42" s="425">
        <f>D42+E42</f>
        <v>0</v>
      </c>
      <c r="G42" s="126" t="s">
        <v>40</v>
      </c>
      <c r="H42" s="128" t="s">
        <v>40</v>
      </c>
      <c r="I42" s="129" t="s">
        <v>40</v>
      </c>
      <c r="J42" s="128" t="s">
        <v>40</v>
      </c>
      <c r="K42" s="127" t="s">
        <v>40</v>
      </c>
      <c r="L42" s="129" t="s">
        <v>40</v>
      </c>
      <c r="M42" s="132" t="s">
        <v>40</v>
      </c>
      <c r="N42" s="127" t="s">
        <v>40</v>
      </c>
      <c r="O42" s="129" t="s">
        <v>40</v>
      </c>
      <c r="P42" s="133"/>
    </row>
    <row r="43" spans="1:16" s="27" customFormat="1" ht="24.75" hidden="1" thickTop="1" x14ac:dyDescent="0.25">
      <c r="A43" s="90">
        <v>21490</v>
      </c>
      <c r="B43" s="76" t="s">
        <v>59</v>
      </c>
      <c r="C43" s="149">
        <f>F43+I43+L43</f>
        <v>0</v>
      </c>
      <c r="D43" s="150">
        <f>D44</f>
        <v>0</v>
      </c>
      <c r="E43" s="461">
        <f t="shared" ref="E43:L43" si="16">E44</f>
        <v>0</v>
      </c>
      <c r="F43" s="462">
        <f t="shared" si="16"/>
        <v>0</v>
      </c>
      <c r="G43" s="150">
        <f t="shared" si="16"/>
        <v>0</v>
      </c>
      <c r="H43" s="152">
        <f t="shared" si="16"/>
        <v>0</v>
      </c>
      <c r="I43" s="153">
        <f t="shared" si="16"/>
        <v>0</v>
      </c>
      <c r="J43" s="152">
        <f t="shared" si="16"/>
        <v>0</v>
      </c>
      <c r="K43" s="151">
        <f t="shared" si="16"/>
        <v>0</v>
      </c>
      <c r="L43" s="153">
        <f t="shared" si="16"/>
        <v>0</v>
      </c>
      <c r="M43" s="85" t="s">
        <v>40</v>
      </c>
      <c r="N43" s="83" t="s">
        <v>40</v>
      </c>
      <c r="O43" s="82" t="s">
        <v>40</v>
      </c>
      <c r="P43" s="86"/>
    </row>
    <row r="44" spans="1:16" s="27" customFormat="1" ht="24.75" hidden="1" thickTop="1" x14ac:dyDescent="0.25">
      <c r="A44" s="58">
        <v>21499</v>
      </c>
      <c r="B44" s="101" t="s">
        <v>60</v>
      </c>
      <c r="C44" s="155">
        <f>F44+I44+L44</f>
        <v>0</v>
      </c>
      <c r="D44" s="156"/>
      <c r="E44" s="463"/>
      <c r="F44" s="464">
        <f>D44+E44</f>
        <v>0</v>
      </c>
      <c r="G44" s="156"/>
      <c r="H44" s="158"/>
      <c r="I44" s="159">
        <f>G44+H44</f>
        <v>0</v>
      </c>
      <c r="J44" s="158"/>
      <c r="K44" s="157"/>
      <c r="L44" s="159">
        <f>J44+K44</f>
        <v>0</v>
      </c>
      <c r="M44" s="121" t="s">
        <v>40</v>
      </c>
      <c r="N44" s="115" t="s">
        <v>40</v>
      </c>
      <c r="O44" s="117" t="s">
        <v>40</v>
      </c>
      <c r="P44" s="122"/>
    </row>
    <row r="45" spans="1:16" ht="12.75" hidden="1" customHeight="1" x14ac:dyDescent="0.25">
      <c r="A45" s="160">
        <v>23000</v>
      </c>
      <c r="B45" s="161" t="s">
        <v>61</v>
      </c>
      <c r="C45" s="149">
        <f>O45</f>
        <v>0</v>
      </c>
      <c r="D45" s="80" t="s">
        <v>40</v>
      </c>
      <c r="E45" s="447" t="s">
        <v>40</v>
      </c>
      <c r="F45" s="448" t="s">
        <v>40</v>
      </c>
      <c r="G45" s="80" t="s">
        <v>40</v>
      </c>
      <c r="H45" s="81" t="s">
        <v>40</v>
      </c>
      <c r="I45" s="82" t="s">
        <v>40</v>
      </c>
      <c r="J45" s="81" t="s">
        <v>40</v>
      </c>
      <c r="K45" s="83" t="s">
        <v>40</v>
      </c>
      <c r="L45" s="82" t="s">
        <v>40</v>
      </c>
      <c r="M45" s="149">
        <f>SUM(M46:M47)</f>
        <v>0</v>
      </c>
      <c r="N45" s="151">
        <f t="shared" ref="N45:O45" si="17">SUM(N46:N47)</f>
        <v>0</v>
      </c>
      <c r="O45" s="153">
        <f t="shared" si="17"/>
        <v>0</v>
      </c>
      <c r="P45" s="162"/>
    </row>
    <row r="46" spans="1:16" ht="24.75" hidden="1" thickTop="1" x14ac:dyDescent="0.25">
      <c r="A46" s="163">
        <v>23410</v>
      </c>
      <c r="B46" s="164" t="s">
        <v>62</v>
      </c>
      <c r="C46" s="136">
        <f t="shared" ref="C46:C47" si="18">O46</f>
        <v>0</v>
      </c>
      <c r="D46" s="139" t="s">
        <v>40</v>
      </c>
      <c r="E46" s="465" t="s">
        <v>40</v>
      </c>
      <c r="F46" s="466" t="s">
        <v>40</v>
      </c>
      <c r="G46" s="139" t="s">
        <v>40</v>
      </c>
      <c r="H46" s="140" t="s">
        <v>40</v>
      </c>
      <c r="I46" s="141" t="s">
        <v>40</v>
      </c>
      <c r="J46" s="140" t="s">
        <v>40</v>
      </c>
      <c r="K46" s="142" t="s">
        <v>40</v>
      </c>
      <c r="L46" s="141" t="s">
        <v>40</v>
      </c>
      <c r="M46" s="165"/>
      <c r="N46" s="166"/>
      <c r="O46" s="167">
        <f>M46+N46</f>
        <v>0</v>
      </c>
      <c r="P46" s="168"/>
    </row>
    <row r="47" spans="1:16" ht="24.75" hidden="1" thickTop="1" x14ac:dyDescent="0.25">
      <c r="A47" s="163">
        <v>23510</v>
      </c>
      <c r="B47" s="164" t="s">
        <v>63</v>
      </c>
      <c r="C47" s="136">
        <f t="shared" si="18"/>
        <v>0</v>
      </c>
      <c r="D47" s="139" t="s">
        <v>40</v>
      </c>
      <c r="E47" s="465" t="s">
        <v>40</v>
      </c>
      <c r="F47" s="466" t="s">
        <v>40</v>
      </c>
      <c r="G47" s="139" t="s">
        <v>40</v>
      </c>
      <c r="H47" s="140" t="s">
        <v>40</v>
      </c>
      <c r="I47" s="141" t="s">
        <v>40</v>
      </c>
      <c r="J47" s="140" t="s">
        <v>40</v>
      </c>
      <c r="K47" s="142" t="s">
        <v>40</v>
      </c>
      <c r="L47" s="141" t="s">
        <v>40</v>
      </c>
      <c r="M47" s="165"/>
      <c r="N47" s="166"/>
      <c r="O47" s="167">
        <f>M47+N47</f>
        <v>0</v>
      </c>
      <c r="P47" s="168"/>
    </row>
    <row r="48" spans="1:16" ht="12.75" thickTop="1" x14ac:dyDescent="0.25">
      <c r="A48" s="169"/>
      <c r="B48" s="164"/>
      <c r="C48" s="170"/>
      <c r="D48" s="171"/>
      <c r="E48" s="467"/>
      <c r="F48" s="466"/>
      <c r="G48" s="171"/>
      <c r="H48" s="339"/>
      <c r="I48" s="63"/>
      <c r="J48" s="172"/>
      <c r="K48" s="166"/>
      <c r="L48" s="167"/>
      <c r="M48" s="165"/>
      <c r="N48" s="166"/>
      <c r="O48" s="167"/>
      <c r="P48" s="168"/>
    </row>
    <row r="49" spans="1:16" s="27" customFormat="1" x14ac:dyDescent="0.25">
      <c r="A49" s="173"/>
      <c r="B49" s="174" t="s">
        <v>64</v>
      </c>
      <c r="C49" s="175"/>
      <c r="D49" s="176"/>
      <c r="E49" s="468"/>
      <c r="F49" s="427"/>
      <c r="G49" s="176"/>
      <c r="H49" s="178"/>
      <c r="I49" s="179"/>
      <c r="J49" s="178"/>
      <c r="K49" s="177"/>
      <c r="L49" s="179"/>
      <c r="M49" s="180"/>
      <c r="N49" s="177"/>
      <c r="O49" s="179"/>
      <c r="P49" s="181"/>
    </row>
    <row r="50" spans="1:16" s="27" customFormat="1" ht="12.75" thickBot="1" x14ac:dyDescent="0.3">
      <c r="A50" s="182"/>
      <c r="B50" s="30" t="s">
        <v>65</v>
      </c>
      <c r="C50" s="183">
        <f t="shared" si="4"/>
        <v>202118</v>
      </c>
      <c r="D50" s="184">
        <f>SUM(D51,D283)</f>
        <v>208859</v>
      </c>
      <c r="E50" s="469">
        <f t="shared" ref="E50:F50" si="19">SUM(E51,E283)</f>
        <v>-6741</v>
      </c>
      <c r="F50" s="428">
        <f t="shared" si="19"/>
        <v>202118</v>
      </c>
      <c r="G50" s="184">
        <f>SUM(G51,G283)</f>
        <v>0</v>
      </c>
      <c r="H50" s="186">
        <f t="shared" ref="H50:I50" si="20">SUM(H51,H283)</f>
        <v>0</v>
      </c>
      <c r="I50" s="187">
        <f t="shared" si="20"/>
        <v>0</v>
      </c>
      <c r="J50" s="186">
        <f>SUM(J51,J283)</f>
        <v>0</v>
      </c>
      <c r="K50" s="185">
        <f t="shared" ref="K50:L50" si="21">SUM(K51,K283)</f>
        <v>0</v>
      </c>
      <c r="L50" s="187">
        <f t="shared" si="21"/>
        <v>0</v>
      </c>
      <c r="M50" s="183">
        <f>SUM(M51,M283)</f>
        <v>0</v>
      </c>
      <c r="N50" s="185">
        <f t="shared" ref="N50:O50" si="22">SUM(N51,N283)</f>
        <v>0</v>
      </c>
      <c r="O50" s="187">
        <f t="shared" si="22"/>
        <v>0</v>
      </c>
      <c r="P50" s="189"/>
    </row>
    <row r="51" spans="1:16" s="27" customFormat="1" ht="36.75" thickTop="1" x14ac:dyDescent="0.25">
      <c r="A51" s="190"/>
      <c r="B51" s="191" t="s">
        <v>66</v>
      </c>
      <c r="C51" s="192">
        <f t="shared" si="4"/>
        <v>202118</v>
      </c>
      <c r="D51" s="193">
        <f>SUM(D52,D194)</f>
        <v>208859</v>
      </c>
      <c r="E51" s="470">
        <f t="shared" ref="E51:F51" si="23">SUM(E52,E194)</f>
        <v>-6741</v>
      </c>
      <c r="F51" s="429">
        <f t="shared" si="23"/>
        <v>202118</v>
      </c>
      <c r="G51" s="193">
        <f>SUM(G52,G194)</f>
        <v>0</v>
      </c>
      <c r="H51" s="195">
        <f t="shared" ref="H51:I51" si="24">SUM(H52,H194)</f>
        <v>0</v>
      </c>
      <c r="I51" s="196">
        <f t="shared" si="24"/>
        <v>0</v>
      </c>
      <c r="J51" s="195">
        <f>SUM(J52,J194)</f>
        <v>0</v>
      </c>
      <c r="K51" s="194">
        <f t="shared" ref="K51:L51" si="25">SUM(K52,K194)</f>
        <v>0</v>
      </c>
      <c r="L51" s="196">
        <f t="shared" si="25"/>
        <v>0</v>
      </c>
      <c r="M51" s="192">
        <f>SUM(M52,M194)</f>
        <v>0</v>
      </c>
      <c r="N51" s="194">
        <f t="shared" ref="N51:O51" si="26">SUM(N52,N194)</f>
        <v>0</v>
      </c>
      <c r="O51" s="196">
        <f t="shared" si="26"/>
        <v>0</v>
      </c>
      <c r="P51" s="197"/>
    </row>
    <row r="52" spans="1:16" s="27" customFormat="1" ht="24" x14ac:dyDescent="0.25">
      <c r="A52" s="198"/>
      <c r="B52" s="20" t="s">
        <v>67</v>
      </c>
      <c r="C52" s="199">
        <f t="shared" si="4"/>
        <v>202118</v>
      </c>
      <c r="D52" s="200">
        <f>SUM(D53,D75,D173,D187)</f>
        <v>208859</v>
      </c>
      <c r="E52" s="471">
        <f t="shared" ref="E52:F52" si="27">SUM(E53,E75,E173,E187)</f>
        <v>-6741</v>
      </c>
      <c r="F52" s="430">
        <f t="shared" si="27"/>
        <v>202118</v>
      </c>
      <c r="G52" s="200">
        <f>SUM(G53,G75,G173,G187)</f>
        <v>0</v>
      </c>
      <c r="H52" s="202">
        <f t="shared" ref="H52:I52" si="28">SUM(H53,H75,H173,H187)</f>
        <v>0</v>
      </c>
      <c r="I52" s="203">
        <f t="shared" si="28"/>
        <v>0</v>
      </c>
      <c r="J52" s="202">
        <f>SUM(J53,J75,J173,J187)</f>
        <v>0</v>
      </c>
      <c r="K52" s="201">
        <f t="shared" ref="K52:L52" si="29">SUM(K53,K75,K173,K187)</f>
        <v>0</v>
      </c>
      <c r="L52" s="203">
        <f t="shared" si="29"/>
        <v>0</v>
      </c>
      <c r="M52" s="199">
        <f>SUM(M53,M75,M173,M187)</f>
        <v>0</v>
      </c>
      <c r="N52" s="201">
        <f t="shared" ref="N52:O52" si="30">SUM(N53,N75,N173,N187)</f>
        <v>0</v>
      </c>
      <c r="O52" s="203">
        <f t="shared" si="30"/>
        <v>0</v>
      </c>
      <c r="P52" s="204"/>
    </row>
    <row r="53" spans="1:16" s="27" customFormat="1" hidden="1" x14ac:dyDescent="0.25">
      <c r="A53" s="205">
        <v>1000</v>
      </c>
      <c r="B53" s="205" t="s">
        <v>68</v>
      </c>
      <c r="C53" s="206">
        <f t="shared" si="4"/>
        <v>0</v>
      </c>
      <c r="D53" s="207">
        <f>SUM(D54,D67)</f>
        <v>0</v>
      </c>
      <c r="E53" s="472">
        <f t="shared" ref="E53:F53" si="31">SUM(E54,E67)</f>
        <v>0</v>
      </c>
      <c r="F53" s="431">
        <f t="shared" si="31"/>
        <v>0</v>
      </c>
      <c r="G53" s="207">
        <f>SUM(G54,G67)</f>
        <v>0</v>
      </c>
      <c r="H53" s="209">
        <f t="shared" ref="H53:I53" si="32">SUM(H54,H67)</f>
        <v>0</v>
      </c>
      <c r="I53" s="210">
        <f t="shared" si="32"/>
        <v>0</v>
      </c>
      <c r="J53" s="209">
        <f>SUM(J54,J67)</f>
        <v>0</v>
      </c>
      <c r="K53" s="208">
        <f t="shared" ref="K53:L53" si="33">SUM(K54,K67)</f>
        <v>0</v>
      </c>
      <c r="L53" s="210">
        <f t="shared" si="33"/>
        <v>0</v>
      </c>
      <c r="M53" s="206">
        <f>SUM(M54,M67)</f>
        <v>0</v>
      </c>
      <c r="N53" s="208">
        <f t="shared" ref="N53:O53" si="34">SUM(N54,N67)</f>
        <v>0</v>
      </c>
      <c r="O53" s="210">
        <f t="shared" si="34"/>
        <v>0</v>
      </c>
      <c r="P53" s="212"/>
    </row>
    <row r="54" spans="1:16" hidden="1" x14ac:dyDescent="0.25">
      <c r="A54" s="76">
        <v>1100</v>
      </c>
      <c r="B54" s="213" t="s">
        <v>69</v>
      </c>
      <c r="C54" s="77">
        <f t="shared" si="4"/>
        <v>0</v>
      </c>
      <c r="D54" s="214">
        <f>SUM(D55,D58,D66)</f>
        <v>0</v>
      </c>
      <c r="E54" s="473">
        <f t="shared" ref="E54:F54" si="35">SUM(E55,E58,E66)</f>
        <v>0</v>
      </c>
      <c r="F54" s="424">
        <f t="shared" si="35"/>
        <v>0</v>
      </c>
      <c r="G54" s="214">
        <f>SUM(G55,G58,G66)</f>
        <v>0</v>
      </c>
      <c r="H54" s="87">
        <f t="shared" ref="H54:I54" si="36">SUM(H55,H58,H66)</f>
        <v>0</v>
      </c>
      <c r="I54" s="215">
        <f t="shared" si="36"/>
        <v>0</v>
      </c>
      <c r="J54" s="87">
        <f>SUM(J55,J58,J66)</f>
        <v>0</v>
      </c>
      <c r="K54" s="88">
        <f t="shared" ref="K54:L54" si="37">SUM(K55,K58,K66)</f>
        <v>0</v>
      </c>
      <c r="L54" s="215">
        <f t="shared" si="37"/>
        <v>0</v>
      </c>
      <c r="M54" s="216">
        <f>SUM(M55,M58,M66)</f>
        <v>0</v>
      </c>
      <c r="N54" s="217">
        <f t="shared" ref="N54:O54" si="38">SUM(N55,N58,N66)</f>
        <v>0</v>
      </c>
      <c r="O54" s="218">
        <f t="shared" si="38"/>
        <v>0</v>
      </c>
      <c r="P54" s="219"/>
    </row>
    <row r="55" spans="1:16" hidden="1" x14ac:dyDescent="0.25">
      <c r="A55" s="220">
        <v>1110</v>
      </c>
      <c r="B55" s="164" t="s">
        <v>70</v>
      </c>
      <c r="C55" s="170">
        <f t="shared" si="4"/>
        <v>0</v>
      </c>
      <c r="D55" s="221">
        <f>SUM(D56:D57)</f>
        <v>0</v>
      </c>
      <c r="E55" s="474">
        <f t="shared" ref="E55:F55" si="39">SUM(E56:E57)</f>
        <v>0</v>
      </c>
      <c r="F55" s="426">
        <f t="shared" si="39"/>
        <v>0</v>
      </c>
      <c r="G55" s="221">
        <f>SUM(G56:G57)</f>
        <v>0</v>
      </c>
      <c r="H55" s="223">
        <f t="shared" ref="H55:I55" si="40">SUM(H56:H57)</f>
        <v>0</v>
      </c>
      <c r="I55" s="224">
        <f t="shared" si="40"/>
        <v>0</v>
      </c>
      <c r="J55" s="223">
        <f>SUM(J56:J57)</f>
        <v>0</v>
      </c>
      <c r="K55" s="222">
        <f t="shared" ref="K55:L55" si="41">SUM(K56:K57)</f>
        <v>0</v>
      </c>
      <c r="L55" s="224">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c r="E56" s="475"/>
      <c r="F56" s="433">
        <f t="shared" ref="F56:F57" si="43">D56+E56</f>
        <v>0</v>
      </c>
      <c r="G56" s="227"/>
      <c r="H56" s="97"/>
      <c r="I56" s="228">
        <f t="shared" ref="I56:I57" si="44">G56+H56</f>
        <v>0</v>
      </c>
      <c r="J56" s="97"/>
      <c r="K56" s="98"/>
      <c r="L56" s="228">
        <f t="shared" ref="L56:L57" si="45">J56+K56</f>
        <v>0</v>
      </c>
      <c r="M56" s="230"/>
      <c r="N56" s="98"/>
      <c r="O56" s="228">
        <f>M56+N56</f>
        <v>0</v>
      </c>
      <c r="P56" s="231"/>
    </row>
    <row r="57" spans="1:16" ht="24" hidden="1" customHeight="1" x14ac:dyDescent="0.25">
      <c r="A57" s="58">
        <v>1119</v>
      </c>
      <c r="B57" s="101" t="s">
        <v>72</v>
      </c>
      <c r="C57" s="102">
        <f t="shared" si="4"/>
        <v>0</v>
      </c>
      <c r="D57" s="232"/>
      <c r="E57" s="476"/>
      <c r="F57" s="432">
        <f t="shared" si="43"/>
        <v>0</v>
      </c>
      <c r="G57" s="232"/>
      <c r="H57" s="107"/>
      <c r="I57" s="233">
        <f t="shared" si="44"/>
        <v>0</v>
      </c>
      <c r="J57" s="107"/>
      <c r="K57" s="108"/>
      <c r="L57" s="233">
        <f t="shared" si="45"/>
        <v>0</v>
      </c>
      <c r="M57" s="235"/>
      <c r="N57" s="108"/>
      <c r="O57" s="233">
        <f>M57+N57</f>
        <v>0</v>
      </c>
      <c r="P57" s="236"/>
    </row>
    <row r="58" spans="1:16" hidden="1" x14ac:dyDescent="0.25">
      <c r="A58" s="237">
        <v>1140</v>
      </c>
      <c r="B58" s="101" t="s">
        <v>73</v>
      </c>
      <c r="C58" s="102">
        <f t="shared" si="4"/>
        <v>0</v>
      </c>
      <c r="D58" s="238">
        <f>SUM(D59:D65)</f>
        <v>0</v>
      </c>
      <c r="E58" s="477">
        <f t="shared" ref="E58:F58" si="46">SUM(E59:E65)</f>
        <v>0</v>
      </c>
      <c r="F58" s="432">
        <f t="shared" si="46"/>
        <v>0</v>
      </c>
      <c r="G58" s="238">
        <f>SUM(G59:G65)</f>
        <v>0</v>
      </c>
      <c r="H58" s="240">
        <f t="shared" ref="H58:I58" si="47">SUM(H59:H65)</f>
        <v>0</v>
      </c>
      <c r="I58" s="233">
        <f t="shared" si="47"/>
        <v>0</v>
      </c>
      <c r="J58" s="240">
        <f>SUM(J59:J65)</f>
        <v>0</v>
      </c>
      <c r="K58" s="239">
        <f t="shared" ref="K58:L58" si="48">SUM(K59:K65)</f>
        <v>0</v>
      </c>
      <c r="L58" s="233">
        <f t="shared" si="48"/>
        <v>0</v>
      </c>
      <c r="M58" s="102">
        <f>SUM(M59:M65)</f>
        <v>0</v>
      </c>
      <c r="N58" s="239">
        <f t="shared" ref="N58:O58" si="49">SUM(N59:N65)</f>
        <v>0</v>
      </c>
      <c r="O58" s="233">
        <f t="shared" si="49"/>
        <v>0</v>
      </c>
      <c r="P58" s="236"/>
    </row>
    <row r="59" spans="1:16" hidden="1" x14ac:dyDescent="0.25">
      <c r="A59" s="58">
        <v>1141</v>
      </c>
      <c r="B59" s="101" t="s">
        <v>74</v>
      </c>
      <c r="C59" s="102">
        <f t="shared" si="4"/>
        <v>0</v>
      </c>
      <c r="D59" s="232"/>
      <c r="E59" s="476"/>
      <c r="F59" s="432">
        <f t="shared" ref="F59:F66" si="50">D59+E59</f>
        <v>0</v>
      </c>
      <c r="G59" s="232"/>
      <c r="H59" s="107"/>
      <c r="I59" s="233">
        <f t="shared" ref="I59:I66" si="51">G59+H59</f>
        <v>0</v>
      </c>
      <c r="J59" s="107"/>
      <c r="K59" s="108"/>
      <c r="L59" s="233">
        <f t="shared" ref="L59:L66" si="52">J59+K59</f>
        <v>0</v>
      </c>
      <c r="M59" s="235"/>
      <c r="N59" s="108"/>
      <c r="O59" s="233">
        <f t="shared" ref="O59:O66" si="53">M59+N59</f>
        <v>0</v>
      </c>
      <c r="P59" s="236"/>
    </row>
    <row r="60" spans="1:16" ht="24.75" hidden="1" customHeight="1" x14ac:dyDescent="0.25">
      <c r="A60" s="58">
        <v>1142</v>
      </c>
      <c r="B60" s="101" t="s">
        <v>75</v>
      </c>
      <c r="C60" s="102">
        <f t="shared" si="4"/>
        <v>0</v>
      </c>
      <c r="D60" s="232"/>
      <c r="E60" s="476"/>
      <c r="F60" s="432">
        <f t="shared" si="50"/>
        <v>0</v>
      </c>
      <c r="G60" s="232"/>
      <c r="H60" s="107"/>
      <c r="I60" s="233">
        <f t="shared" si="51"/>
        <v>0</v>
      </c>
      <c r="J60" s="107"/>
      <c r="K60" s="108"/>
      <c r="L60" s="233">
        <f>J60+K60</f>
        <v>0</v>
      </c>
      <c r="M60" s="235"/>
      <c r="N60" s="108"/>
      <c r="O60" s="233">
        <f t="shared" si="53"/>
        <v>0</v>
      </c>
      <c r="P60" s="236"/>
    </row>
    <row r="61" spans="1:16" ht="24" hidden="1" x14ac:dyDescent="0.25">
      <c r="A61" s="58">
        <v>1145</v>
      </c>
      <c r="B61" s="101" t="s">
        <v>76</v>
      </c>
      <c r="C61" s="102">
        <f t="shared" si="4"/>
        <v>0</v>
      </c>
      <c r="D61" s="232"/>
      <c r="E61" s="476"/>
      <c r="F61" s="432">
        <f t="shared" si="50"/>
        <v>0</v>
      </c>
      <c r="G61" s="232"/>
      <c r="H61" s="107"/>
      <c r="I61" s="233">
        <f t="shared" si="51"/>
        <v>0</v>
      </c>
      <c r="J61" s="107"/>
      <c r="K61" s="108"/>
      <c r="L61" s="233">
        <f t="shared" si="52"/>
        <v>0</v>
      </c>
      <c r="M61" s="235"/>
      <c r="N61" s="108"/>
      <c r="O61" s="233">
        <f>M61+N61</f>
        <v>0</v>
      </c>
      <c r="P61" s="236"/>
    </row>
    <row r="62" spans="1:16" ht="27.75" hidden="1" customHeight="1" x14ac:dyDescent="0.25">
      <c r="A62" s="58">
        <v>1146</v>
      </c>
      <c r="B62" s="101" t="s">
        <v>77</v>
      </c>
      <c r="C62" s="102">
        <f t="shared" si="4"/>
        <v>0</v>
      </c>
      <c r="D62" s="232"/>
      <c r="E62" s="476"/>
      <c r="F62" s="432">
        <f t="shared" si="50"/>
        <v>0</v>
      </c>
      <c r="G62" s="232"/>
      <c r="H62" s="107"/>
      <c r="I62" s="233">
        <f t="shared" si="51"/>
        <v>0</v>
      </c>
      <c r="J62" s="107"/>
      <c r="K62" s="108"/>
      <c r="L62" s="233">
        <f t="shared" si="52"/>
        <v>0</v>
      </c>
      <c r="M62" s="235"/>
      <c r="N62" s="108"/>
      <c r="O62" s="233">
        <f t="shared" si="53"/>
        <v>0</v>
      </c>
      <c r="P62" s="236"/>
    </row>
    <row r="63" spans="1:16" hidden="1" x14ac:dyDescent="0.25">
      <c r="A63" s="58">
        <v>1147</v>
      </c>
      <c r="B63" s="101" t="s">
        <v>78</v>
      </c>
      <c r="C63" s="102">
        <f t="shared" si="4"/>
        <v>0</v>
      </c>
      <c r="D63" s="232"/>
      <c r="E63" s="476"/>
      <c r="F63" s="432">
        <f t="shared" si="50"/>
        <v>0</v>
      </c>
      <c r="G63" s="232"/>
      <c r="H63" s="107"/>
      <c r="I63" s="233">
        <f t="shared" si="51"/>
        <v>0</v>
      </c>
      <c r="J63" s="107"/>
      <c r="K63" s="108"/>
      <c r="L63" s="233">
        <f t="shared" si="52"/>
        <v>0</v>
      </c>
      <c r="M63" s="235"/>
      <c r="N63" s="108"/>
      <c r="O63" s="233">
        <f t="shared" si="53"/>
        <v>0</v>
      </c>
      <c r="P63" s="236"/>
    </row>
    <row r="64" spans="1:16" hidden="1" x14ac:dyDescent="0.25">
      <c r="A64" s="58">
        <v>1148</v>
      </c>
      <c r="B64" s="101" t="s">
        <v>79</v>
      </c>
      <c r="C64" s="102">
        <f t="shared" si="4"/>
        <v>0</v>
      </c>
      <c r="D64" s="232"/>
      <c r="E64" s="476"/>
      <c r="F64" s="432">
        <f t="shared" si="50"/>
        <v>0</v>
      </c>
      <c r="G64" s="232"/>
      <c r="H64" s="107"/>
      <c r="I64" s="233">
        <f t="shared" si="51"/>
        <v>0</v>
      </c>
      <c r="J64" s="107"/>
      <c r="K64" s="108"/>
      <c r="L64" s="233">
        <f t="shared" si="52"/>
        <v>0</v>
      </c>
      <c r="M64" s="235"/>
      <c r="N64" s="108"/>
      <c r="O64" s="233">
        <f t="shared" si="53"/>
        <v>0</v>
      </c>
      <c r="P64" s="236"/>
    </row>
    <row r="65" spans="1:16" ht="24" hidden="1" customHeight="1" x14ac:dyDescent="0.25">
      <c r="A65" s="58">
        <v>1149</v>
      </c>
      <c r="B65" s="101" t="s">
        <v>80</v>
      </c>
      <c r="C65" s="102">
        <f>F65+I65+L65+O65</f>
        <v>0</v>
      </c>
      <c r="D65" s="232"/>
      <c r="E65" s="476"/>
      <c r="F65" s="432">
        <f t="shared" si="50"/>
        <v>0</v>
      </c>
      <c r="G65" s="232"/>
      <c r="H65" s="107"/>
      <c r="I65" s="233">
        <f t="shared" si="51"/>
        <v>0</v>
      </c>
      <c r="J65" s="107"/>
      <c r="K65" s="108"/>
      <c r="L65" s="233">
        <f t="shared" si="52"/>
        <v>0</v>
      </c>
      <c r="M65" s="235"/>
      <c r="N65" s="108"/>
      <c r="O65" s="233">
        <f t="shared" si="53"/>
        <v>0</v>
      </c>
      <c r="P65" s="236"/>
    </row>
    <row r="66" spans="1:16" ht="36" hidden="1" x14ac:dyDescent="0.25">
      <c r="A66" s="220">
        <v>1150</v>
      </c>
      <c r="B66" s="164" t="s">
        <v>81</v>
      </c>
      <c r="C66" s="170">
        <f>F66+I66+L66+O66</f>
        <v>0</v>
      </c>
      <c r="D66" s="241"/>
      <c r="E66" s="478"/>
      <c r="F66" s="426">
        <f t="shared" si="50"/>
        <v>0</v>
      </c>
      <c r="G66" s="241"/>
      <c r="H66" s="243"/>
      <c r="I66" s="224">
        <f t="shared" si="51"/>
        <v>0</v>
      </c>
      <c r="J66" s="243"/>
      <c r="K66" s="242"/>
      <c r="L66" s="224">
        <f t="shared" si="52"/>
        <v>0</v>
      </c>
      <c r="M66" s="244"/>
      <c r="N66" s="242"/>
      <c r="O66" s="224">
        <f t="shared" si="53"/>
        <v>0</v>
      </c>
      <c r="P66" s="226"/>
    </row>
    <row r="67" spans="1:16" ht="24" hidden="1" x14ac:dyDescent="0.25">
      <c r="A67" s="76">
        <v>1200</v>
      </c>
      <c r="B67" s="213" t="s">
        <v>82</v>
      </c>
      <c r="C67" s="77">
        <f t="shared" si="4"/>
        <v>0</v>
      </c>
      <c r="D67" s="214">
        <f>SUM(D68:D69)</f>
        <v>0</v>
      </c>
      <c r="E67" s="473">
        <f t="shared" ref="E67:F67" si="54">SUM(E68:E69)</f>
        <v>0</v>
      </c>
      <c r="F67" s="424">
        <f t="shared" si="54"/>
        <v>0</v>
      </c>
      <c r="G67" s="214">
        <f>SUM(G68:G69)</f>
        <v>0</v>
      </c>
      <c r="H67" s="87">
        <f t="shared" ref="H67:I67" si="55">SUM(H68:H69)</f>
        <v>0</v>
      </c>
      <c r="I67" s="215">
        <f t="shared" si="55"/>
        <v>0</v>
      </c>
      <c r="J67" s="87">
        <f>SUM(J68:J69)</f>
        <v>0</v>
      </c>
      <c r="K67" s="88">
        <f t="shared" ref="K67:L67" si="56">SUM(K68:K69)</f>
        <v>0</v>
      </c>
      <c r="L67" s="215">
        <f t="shared" si="56"/>
        <v>0</v>
      </c>
      <c r="M67" s="77">
        <f>SUM(M68:M69)</f>
        <v>0</v>
      </c>
      <c r="N67" s="88">
        <f t="shared" ref="N67:O67" si="57">SUM(N68:N69)</f>
        <v>0</v>
      </c>
      <c r="O67" s="215">
        <f t="shared" si="57"/>
        <v>0</v>
      </c>
      <c r="P67" s="245"/>
    </row>
    <row r="68" spans="1:16" ht="24" hidden="1" x14ac:dyDescent="0.25">
      <c r="A68" s="365">
        <v>1210</v>
      </c>
      <c r="B68" s="91" t="s">
        <v>83</v>
      </c>
      <c r="C68" s="92">
        <f t="shared" si="4"/>
        <v>0</v>
      </c>
      <c r="D68" s="227"/>
      <c r="E68" s="475"/>
      <c r="F68" s="433">
        <f>D68+E68</f>
        <v>0</v>
      </c>
      <c r="G68" s="227"/>
      <c r="H68" s="97"/>
      <c r="I68" s="228">
        <f>G68+H68</f>
        <v>0</v>
      </c>
      <c r="J68" s="97"/>
      <c r="K68" s="98"/>
      <c r="L68" s="228">
        <f>J68+K68</f>
        <v>0</v>
      </c>
      <c r="M68" s="230"/>
      <c r="N68" s="98"/>
      <c r="O68" s="228">
        <f>M68+N68</f>
        <v>0</v>
      </c>
      <c r="P68" s="231"/>
    </row>
    <row r="69" spans="1:16" ht="24" hidden="1" x14ac:dyDescent="0.25">
      <c r="A69" s="237">
        <v>1220</v>
      </c>
      <c r="B69" s="101" t="s">
        <v>84</v>
      </c>
      <c r="C69" s="102">
        <f t="shared" si="4"/>
        <v>0</v>
      </c>
      <c r="D69" s="238">
        <f>SUM(D70:D74)</f>
        <v>0</v>
      </c>
      <c r="E69" s="477">
        <f t="shared" ref="E69:F69" si="58">SUM(E70:E74)</f>
        <v>0</v>
      </c>
      <c r="F69" s="432">
        <f t="shared" si="58"/>
        <v>0</v>
      </c>
      <c r="G69" s="238">
        <f>SUM(G70:G74)</f>
        <v>0</v>
      </c>
      <c r="H69" s="240">
        <f t="shared" ref="H69:I69" si="59">SUM(H70:H74)</f>
        <v>0</v>
      </c>
      <c r="I69" s="233">
        <f t="shared" si="59"/>
        <v>0</v>
      </c>
      <c r="J69" s="240">
        <f>SUM(J70:J74)</f>
        <v>0</v>
      </c>
      <c r="K69" s="239">
        <f t="shared" ref="K69:L69" si="60">SUM(K70:K74)</f>
        <v>0</v>
      </c>
      <c r="L69" s="233">
        <f t="shared" si="60"/>
        <v>0</v>
      </c>
      <c r="M69" s="102">
        <f>SUM(M70:M74)</f>
        <v>0</v>
      </c>
      <c r="N69" s="239">
        <f t="shared" ref="N69:O69" si="61">SUM(N70:N74)</f>
        <v>0</v>
      </c>
      <c r="O69" s="233">
        <f t="shared" si="61"/>
        <v>0</v>
      </c>
      <c r="P69" s="236"/>
    </row>
    <row r="70" spans="1:16" ht="48" hidden="1" x14ac:dyDescent="0.25">
      <c r="A70" s="58">
        <v>1221</v>
      </c>
      <c r="B70" s="101" t="s">
        <v>85</v>
      </c>
      <c r="C70" s="102">
        <f t="shared" si="4"/>
        <v>0</v>
      </c>
      <c r="D70" s="232"/>
      <c r="E70" s="476"/>
      <c r="F70" s="432">
        <f t="shared" ref="F70:F74" si="62">D70+E70</f>
        <v>0</v>
      </c>
      <c r="G70" s="232"/>
      <c r="H70" s="107"/>
      <c r="I70" s="233">
        <f t="shared" ref="I70:I74" si="63">G70+H70</f>
        <v>0</v>
      </c>
      <c r="J70" s="107"/>
      <c r="K70" s="108"/>
      <c r="L70" s="233">
        <f t="shared" ref="L70:L74" si="64">J70+K70</f>
        <v>0</v>
      </c>
      <c r="M70" s="235"/>
      <c r="N70" s="108"/>
      <c r="O70" s="233">
        <f t="shared" ref="O70:O74" si="65">M70+N70</f>
        <v>0</v>
      </c>
      <c r="P70" s="236"/>
    </row>
    <row r="71" spans="1:16" hidden="1" x14ac:dyDescent="0.25">
      <c r="A71" s="58">
        <v>1223</v>
      </c>
      <c r="B71" s="101" t="s">
        <v>86</v>
      </c>
      <c r="C71" s="102">
        <f t="shared" si="4"/>
        <v>0</v>
      </c>
      <c r="D71" s="232"/>
      <c r="E71" s="476"/>
      <c r="F71" s="432">
        <f t="shared" si="62"/>
        <v>0</v>
      </c>
      <c r="G71" s="232"/>
      <c r="H71" s="107"/>
      <c r="I71" s="233">
        <f t="shared" si="63"/>
        <v>0</v>
      </c>
      <c r="J71" s="107"/>
      <c r="K71" s="108"/>
      <c r="L71" s="233">
        <f t="shared" si="64"/>
        <v>0</v>
      </c>
      <c r="M71" s="235"/>
      <c r="N71" s="108"/>
      <c r="O71" s="233">
        <f t="shared" si="65"/>
        <v>0</v>
      </c>
      <c r="P71" s="236"/>
    </row>
    <row r="72" spans="1:16" hidden="1" x14ac:dyDescent="0.25">
      <c r="A72" s="58">
        <v>1225</v>
      </c>
      <c r="B72" s="101" t="s">
        <v>87</v>
      </c>
      <c r="C72" s="102">
        <f t="shared" si="4"/>
        <v>0</v>
      </c>
      <c r="D72" s="232"/>
      <c r="E72" s="476"/>
      <c r="F72" s="432">
        <f t="shared" si="62"/>
        <v>0</v>
      </c>
      <c r="G72" s="232"/>
      <c r="H72" s="107"/>
      <c r="I72" s="233">
        <f t="shared" si="63"/>
        <v>0</v>
      </c>
      <c r="J72" s="107"/>
      <c r="K72" s="108"/>
      <c r="L72" s="233">
        <f t="shared" si="64"/>
        <v>0</v>
      </c>
      <c r="M72" s="235"/>
      <c r="N72" s="108"/>
      <c r="O72" s="233">
        <f t="shared" si="65"/>
        <v>0</v>
      </c>
      <c r="P72" s="236"/>
    </row>
    <row r="73" spans="1:16" ht="36" hidden="1" x14ac:dyDescent="0.25">
      <c r="A73" s="58">
        <v>1227</v>
      </c>
      <c r="B73" s="101" t="s">
        <v>88</v>
      </c>
      <c r="C73" s="102">
        <f t="shared" si="4"/>
        <v>0</v>
      </c>
      <c r="D73" s="232"/>
      <c r="E73" s="476"/>
      <c r="F73" s="432">
        <f t="shared" si="62"/>
        <v>0</v>
      </c>
      <c r="G73" s="232"/>
      <c r="H73" s="107"/>
      <c r="I73" s="233">
        <f t="shared" si="63"/>
        <v>0</v>
      </c>
      <c r="J73" s="107"/>
      <c r="K73" s="108"/>
      <c r="L73" s="233">
        <f t="shared" si="64"/>
        <v>0</v>
      </c>
      <c r="M73" s="235"/>
      <c r="N73" s="108"/>
      <c r="O73" s="233">
        <f t="shared" si="65"/>
        <v>0</v>
      </c>
      <c r="P73" s="236"/>
    </row>
    <row r="74" spans="1:16" ht="48" hidden="1" x14ac:dyDescent="0.25">
      <c r="A74" s="58">
        <v>1228</v>
      </c>
      <c r="B74" s="101" t="s">
        <v>89</v>
      </c>
      <c r="C74" s="102">
        <f t="shared" si="4"/>
        <v>0</v>
      </c>
      <c r="D74" s="232"/>
      <c r="E74" s="476"/>
      <c r="F74" s="432">
        <f t="shared" si="62"/>
        <v>0</v>
      </c>
      <c r="G74" s="232"/>
      <c r="H74" s="107"/>
      <c r="I74" s="233">
        <f t="shared" si="63"/>
        <v>0</v>
      </c>
      <c r="J74" s="107"/>
      <c r="K74" s="108"/>
      <c r="L74" s="233">
        <f t="shared" si="64"/>
        <v>0</v>
      </c>
      <c r="M74" s="235"/>
      <c r="N74" s="108"/>
      <c r="O74" s="233">
        <f t="shared" si="65"/>
        <v>0</v>
      </c>
      <c r="P74" s="236"/>
    </row>
    <row r="75" spans="1:16" x14ac:dyDescent="0.25">
      <c r="A75" s="205">
        <v>2000</v>
      </c>
      <c r="B75" s="205" t="s">
        <v>90</v>
      </c>
      <c r="C75" s="206">
        <f t="shared" si="4"/>
        <v>202118</v>
      </c>
      <c r="D75" s="207">
        <f>SUM(D76,D83,D130,D164,D165,D172)</f>
        <v>208859</v>
      </c>
      <c r="E75" s="479">
        <f t="shared" ref="E75:F75" si="66">SUM(E76,E83,E130,E164,E165,E172)</f>
        <v>-6741</v>
      </c>
      <c r="F75" s="431">
        <f t="shared" si="66"/>
        <v>202118</v>
      </c>
      <c r="G75" s="207">
        <f>SUM(G76,G83,G130,G164,G165,G172)</f>
        <v>0</v>
      </c>
      <c r="H75" s="209">
        <f t="shared" ref="H75:I75" si="67">SUM(H76,H83,H130,H164,H165,H172)</f>
        <v>0</v>
      </c>
      <c r="I75" s="210">
        <f t="shared" si="67"/>
        <v>0</v>
      </c>
      <c r="J75" s="209">
        <f>SUM(J76,J83,J130,J164,J165,J172)</f>
        <v>0</v>
      </c>
      <c r="K75" s="208">
        <f t="shared" ref="K75:L75" si="68">SUM(K76,K83,K130,K164,K165,K172)</f>
        <v>0</v>
      </c>
      <c r="L75" s="210">
        <f t="shared" si="68"/>
        <v>0</v>
      </c>
      <c r="M75" s="206">
        <f>SUM(M76,M83,M130,M164,M165,M172)</f>
        <v>0</v>
      </c>
      <c r="N75" s="208">
        <f t="shared" ref="N75:O75" si="69">SUM(N76,N83,N130,N164,N165,N172)</f>
        <v>0</v>
      </c>
      <c r="O75" s="210">
        <f t="shared" si="69"/>
        <v>0</v>
      </c>
      <c r="P75" s="212"/>
    </row>
    <row r="76" spans="1:16" ht="24" hidden="1" x14ac:dyDescent="0.25">
      <c r="A76" s="76">
        <v>2100</v>
      </c>
      <c r="B76" s="213" t="s">
        <v>91</v>
      </c>
      <c r="C76" s="77">
        <f t="shared" si="4"/>
        <v>0</v>
      </c>
      <c r="D76" s="214">
        <f>SUM(D77,D80)</f>
        <v>0</v>
      </c>
      <c r="E76" s="473">
        <f t="shared" ref="E76:F76" si="70">SUM(E77,E80)</f>
        <v>0</v>
      </c>
      <c r="F76" s="424">
        <f t="shared" si="70"/>
        <v>0</v>
      </c>
      <c r="G76" s="214">
        <f>SUM(G77,G80)</f>
        <v>0</v>
      </c>
      <c r="H76" s="87">
        <f t="shared" ref="H76:I76" si="71">SUM(H77,H80)</f>
        <v>0</v>
      </c>
      <c r="I76" s="215">
        <f t="shared" si="71"/>
        <v>0</v>
      </c>
      <c r="J76" s="87">
        <f>SUM(J77,J80)</f>
        <v>0</v>
      </c>
      <c r="K76" s="88">
        <f t="shared" ref="K76:L76" si="72">SUM(K77,K80)</f>
        <v>0</v>
      </c>
      <c r="L76" s="215">
        <f t="shared" si="72"/>
        <v>0</v>
      </c>
      <c r="M76" s="77">
        <f>SUM(M77,M80)</f>
        <v>0</v>
      </c>
      <c r="N76" s="88">
        <f t="shared" ref="N76:O76" si="73">SUM(N77,N80)</f>
        <v>0</v>
      </c>
      <c r="O76" s="215">
        <f t="shared" si="73"/>
        <v>0</v>
      </c>
      <c r="P76" s="245"/>
    </row>
    <row r="77" spans="1:16" ht="24" hidden="1" x14ac:dyDescent="0.25">
      <c r="A77" s="365">
        <v>2110</v>
      </c>
      <c r="B77" s="91" t="s">
        <v>92</v>
      </c>
      <c r="C77" s="92">
        <f t="shared" si="4"/>
        <v>0</v>
      </c>
      <c r="D77" s="246">
        <f>SUM(D78:D79)</f>
        <v>0</v>
      </c>
      <c r="E77" s="480">
        <f t="shared" ref="E77:F77" si="74">SUM(E78:E79)</f>
        <v>0</v>
      </c>
      <c r="F77" s="433">
        <f t="shared" si="74"/>
        <v>0</v>
      </c>
      <c r="G77" s="246">
        <f>SUM(G78:G79)</f>
        <v>0</v>
      </c>
      <c r="H77" s="248">
        <f t="shared" ref="H77:I77" si="75">SUM(H78:H79)</f>
        <v>0</v>
      </c>
      <c r="I77" s="228">
        <f t="shared" si="75"/>
        <v>0</v>
      </c>
      <c r="J77" s="248">
        <f>SUM(J78:J79)</f>
        <v>0</v>
      </c>
      <c r="K77" s="247">
        <f t="shared" ref="K77:L77" si="76">SUM(K78:K79)</f>
        <v>0</v>
      </c>
      <c r="L77" s="228">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c r="E78" s="476"/>
      <c r="F78" s="432">
        <f t="shared" ref="F78:F79" si="78">D78+E78</f>
        <v>0</v>
      </c>
      <c r="G78" s="232"/>
      <c r="H78" s="107"/>
      <c r="I78" s="233">
        <f t="shared" ref="I78:I79" si="79">G78+H78</f>
        <v>0</v>
      </c>
      <c r="J78" s="107"/>
      <c r="K78" s="108"/>
      <c r="L78" s="233">
        <f t="shared" ref="L78:L79" si="80">J78+K78</f>
        <v>0</v>
      </c>
      <c r="M78" s="235"/>
      <c r="N78" s="108"/>
      <c r="O78" s="233">
        <f t="shared" ref="O78:O79" si="81">M78+N78</f>
        <v>0</v>
      </c>
      <c r="P78" s="236"/>
    </row>
    <row r="79" spans="1:16" ht="24" hidden="1" x14ac:dyDescent="0.25">
      <c r="A79" s="58">
        <v>2112</v>
      </c>
      <c r="B79" s="101" t="s">
        <v>94</v>
      </c>
      <c r="C79" s="102">
        <f t="shared" si="4"/>
        <v>0</v>
      </c>
      <c r="D79" s="232"/>
      <c r="E79" s="476"/>
      <c r="F79" s="432">
        <f t="shared" si="78"/>
        <v>0</v>
      </c>
      <c r="G79" s="232"/>
      <c r="H79" s="107"/>
      <c r="I79" s="233">
        <f t="shared" si="79"/>
        <v>0</v>
      </c>
      <c r="J79" s="107"/>
      <c r="K79" s="108"/>
      <c r="L79" s="233">
        <f t="shared" si="80"/>
        <v>0</v>
      </c>
      <c r="M79" s="235"/>
      <c r="N79" s="108"/>
      <c r="O79" s="233">
        <f t="shared" si="81"/>
        <v>0</v>
      </c>
      <c r="P79" s="236"/>
    </row>
    <row r="80" spans="1:16" ht="24" hidden="1" x14ac:dyDescent="0.25">
      <c r="A80" s="237">
        <v>2120</v>
      </c>
      <c r="B80" s="101" t="s">
        <v>95</v>
      </c>
      <c r="C80" s="102">
        <f t="shared" si="4"/>
        <v>0</v>
      </c>
      <c r="D80" s="238">
        <f>SUM(D81:D82)</f>
        <v>0</v>
      </c>
      <c r="E80" s="477">
        <f t="shared" ref="E80:F80" si="82">SUM(E81:E82)</f>
        <v>0</v>
      </c>
      <c r="F80" s="432">
        <f t="shared" si="82"/>
        <v>0</v>
      </c>
      <c r="G80" s="238">
        <f>SUM(G81:G82)</f>
        <v>0</v>
      </c>
      <c r="H80" s="240">
        <f t="shared" ref="H80:I80" si="83">SUM(H81:H82)</f>
        <v>0</v>
      </c>
      <c r="I80" s="233">
        <f t="shared" si="83"/>
        <v>0</v>
      </c>
      <c r="J80" s="240">
        <f>SUM(J81:J82)</f>
        <v>0</v>
      </c>
      <c r="K80" s="239">
        <f t="shared" ref="K80:L80" si="84">SUM(K81:K82)</f>
        <v>0</v>
      </c>
      <c r="L80" s="233">
        <f t="shared" si="84"/>
        <v>0</v>
      </c>
      <c r="M80" s="102">
        <f>SUM(M81:M82)</f>
        <v>0</v>
      </c>
      <c r="N80" s="239">
        <f t="shared" ref="N80:O80" si="85">SUM(N81:N82)</f>
        <v>0</v>
      </c>
      <c r="O80" s="233">
        <f t="shared" si="85"/>
        <v>0</v>
      </c>
      <c r="P80" s="236"/>
    </row>
    <row r="81" spans="1:16" hidden="1" x14ac:dyDescent="0.25">
      <c r="A81" s="58">
        <v>2121</v>
      </c>
      <c r="B81" s="101" t="s">
        <v>93</v>
      </c>
      <c r="C81" s="102">
        <f t="shared" si="4"/>
        <v>0</v>
      </c>
      <c r="D81" s="232"/>
      <c r="E81" s="476"/>
      <c r="F81" s="432">
        <f t="shared" ref="F81:F82" si="86">D81+E81</f>
        <v>0</v>
      </c>
      <c r="G81" s="232"/>
      <c r="H81" s="107"/>
      <c r="I81" s="233">
        <f t="shared" ref="I81:I82" si="87">G81+H81</f>
        <v>0</v>
      </c>
      <c r="J81" s="107"/>
      <c r="K81" s="108"/>
      <c r="L81" s="233">
        <f t="shared" ref="L81:L82" si="88">J81+K81</f>
        <v>0</v>
      </c>
      <c r="M81" s="235"/>
      <c r="N81" s="108"/>
      <c r="O81" s="233">
        <f t="shared" ref="O81:O82" si="89">M81+N81</f>
        <v>0</v>
      </c>
      <c r="P81" s="236"/>
    </row>
    <row r="82" spans="1:16" ht="24" hidden="1" x14ac:dyDescent="0.25">
      <c r="A82" s="58">
        <v>2122</v>
      </c>
      <c r="B82" s="101" t="s">
        <v>94</v>
      </c>
      <c r="C82" s="102">
        <f t="shared" si="4"/>
        <v>0</v>
      </c>
      <c r="D82" s="232"/>
      <c r="E82" s="476"/>
      <c r="F82" s="432">
        <f t="shared" si="86"/>
        <v>0</v>
      </c>
      <c r="G82" s="232"/>
      <c r="H82" s="107"/>
      <c r="I82" s="233">
        <f t="shared" si="87"/>
        <v>0</v>
      </c>
      <c r="J82" s="107"/>
      <c r="K82" s="108"/>
      <c r="L82" s="233">
        <f t="shared" si="88"/>
        <v>0</v>
      </c>
      <c r="M82" s="235"/>
      <c r="N82" s="108"/>
      <c r="O82" s="233">
        <f t="shared" si="89"/>
        <v>0</v>
      </c>
      <c r="P82" s="236"/>
    </row>
    <row r="83" spans="1:16" x14ac:dyDescent="0.25">
      <c r="A83" s="76">
        <v>2200</v>
      </c>
      <c r="B83" s="213" t="s">
        <v>96</v>
      </c>
      <c r="C83" s="77">
        <f t="shared" si="4"/>
        <v>202118</v>
      </c>
      <c r="D83" s="214">
        <f>SUM(D84,D89,D95,D103,D112,D116,D122,D128)</f>
        <v>208859</v>
      </c>
      <c r="E83" s="473">
        <f t="shared" ref="E83:F83" si="90">SUM(E84,E89,E95,E103,E112,E116,E122,E128)</f>
        <v>-6741</v>
      </c>
      <c r="F83" s="424">
        <f t="shared" si="90"/>
        <v>202118</v>
      </c>
      <c r="G83" s="214">
        <f>SUM(G84,G89,G95,G103,G112,G116,G122,G128)</f>
        <v>0</v>
      </c>
      <c r="H83" s="87">
        <f t="shared" ref="H83:I83" si="91">SUM(H84,H89,H95,H103,H112,H116,H122,H128)</f>
        <v>0</v>
      </c>
      <c r="I83" s="215">
        <f t="shared" si="91"/>
        <v>0</v>
      </c>
      <c r="J83" s="87">
        <f>SUM(J84,J89,J95,J103,J112,J116,J122,J128)</f>
        <v>0</v>
      </c>
      <c r="K83" s="88">
        <f t="shared" ref="K83:L83" si="92">SUM(K84,K89,K95,K103,K112,K116,K122,K128)</f>
        <v>0</v>
      </c>
      <c r="L83" s="215">
        <f t="shared" si="92"/>
        <v>0</v>
      </c>
      <c r="M83" s="125">
        <f>SUM(M84,M89,M95,M103,M112,M116,M122,M128)</f>
        <v>0</v>
      </c>
      <c r="N83" s="249">
        <f t="shared" ref="N83:O83" si="93">SUM(N84,N89,N95,N103,N112,N116,N122,N128)</f>
        <v>0</v>
      </c>
      <c r="O83" s="250">
        <f t="shared" si="93"/>
        <v>0</v>
      </c>
      <c r="P83" s="251"/>
    </row>
    <row r="84" spans="1:16" ht="24" hidden="1" x14ac:dyDescent="0.25">
      <c r="A84" s="220">
        <v>2210</v>
      </c>
      <c r="B84" s="164" t="s">
        <v>97</v>
      </c>
      <c r="C84" s="170">
        <f t="shared" si="4"/>
        <v>0</v>
      </c>
      <c r="D84" s="221">
        <f>SUM(D85:D88)</f>
        <v>0</v>
      </c>
      <c r="E84" s="474">
        <f t="shared" ref="E84:F84" si="94">SUM(E85:E88)</f>
        <v>0</v>
      </c>
      <c r="F84" s="426">
        <f t="shared" si="94"/>
        <v>0</v>
      </c>
      <c r="G84" s="221">
        <f>SUM(G85:G88)</f>
        <v>0</v>
      </c>
      <c r="H84" s="223">
        <f t="shared" ref="H84:I84" si="95">SUM(H85:H88)</f>
        <v>0</v>
      </c>
      <c r="I84" s="224">
        <f t="shared" si="95"/>
        <v>0</v>
      </c>
      <c r="J84" s="223">
        <f>SUM(J85:J88)</f>
        <v>0</v>
      </c>
      <c r="K84" s="222">
        <f t="shared" ref="K84:L84" si="96">SUM(K85:K88)</f>
        <v>0</v>
      </c>
      <c r="L84" s="224">
        <f t="shared" si="96"/>
        <v>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c r="E85" s="475"/>
      <c r="F85" s="433">
        <f t="shared" ref="F85:F88" si="99">D85+E85</f>
        <v>0</v>
      </c>
      <c r="G85" s="227"/>
      <c r="H85" s="97"/>
      <c r="I85" s="228">
        <f t="shared" ref="I85:I88" si="100">G85+H85</f>
        <v>0</v>
      </c>
      <c r="J85" s="97"/>
      <c r="K85" s="98"/>
      <c r="L85" s="228">
        <f t="shared" ref="L85:L88" si="101">J85+K85</f>
        <v>0</v>
      </c>
      <c r="M85" s="230"/>
      <c r="N85" s="98"/>
      <c r="O85" s="228">
        <f t="shared" ref="O85:O88" si="102">M85+N85</f>
        <v>0</v>
      </c>
      <c r="P85" s="231"/>
    </row>
    <row r="86" spans="1:16" ht="36" hidden="1" x14ac:dyDescent="0.25">
      <c r="A86" s="58">
        <v>2212</v>
      </c>
      <c r="B86" s="101" t="s">
        <v>99</v>
      </c>
      <c r="C86" s="102">
        <f t="shared" si="98"/>
        <v>0</v>
      </c>
      <c r="D86" s="232"/>
      <c r="E86" s="476"/>
      <c r="F86" s="432">
        <f t="shared" si="99"/>
        <v>0</v>
      </c>
      <c r="G86" s="232"/>
      <c r="H86" s="107"/>
      <c r="I86" s="233">
        <f t="shared" si="100"/>
        <v>0</v>
      </c>
      <c r="J86" s="107"/>
      <c r="K86" s="108"/>
      <c r="L86" s="233">
        <f t="shared" si="101"/>
        <v>0</v>
      </c>
      <c r="M86" s="235"/>
      <c r="N86" s="108"/>
      <c r="O86" s="233">
        <f t="shared" si="102"/>
        <v>0</v>
      </c>
      <c r="P86" s="236"/>
    </row>
    <row r="87" spans="1:16" ht="24" hidden="1" x14ac:dyDescent="0.25">
      <c r="A87" s="58">
        <v>2214</v>
      </c>
      <c r="B87" s="101" t="s">
        <v>100</v>
      </c>
      <c r="C87" s="102">
        <f t="shared" si="98"/>
        <v>0</v>
      </c>
      <c r="D87" s="232"/>
      <c r="E87" s="476"/>
      <c r="F87" s="432">
        <f t="shared" si="99"/>
        <v>0</v>
      </c>
      <c r="G87" s="232"/>
      <c r="H87" s="107"/>
      <c r="I87" s="233">
        <f t="shared" si="100"/>
        <v>0</v>
      </c>
      <c r="J87" s="107"/>
      <c r="K87" s="108"/>
      <c r="L87" s="233">
        <f t="shared" si="101"/>
        <v>0</v>
      </c>
      <c r="M87" s="235"/>
      <c r="N87" s="108"/>
      <c r="O87" s="233">
        <f t="shared" si="102"/>
        <v>0</v>
      </c>
      <c r="P87" s="236"/>
    </row>
    <row r="88" spans="1:16" hidden="1" x14ac:dyDescent="0.25">
      <c r="A88" s="58">
        <v>2219</v>
      </c>
      <c r="B88" s="101" t="s">
        <v>101</v>
      </c>
      <c r="C88" s="102">
        <f t="shared" si="98"/>
        <v>0</v>
      </c>
      <c r="D88" s="232"/>
      <c r="E88" s="476"/>
      <c r="F88" s="432">
        <f t="shared" si="99"/>
        <v>0</v>
      </c>
      <c r="G88" s="232"/>
      <c r="H88" s="107"/>
      <c r="I88" s="233">
        <f t="shared" si="100"/>
        <v>0</v>
      </c>
      <c r="J88" s="107"/>
      <c r="K88" s="108"/>
      <c r="L88" s="233">
        <f t="shared" si="101"/>
        <v>0</v>
      </c>
      <c r="M88" s="235"/>
      <c r="N88" s="108"/>
      <c r="O88" s="233">
        <f t="shared" si="102"/>
        <v>0</v>
      </c>
      <c r="P88" s="236"/>
    </row>
    <row r="89" spans="1:16" ht="24" hidden="1" x14ac:dyDescent="0.25">
      <c r="A89" s="237">
        <v>2220</v>
      </c>
      <c r="B89" s="101" t="s">
        <v>102</v>
      </c>
      <c r="C89" s="102">
        <f t="shared" si="98"/>
        <v>0</v>
      </c>
      <c r="D89" s="238">
        <f>SUM(D90:D94)</f>
        <v>0</v>
      </c>
      <c r="E89" s="477">
        <f t="shared" ref="E89:F89" si="103">SUM(E90:E94)</f>
        <v>0</v>
      </c>
      <c r="F89" s="432">
        <f t="shared" si="103"/>
        <v>0</v>
      </c>
      <c r="G89" s="238">
        <f>SUM(G90:G94)</f>
        <v>0</v>
      </c>
      <c r="H89" s="240">
        <f t="shared" ref="H89:I89" si="104">SUM(H90:H94)</f>
        <v>0</v>
      </c>
      <c r="I89" s="233">
        <f t="shared" si="104"/>
        <v>0</v>
      </c>
      <c r="J89" s="240">
        <f>SUM(J90:J94)</f>
        <v>0</v>
      </c>
      <c r="K89" s="239">
        <f t="shared" ref="K89:L89" si="105">SUM(K90:K94)</f>
        <v>0</v>
      </c>
      <c r="L89" s="233">
        <f t="shared" si="105"/>
        <v>0</v>
      </c>
      <c r="M89" s="102">
        <f>SUM(M90:M94)</f>
        <v>0</v>
      </c>
      <c r="N89" s="239">
        <f t="shared" ref="N89:O89" si="106">SUM(N90:N94)</f>
        <v>0</v>
      </c>
      <c r="O89" s="233">
        <f t="shared" si="106"/>
        <v>0</v>
      </c>
      <c r="P89" s="236"/>
    </row>
    <row r="90" spans="1:16" ht="24" hidden="1" x14ac:dyDescent="0.25">
      <c r="A90" s="58">
        <v>2221</v>
      </c>
      <c r="B90" s="101" t="s">
        <v>103</v>
      </c>
      <c r="C90" s="102">
        <f t="shared" si="98"/>
        <v>0</v>
      </c>
      <c r="D90" s="232"/>
      <c r="E90" s="476"/>
      <c r="F90" s="432">
        <f t="shared" ref="F90:F94" si="107">D90+E90</f>
        <v>0</v>
      </c>
      <c r="G90" s="232"/>
      <c r="H90" s="107"/>
      <c r="I90" s="233">
        <f t="shared" ref="I90:I94" si="108">G90+H90</f>
        <v>0</v>
      </c>
      <c r="J90" s="107"/>
      <c r="K90" s="108"/>
      <c r="L90" s="233">
        <f t="shared" ref="L90:L94" si="109">J90+K90</f>
        <v>0</v>
      </c>
      <c r="M90" s="235"/>
      <c r="N90" s="108"/>
      <c r="O90" s="233">
        <f t="shared" ref="O90:O94" si="110">M90+N90</f>
        <v>0</v>
      </c>
      <c r="P90" s="236"/>
    </row>
    <row r="91" spans="1:16" hidden="1" x14ac:dyDescent="0.25">
      <c r="A91" s="58">
        <v>2222</v>
      </c>
      <c r="B91" s="101" t="s">
        <v>104</v>
      </c>
      <c r="C91" s="102">
        <f t="shared" si="98"/>
        <v>0</v>
      </c>
      <c r="D91" s="232"/>
      <c r="E91" s="476"/>
      <c r="F91" s="432">
        <f t="shared" si="107"/>
        <v>0</v>
      </c>
      <c r="G91" s="232"/>
      <c r="H91" s="107"/>
      <c r="I91" s="233">
        <f t="shared" si="108"/>
        <v>0</v>
      </c>
      <c r="J91" s="107"/>
      <c r="K91" s="108"/>
      <c r="L91" s="233">
        <f t="shared" si="109"/>
        <v>0</v>
      </c>
      <c r="M91" s="235"/>
      <c r="N91" s="108"/>
      <c r="O91" s="233">
        <f t="shared" si="110"/>
        <v>0</v>
      </c>
      <c r="P91" s="236"/>
    </row>
    <row r="92" spans="1:16" hidden="1" x14ac:dyDescent="0.25">
      <c r="A92" s="58">
        <v>2223</v>
      </c>
      <c r="B92" s="101" t="s">
        <v>105</v>
      </c>
      <c r="C92" s="102">
        <f t="shared" si="98"/>
        <v>0</v>
      </c>
      <c r="D92" s="232"/>
      <c r="E92" s="476"/>
      <c r="F92" s="432">
        <f t="shared" si="107"/>
        <v>0</v>
      </c>
      <c r="G92" s="232"/>
      <c r="H92" s="107"/>
      <c r="I92" s="233">
        <f t="shared" si="108"/>
        <v>0</v>
      </c>
      <c r="J92" s="107"/>
      <c r="K92" s="108"/>
      <c r="L92" s="233">
        <f t="shared" si="109"/>
        <v>0</v>
      </c>
      <c r="M92" s="235"/>
      <c r="N92" s="108"/>
      <c r="O92" s="233">
        <f t="shared" si="110"/>
        <v>0</v>
      </c>
      <c r="P92" s="236"/>
    </row>
    <row r="93" spans="1:16" ht="48" hidden="1" x14ac:dyDescent="0.25">
      <c r="A93" s="58">
        <v>2224</v>
      </c>
      <c r="B93" s="101" t="s">
        <v>106</v>
      </c>
      <c r="C93" s="102">
        <f t="shared" si="98"/>
        <v>0</v>
      </c>
      <c r="D93" s="232"/>
      <c r="E93" s="476"/>
      <c r="F93" s="432">
        <f t="shared" si="107"/>
        <v>0</v>
      </c>
      <c r="G93" s="232"/>
      <c r="H93" s="107"/>
      <c r="I93" s="233">
        <f t="shared" si="108"/>
        <v>0</v>
      </c>
      <c r="J93" s="107"/>
      <c r="K93" s="108"/>
      <c r="L93" s="233">
        <f t="shared" si="109"/>
        <v>0</v>
      </c>
      <c r="M93" s="235"/>
      <c r="N93" s="108"/>
      <c r="O93" s="233">
        <f t="shared" si="110"/>
        <v>0</v>
      </c>
      <c r="P93" s="236"/>
    </row>
    <row r="94" spans="1:16" ht="24" hidden="1" x14ac:dyDescent="0.25">
      <c r="A94" s="58">
        <v>2229</v>
      </c>
      <c r="B94" s="101" t="s">
        <v>107</v>
      </c>
      <c r="C94" s="102">
        <f t="shared" si="98"/>
        <v>0</v>
      </c>
      <c r="D94" s="232"/>
      <c r="E94" s="476"/>
      <c r="F94" s="432">
        <f t="shared" si="107"/>
        <v>0</v>
      </c>
      <c r="G94" s="232"/>
      <c r="H94" s="107"/>
      <c r="I94" s="233">
        <f t="shared" si="108"/>
        <v>0</v>
      </c>
      <c r="J94" s="107"/>
      <c r="K94" s="108"/>
      <c r="L94" s="233">
        <f t="shared" si="109"/>
        <v>0</v>
      </c>
      <c r="M94" s="235"/>
      <c r="N94" s="108"/>
      <c r="O94" s="233">
        <f t="shared" si="110"/>
        <v>0</v>
      </c>
      <c r="P94" s="236"/>
    </row>
    <row r="95" spans="1:16" ht="36" hidden="1" x14ac:dyDescent="0.25">
      <c r="A95" s="237">
        <v>2230</v>
      </c>
      <c r="B95" s="101" t="s">
        <v>108</v>
      </c>
      <c r="C95" s="102">
        <f t="shared" si="98"/>
        <v>0</v>
      </c>
      <c r="D95" s="238">
        <f>SUM(D96:D102)</f>
        <v>0</v>
      </c>
      <c r="E95" s="477">
        <f t="shared" ref="E95:F95" si="111">SUM(E96:E102)</f>
        <v>0</v>
      </c>
      <c r="F95" s="432">
        <f t="shared" si="111"/>
        <v>0</v>
      </c>
      <c r="G95" s="238">
        <f>SUM(G96:G102)</f>
        <v>0</v>
      </c>
      <c r="H95" s="240">
        <f t="shared" ref="H95:I95" si="112">SUM(H96:H102)</f>
        <v>0</v>
      </c>
      <c r="I95" s="233">
        <f t="shared" si="112"/>
        <v>0</v>
      </c>
      <c r="J95" s="240">
        <f>SUM(J96:J102)</f>
        <v>0</v>
      </c>
      <c r="K95" s="239">
        <f t="shared" ref="K95:L95" si="113">SUM(K96:K102)</f>
        <v>0</v>
      </c>
      <c r="L95" s="233">
        <f t="shared" si="113"/>
        <v>0</v>
      </c>
      <c r="M95" s="102">
        <f>SUM(M96:M102)</f>
        <v>0</v>
      </c>
      <c r="N95" s="239">
        <f t="shared" ref="N95:O95" si="114">SUM(N96:N102)</f>
        <v>0</v>
      </c>
      <c r="O95" s="233">
        <f t="shared" si="114"/>
        <v>0</v>
      </c>
      <c r="P95" s="236"/>
    </row>
    <row r="96" spans="1:16" ht="24" hidden="1" x14ac:dyDescent="0.25">
      <c r="A96" s="58">
        <v>2231</v>
      </c>
      <c r="B96" s="101" t="s">
        <v>109</v>
      </c>
      <c r="C96" s="102">
        <f t="shared" si="98"/>
        <v>0</v>
      </c>
      <c r="D96" s="232"/>
      <c r="E96" s="476"/>
      <c r="F96" s="432">
        <f t="shared" ref="F96:F102" si="115">D96+E96</f>
        <v>0</v>
      </c>
      <c r="G96" s="232"/>
      <c r="H96" s="107"/>
      <c r="I96" s="233">
        <f t="shared" ref="I96:I102" si="116">G96+H96</f>
        <v>0</v>
      </c>
      <c r="J96" s="107"/>
      <c r="K96" s="108"/>
      <c r="L96" s="233">
        <f t="shared" ref="L96:L102" si="117">J96+K96</f>
        <v>0</v>
      </c>
      <c r="M96" s="235"/>
      <c r="N96" s="108"/>
      <c r="O96" s="233">
        <f t="shared" ref="O96:O102" si="118">M96+N96</f>
        <v>0</v>
      </c>
      <c r="P96" s="236"/>
    </row>
    <row r="97" spans="1:16" ht="24.75" hidden="1" customHeight="1" x14ac:dyDescent="0.25">
      <c r="A97" s="58">
        <v>2232</v>
      </c>
      <c r="B97" s="101" t="s">
        <v>110</v>
      </c>
      <c r="C97" s="102">
        <f t="shared" si="98"/>
        <v>0</v>
      </c>
      <c r="D97" s="232"/>
      <c r="E97" s="476"/>
      <c r="F97" s="432">
        <f t="shared" si="115"/>
        <v>0</v>
      </c>
      <c r="G97" s="232"/>
      <c r="H97" s="107"/>
      <c r="I97" s="233">
        <f t="shared" si="116"/>
        <v>0</v>
      </c>
      <c r="J97" s="107"/>
      <c r="K97" s="108"/>
      <c r="L97" s="233">
        <f t="shared" si="117"/>
        <v>0</v>
      </c>
      <c r="M97" s="235"/>
      <c r="N97" s="108"/>
      <c r="O97" s="233">
        <f t="shared" si="118"/>
        <v>0</v>
      </c>
      <c r="P97" s="236"/>
    </row>
    <row r="98" spans="1:16" ht="24" hidden="1" x14ac:dyDescent="0.25">
      <c r="A98" s="48">
        <v>2233</v>
      </c>
      <c r="B98" s="91" t="s">
        <v>111</v>
      </c>
      <c r="C98" s="92">
        <f t="shared" si="98"/>
        <v>0</v>
      </c>
      <c r="D98" s="227"/>
      <c r="E98" s="475"/>
      <c r="F98" s="433">
        <f t="shared" si="115"/>
        <v>0</v>
      </c>
      <c r="G98" s="227"/>
      <c r="H98" s="97"/>
      <c r="I98" s="228">
        <f t="shared" si="116"/>
        <v>0</v>
      </c>
      <c r="J98" s="97"/>
      <c r="K98" s="98"/>
      <c r="L98" s="228">
        <f t="shared" si="117"/>
        <v>0</v>
      </c>
      <c r="M98" s="230"/>
      <c r="N98" s="98"/>
      <c r="O98" s="228">
        <f t="shared" si="118"/>
        <v>0</v>
      </c>
      <c r="P98" s="231"/>
    </row>
    <row r="99" spans="1:16" ht="36" hidden="1" x14ac:dyDescent="0.25">
      <c r="A99" s="58">
        <v>2234</v>
      </c>
      <c r="B99" s="101" t="s">
        <v>112</v>
      </c>
      <c r="C99" s="102">
        <f t="shared" si="98"/>
        <v>0</v>
      </c>
      <c r="D99" s="232"/>
      <c r="E99" s="476"/>
      <c r="F99" s="432">
        <f t="shared" si="115"/>
        <v>0</v>
      </c>
      <c r="G99" s="232"/>
      <c r="H99" s="107"/>
      <c r="I99" s="233">
        <f t="shared" si="116"/>
        <v>0</v>
      </c>
      <c r="J99" s="107"/>
      <c r="K99" s="108"/>
      <c r="L99" s="233">
        <f t="shared" si="117"/>
        <v>0</v>
      </c>
      <c r="M99" s="235"/>
      <c r="N99" s="108"/>
      <c r="O99" s="233">
        <f t="shared" si="118"/>
        <v>0</v>
      </c>
      <c r="P99" s="236"/>
    </row>
    <row r="100" spans="1:16" ht="24" hidden="1" x14ac:dyDescent="0.25">
      <c r="A100" s="58">
        <v>2235</v>
      </c>
      <c r="B100" s="101" t="s">
        <v>113</v>
      </c>
      <c r="C100" s="102">
        <f t="shared" si="98"/>
        <v>0</v>
      </c>
      <c r="D100" s="232"/>
      <c r="E100" s="476"/>
      <c r="F100" s="432">
        <f t="shared" si="115"/>
        <v>0</v>
      </c>
      <c r="G100" s="232"/>
      <c r="H100" s="107"/>
      <c r="I100" s="233">
        <f t="shared" si="116"/>
        <v>0</v>
      </c>
      <c r="J100" s="107"/>
      <c r="K100" s="108"/>
      <c r="L100" s="233">
        <f t="shared" si="117"/>
        <v>0</v>
      </c>
      <c r="M100" s="235"/>
      <c r="N100" s="108"/>
      <c r="O100" s="233">
        <f t="shared" si="118"/>
        <v>0</v>
      </c>
      <c r="P100" s="236"/>
    </row>
    <row r="101" spans="1:16" hidden="1" x14ac:dyDescent="0.25">
      <c r="A101" s="58">
        <v>2236</v>
      </c>
      <c r="B101" s="101" t="s">
        <v>114</v>
      </c>
      <c r="C101" s="102">
        <f t="shared" si="98"/>
        <v>0</v>
      </c>
      <c r="D101" s="232"/>
      <c r="E101" s="476"/>
      <c r="F101" s="432">
        <f t="shared" si="115"/>
        <v>0</v>
      </c>
      <c r="G101" s="232"/>
      <c r="H101" s="107"/>
      <c r="I101" s="233">
        <f t="shared" si="116"/>
        <v>0</v>
      </c>
      <c r="J101" s="107"/>
      <c r="K101" s="108"/>
      <c r="L101" s="233">
        <f t="shared" si="117"/>
        <v>0</v>
      </c>
      <c r="M101" s="235"/>
      <c r="N101" s="108"/>
      <c r="O101" s="233">
        <f t="shared" si="118"/>
        <v>0</v>
      </c>
      <c r="P101" s="236"/>
    </row>
    <row r="102" spans="1:16" ht="24" hidden="1" x14ac:dyDescent="0.25">
      <c r="A102" s="58">
        <v>2239</v>
      </c>
      <c r="B102" s="101" t="s">
        <v>115</v>
      </c>
      <c r="C102" s="102">
        <f t="shared" si="98"/>
        <v>0</v>
      </c>
      <c r="D102" s="232"/>
      <c r="E102" s="476"/>
      <c r="F102" s="432">
        <f t="shared" si="115"/>
        <v>0</v>
      </c>
      <c r="G102" s="232"/>
      <c r="H102" s="107"/>
      <c r="I102" s="233">
        <f t="shared" si="116"/>
        <v>0</v>
      </c>
      <c r="J102" s="107"/>
      <c r="K102" s="108"/>
      <c r="L102" s="233">
        <f t="shared" si="117"/>
        <v>0</v>
      </c>
      <c r="M102" s="235"/>
      <c r="N102" s="108"/>
      <c r="O102" s="233">
        <f t="shared" si="118"/>
        <v>0</v>
      </c>
      <c r="P102" s="236"/>
    </row>
    <row r="103" spans="1:16" ht="36" hidden="1" x14ac:dyDescent="0.25">
      <c r="A103" s="237">
        <v>2240</v>
      </c>
      <c r="B103" s="101" t="s">
        <v>116</v>
      </c>
      <c r="C103" s="102">
        <f t="shared" si="98"/>
        <v>0</v>
      </c>
      <c r="D103" s="238">
        <f>SUM(D104:D111)</f>
        <v>0</v>
      </c>
      <c r="E103" s="477">
        <f t="shared" ref="E103:F103" si="119">SUM(E104:E111)</f>
        <v>0</v>
      </c>
      <c r="F103" s="432">
        <f t="shared" si="119"/>
        <v>0</v>
      </c>
      <c r="G103" s="238">
        <f>SUM(G104:G111)</f>
        <v>0</v>
      </c>
      <c r="H103" s="240">
        <f t="shared" ref="H103:I103" si="120">SUM(H104:H111)</f>
        <v>0</v>
      </c>
      <c r="I103" s="233">
        <f t="shared" si="120"/>
        <v>0</v>
      </c>
      <c r="J103" s="240">
        <f>SUM(J104:J111)</f>
        <v>0</v>
      </c>
      <c r="K103" s="239">
        <f t="shared" ref="K103:L103" si="121">SUM(K104:K111)</f>
        <v>0</v>
      </c>
      <c r="L103" s="233">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c r="E104" s="476"/>
      <c r="F104" s="432">
        <f t="shared" ref="F104:F111" si="123">D104+E104</f>
        <v>0</v>
      </c>
      <c r="G104" s="232"/>
      <c r="H104" s="107"/>
      <c r="I104" s="233">
        <f t="shared" ref="I104:I111" si="124">G104+H104</f>
        <v>0</v>
      </c>
      <c r="J104" s="107"/>
      <c r="K104" s="108"/>
      <c r="L104" s="233">
        <f t="shared" ref="L104:L111" si="125">J104+K104</f>
        <v>0</v>
      </c>
      <c r="M104" s="235"/>
      <c r="N104" s="108"/>
      <c r="O104" s="233">
        <f t="shared" ref="O104:O111" si="126">M104+N104</f>
        <v>0</v>
      </c>
      <c r="P104" s="236"/>
    </row>
    <row r="105" spans="1:16" ht="24" hidden="1" x14ac:dyDescent="0.25">
      <c r="A105" s="58">
        <v>2242</v>
      </c>
      <c r="B105" s="101" t="s">
        <v>118</v>
      </c>
      <c r="C105" s="102">
        <f t="shared" si="98"/>
        <v>0</v>
      </c>
      <c r="D105" s="232"/>
      <c r="E105" s="476"/>
      <c r="F105" s="432">
        <f t="shared" si="123"/>
        <v>0</v>
      </c>
      <c r="G105" s="232"/>
      <c r="H105" s="107"/>
      <c r="I105" s="233">
        <f t="shared" si="124"/>
        <v>0</v>
      </c>
      <c r="J105" s="107"/>
      <c r="K105" s="108"/>
      <c r="L105" s="233">
        <f t="shared" si="125"/>
        <v>0</v>
      </c>
      <c r="M105" s="235"/>
      <c r="N105" s="108"/>
      <c r="O105" s="233">
        <f t="shared" si="126"/>
        <v>0</v>
      </c>
      <c r="P105" s="236"/>
    </row>
    <row r="106" spans="1:16" ht="24" hidden="1" x14ac:dyDescent="0.25">
      <c r="A106" s="58">
        <v>2243</v>
      </c>
      <c r="B106" s="101" t="s">
        <v>119</v>
      </c>
      <c r="C106" s="102">
        <f t="shared" si="98"/>
        <v>0</v>
      </c>
      <c r="D106" s="232"/>
      <c r="E106" s="476"/>
      <c r="F106" s="432">
        <f t="shared" si="123"/>
        <v>0</v>
      </c>
      <c r="G106" s="232"/>
      <c r="H106" s="107"/>
      <c r="I106" s="233">
        <f t="shared" si="124"/>
        <v>0</v>
      </c>
      <c r="J106" s="107"/>
      <c r="K106" s="108"/>
      <c r="L106" s="233">
        <f t="shared" si="125"/>
        <v>0</v>
      </c>
      <c r="M106" s="235"/>
      <c r="N106" s="108"/>
      <c r="O106" s="233">
        <f t="shared" si="126"/>
        <v>0</v>
      </c>
      <c r="P106" s="236"/>
    </row>
    <row r="107" spans="1:16" hidden="1" x14ac:dyDescent="0.25">
      <c r="A107" s="58">
        <v>2244</v>
      </c>
      <c r="B107" s="101" t="s">
        <v>120</v>
      </c>
      <c r="C107" s="102">
        <f t="shared" si="98"/>
        <v>0</v>
      </c>
      <c r="D107" s="232"/>
      <c r="E107" s="476"/>
      <c r="F107" s="432">
        <f t="shared" si="123"/>
        <v>0</v>
      </c>
      <c r="G107" s="232"/>
      <c r="H107" s="107"/>
      <c r="I107" s="233">
        <f t="shared" si="124"/>
        <v>0</v>
      </c>
      <c r="J107" s="107"/>
      <c r="K107" s="108"/>
      <c r="L107" s="233">
        <f t="shared" si="125"/>
        <v>0</v>
      </c>
      <c r="M107" s="235"/>
      <c r="N107" s="108"/>
      <c r="O107" s="233">
        <f t="shared" si="126"/>
        <v>0</v>
      </c>
      <c r="P107" s="236"/>
    </row>
    <row r="108" spans="1:16" ht="24" hidden="1" x14ac:dyDescent="0.25">
      <c r="A108" s="58">
        <v>2246</v>
      </c>
      <c r="B108" s="101" t="s">
        <v>121</v>
      </c>
      <c r="C108" s="102">
        <f t="shared" si="98"/>
        <v>0</v>
      </c>
      <c r="D108" s="232"/>
      <c r="E108" s="476"/>
      <c r="F108" s="432">
        <f t="shared" si="123"/>
        <v>0</v>
      </c>
      <c r="G108" s="232"/>
      <c r="H108" s="107"/>
      <c r="I108" s="233">
        <f t="shared" si="124"/>
        <v>0</v>
      </c>
      <c r="J108" s="107"/>
      <c r="K108" s="108"/>
      <c r="L108" s="233">
        <f t="shared" si="125"/>
        <v>0</v>
      </c>
      <c r="M108" s="235"/>
      <c r="N108" s="108"/>
      <c r="O108" s="233">
        <f t="shared" si="126"/>
        <v>0</v>
      </c>
      <c r="P108" s="236"/>
    </row>
    <row r="109" spans="1:16" hidden="1" x14ac:dyDescent="0.25">
      <c r="A109" s="58">
        <v>2247</v>
      </c>
      <c r="B109" s="101" t="s">
        <v>122</v>
      </c>
      <c r="C109" s="102">
        <f t="shared" si="98"/>
        <v>0</v>
      </c>
      <c r="D109" s="232"/>
      <c r="E109" s="476"/>
      <c r="F109" s="432">
        <f t="shared" si="123"/>
        <v>0</v>
      </c>
      <c r="G109" s="232"/>
      <c r="H109" s="107"/>
      <c r="I109" s="233">
        <f t="shared" si="124"/>
        <v>0</v>
      </c>
      <c r="J109" s="107"/>
      <c r="K109" s="108"/>
      <c r="L109" s="233">
        <f t="shared" si="125"/>
        <v>0</v>
      </c>
      <c r="M109" s="235"/>
      <c r="N109" s="108"/>
      <c r="O109" s="233">
        <f t="shared" si="126"/>
        <v>0</v>
      </c>
      <c r="P109" s="236"/>
    </row>
    <row r="110" spans="1:16" ht="24" hidden="1" x14ac:dyDescent="0.25">
      <c r="A110" s="58">
        <v>2248</v>
      </c>
      <c r="B110" s="101" t="s">
        <v>123</v>
      </c>
      <c r="C110" s="102">
        <f t="shared" si="98"/>
        <v>0</v>
      </c>
      <c r="D110" s="232"/>
      <c r="E110" s="476"/>
      <c r="F110" s="432">
        <f t="shared" si="123"/>
        <v>0</v>
      </c>
      <c r="G110" s="232"/>
      <c r="H110" s="107"/>
      <c r="I110" s="233">
        <f t="shared" si="124"/>
        <v>0</v>
      </c>
      <c r="J110" s="107"/>
      <c r="K110" s="108"/>
      <c r="L110" s="233">
        <f t="shared" si="125"/>
        <v>0</v>
      </c>
      <c r="M110" s="235"/>
      <c r="N110" s="108"/>
      <c r="O110" s="233">
        <f t="shared" si="126"/>
        <v>0</v>
      </c>
      <c r="P110" s="236"/>
    </row>
    <row r="111" spans="1:16" ht="24" hidden="1" x14ac:dyDescent="0.25">
      <c r="A111" s="58">
        <v>2249</v>
      </c>
      <c r="B111" s="101" t="s">
        <v>124</v>
      </c>
      <c r="C111" s="102">
        <f t="shared" si="98"/>
        <v>0</v>
      </c>
      <c r="D111" s="232"/>
      <c r="E111" s="476"/>
      <c r="F111" s="432">
        <f t="shared" si="123"/>
        <v>0</v>
      </c>
      <c r="G111" s="232"/>
      <c r="H111" s="107"/>
      <c r="I111" s="233">
        <f t="shared" si="124"/>
        <v>0</v>
      </c>
      <c r="J111" s="107"/>
      <c r="K111" s="108"/>
      <c r="L111" s="233">
        <f t="shared" si="125"/>
        <v>0</v>
      </c>
      <c r="M111" s="235"/>
      <c r="N111" s="108"/>
      <c r="O111" s="233">
        <f t="shared" si="126"/>
        <v>0</v>
      </c>
      <c r="P111" s="236"/>
    </row>
    <row r="112" spans="1:16" hidden="1" x14ac:dyDescent="0.25">
      <c r="A112" s="237">
        <v>2250</v>
      </c>
      <c r="B112" s="101" t="s">
        <v>125</v>
      </c>
      <c r="C112" s="102">
        <f t="shared" si="98"/>
        <v>0</v>
      </c>
      <c r="D112" s="238">
        <f>SUM(D113:D115)</f>
        <v>0</v>
      </c>
      <c r="E112" s="477">
        <f t="shared" ref="E112:F112" si="127">SUM(E113:E115)</f>
        <v>0</v>
      </c>
      <c r="F112" s="432">
        <f t="shared" si="127"/>
        <v>0</v>
      </c>
      <c r="G112" s="238">
        <f>SUM(G113:G115)</f>
        <v>0</v>
      </c>
      <c r="H112" s="240">
        <f t="shared" ref="H112:I112" si="128">SUM(H113:H115)</f>
        <v>0</v>
      </c>
      <c r="I112" s="233">
        <f t="shared" si="128"/>
        <v>0</v>
      </c>
      <c r="J112" s="240">
        <f>SUM(J113:J115)</f>
        <v>0</v>
      </c>
      <c r="K112" s="239">
        <f t="shared" ref="K112:L112" si="129">SUM(K113:K115)</f>
        <v>0</v>
      </c>
      <c r="L112" s="233">
        <f t="shared" si="129"/>
        <v>0</v>
      </c>
      <c r="M112" s="102">
        <f>SUM(M113:M115)</f>
        <v>0</v>
      </c>
      <c r="N112" s="239">
        <f t="shared" ref="N112:O112" si="130">SUM(N113:N115)</f>
        <v>0</v>
      </c>
      <c r="O112" s="233">
        <f t="shared" si="130"/>
        <v>0</v>
      </c>
      <c r="P112" s="236"/>
    </row>
    <row r="113" spans="1:16" hidden="1" x14ac:dyDescent="0.25">
      <c r="A113" s="58">
        <v>2251</v>
      </c>
      <c r="B113" s="101" t="s">
        <v>126</v>
      </c>
      <c r="C113" s="102">
        <f t="shared" si="98"/>
        <v>0</v>
      </c>
      <c r="D113" s="232"/>
      <c r="E113" s="476"/>
      <c r="F113" s="432">
        <f t="shared" ref="F113:F115" si="131">D113+E113</f>
        <v>0</v>
      </c>
      <c r="G113" s="232"/>
      <c r="H113" s="107"/>
      <c r="I113" s="233">
        <f t="shared" ref="I113:I115" si="132">G113+H113</f>
        <v>0</v>
      </c>
      <c r="J113" s="107"/>
      <c r="K113" s="108"/>
      <c r="L113" s="233">
        <f t="shared" ref="L113:L115" si="133">J113+K113</f>
        <v>0</v>
      </c>
      <c r="M113" s="235"/>
      <c r="N113" s="108"/>
      <c r="O113" s="233">
        <f t="shared" ref="O113:O115" si="134">M113+N113</f>
        <v>0</v>
      </c>
      <c r="P113" s="236"/>
    </row>
    <row r="114" spans="1:16" ht="24" hidden="1" x14ac:dyDescent="0.25">
      <c r="A114" s="58">
        <v>2252</v>
      </c>
      <c r="B114" s="101" t="s">
        <v>127</v>
      </c>
      <c r="C114" s="102">
        <f t="shared" si="98"/>
        <v>0</v>
      </c>
      <c r="D114" s="232"/>
      <c r="E114" s="476"/>
      <c r="F114" s="432">
        <f t="shared" si="131"/>
        <v>0</v>
      </c>
      <c r="G114" s="232"/>
      <c r="H114" s="107"/>
      <c r="I114" s="233">
        <f t="shared" si="132"/>
        <v>0</v>
      </c>
      <c r="J114" s="107"/>
      <c r="K114" s="108"/>
      <c r="L114" s="233">
        <f t="shared" si="133"/>
        <v>0</v>
      </c>
      <c r="M114" s="235"/>
      <c r="N114" s="108"/>
      <c r="O114" s="233">
        <f t="shared" si="134"/>
        <v>0</v>
      </c>
      <c r="P114" s="236"/>
    </row>
    <row r="115" spans="1:16" ht="24" hidden="1" x14ac:dyDescent="0.25">
      <c r="A115" s="58">
        <v>2259</v>
      </c>
      <c r="B115" s="101" t="s">
        <v>128</v>
      </c>
      <c r="C115" s="102">
        <f t="shared" si="98"/>
        <v>0</v>
      </c>
      <c r="D115" s="232"/>
      <c r="E115" s="476"/>
      <c r="F115" s="432">
        <f t="shared" si="131"/>
        <v>0</v>
      </c>
      <c r="G115" s="232"/>
      <c r="H115" s="107"/>
      <c r="I115" s="233">
        <f t="shared" si="132"/>
        <v>0</v>
      </c>
      <c r="J115" s="107"/>
      <c r="K115" s="108"/>
      <c r="L115" s="233">
        <f t="shared" si="133"/>
        <v>0</v>
      </c>
      <c r="M115" s="235"/>
      <c r="N115" s="108"/>
      <c r="O115" s="233">
        <f t="shared" si="134"/>
        <v>0</v>
      </c>
      <c r="P115" s="236"/>
    </row>
    <row r="116" spans="1:16" hidden="1" x14ac:dyDescent="0.25">
      <c r="A116" s="237">
        <v>2260</v>
      </c>
      <c r="B116" s="101" t="s">
        <v>129</v>
      </c>
      <c r="C116" s="102">
        <f t="shared" si="98"/>
        <v>0</v>
      </c>
      <c r="D116" s="238">
        <f>SUM(D117:D121)</f>
        <v>0</v>
      </c>
      <c r="E116" s="477">
        <f t="shared" ref="E116:F116" si="135">SUM(E117:E121)</f>
        <v>0</v>
      </c>
      <c r="F116" s="432">
        <f t="shared" si="135"/>
        <v>0</v>
      </c>
      <c r="G116" s="238">
        <f>SUM(G117:G121)</f>
        <v>0</v>
      </c>
      <c r="H116" s="240">
        <f t="shared" ref="H116:I116" si="136">SUM(H117:H121)</f>
        <v>0</v>
      </c>
      <c r="I116" s="233">
        <f t="shared" si="136"/>
        <v>0</v>
      </c>
      <c r="J116" s="240">
        <f>SUM(J117:J121)</f>
        <v>0</v>
      </c>
      <c r="K116" s="239">
        <f t="shared" ref="K116:L116" si="137">SUM(K117:K121)</f>
        <v>0</v>
      </c>
      <c r="L116" s="233">
        <f t="shared" si="137"/>
        <v>0</v>
      </c>
      <c r="M116" s="102">
        <f>SUM(M117:M121)</f>
        <v>0</v>
      </c>
      <c r="N116" s="239">
        <f t="shared" ref="N116:O116" si="138">SUM(N117:N121)</f>
        <v>0</v>
      </c>
      <c r="O116" s="233">
        <f t="shared" si="138"/>
        <v>0</v>
      </c>
      <c r="P116" s="236"/>
    </row>
    <row r="117" spans="1:16" hidden="1" x14ac:dyDescent="0.25">
      <c r="A117" s="58">
        <v>2261</v>
      </c>
      <c r="B117" s="101" t="s">
        <v>130</v>
      </c>
      <c r="C117" s="102">
        <f t="shared" si="98"/>
        <v>0</v>
      </c>
      <c r="D117" s="232"/>
      <c r="E117" s="476"/>
      <c r="F117" s="432">
        <f t="shared" ref="F117:F121" si="139">D117+E117</f>
        <v>0</v>
      </c>
      <c r="G117" s="232"/>
      <c r="H117" s="107"/>
      <c r="I117" s="233">
        <f t="shared" ref="I117:I121" si="140">G117+H117</f>
        <v>0</v>
      </c>
      <c r="J117" s="107"/>
      <c r="K117" s="108"/>
      <c r="L117" s="233">
        <f t="shared" ref="L117:L121" si="141">J117+K117</f>
        <v>0</v>
      </c>
      <c r="M117" s="235"/>
      <c r="N117" s="108"/>
      <c r="O117" s="233">
        <f t="shared" ref="O117:O121" si="142">M117+N117</f>
        <v>0</v>
      </c>
      <c r="P117" s="236"/>
    </row>
    <row r="118" spans="1:16" hidden="1" x14ac:dyDescent="0.25">
      <c r="A118" s="58">
        <v>2262</v>
      </c>
      <c r="B118" s="101" t="s">
        <v>131</v>
      </c>
      <c r="C118" s="102">
        <f t="shared" si="98"/>
        <v>0</v>
      </c>
      <c r="D118" s="232"/>
      <c r="E118" s="476"/>
      <c r="F118" s="432">
        <f t="shared" si="139"/>
        <v>0</v>
      </c>
      <c r="G118" s="232"/>
      <c r="H118" s="107"/>
      <c r="I118" s="233">
        <f t="shared" si="140"/>
        <v>0</v>
      </c>
      <c r="J118" s="107"/>
      <c r="K118" s="108"/>
      <c r="L118" s="233">
        <f t="shared" si="141"/>
        <v>0</v>
      </c>
      <c r="M118" s="235"/>
      <c r="N118" s="108"/>
      <c r="O118" s="233">
        <f t="shared" si="142"/>
        <v>0</v>
      </c>
      <c r="P118" s="236"/>
    </row>
    <row r="119" spans="1:16" hidden="1" x14ac:dyDescent="0.25">
      <c r="A119" s="58">
        <v>2263</v>
      </c>
      <c r="B119" s="101" t="s">
        <v>132</v>
      </c>
      <c r="C119" s="102">
        <f t="shared" si="98"/>
        <v>0</v>
      </c>
      <c r="D119" s="232"/>
      <c r="E119" s="476"/>
      <c r="F119" s="432">
        <f t="shared" si="139"/>
        <v>0</v>
      </c>
      <c r="G119" s="232"/>
      <c r="H119" s="107"/>
      <c r="I119" s="233">
        <f t="shared" si="140"/>
        <v>0</v>
      </c>
      <c r="J119" s="107"/>
      <c r="K119" s="108"/>
      <c r="L119" s="233">
        <f t="shared" si="141"/>
        <v>0</v>
      </c>
      <c r="M119" s="235"/>
      <c r="N119" s="108"/>
      <c r="O119" s="233">
        <f t="shared" si="142"/>
        <v>0</v>
      </c>
      <c r="P119" s="236"/>
    </row>
    <row r="120" spans="1:16" ht="24" hidden="1" x14ac:dyDescent="0.25">
      <c r="A120" s="58">
        <v>2264</v>
      </c>
      <c r="B120" s="101" t="s">
        <v>133</v>
      </c>
      <c r="C120" s="102">
        <f t="shared" si="98"/>
        <v>0</v>
      </c>
      <c r="D120" s="232"/>
      <c r="E120" s="476"/>
      <c r="F120" s="432">
        <f t="shared" si="139"/>
        <v>0</v>
      </c>
      <c r="G120" s="232"/>
      <c r="H120" s="107"/>
      <c r="I120" s="233">
        <f t="shared" si="140"/>
        <v>0</v>
      </c>
      <c r="J120" s="107"/>
      <c r="K120" s="108"/>
      <c r="L120" s="233">
        <f t="shared" si="141"/>
        <v>0</v>
      </c>
      <c r="M120" s="235"/>
      <c r="N120" s="108"/>
      <c r="O120" s="233">
        <f t="shared" si="142"/>
        <v>0</v>
      </c>
      <c r="P120" s="236"/>
    </row>
    <row r="121" spans="1:16" hidden="1" x14ac:dyDescent="0.25">
      <c r="A121" s="58">
        <v>2269</v>
      </c>
      <c r="B121" s="101" t="s">
        <v>134</v>
      </c>
      <c r="C121" s="102">
        <f t="shared" si="98"/>
        <v>0</v>
      </c>
      <c r="D121" s="232"/>
      <c r="E121" s="476"/>
      <c r="F121" s="432">
        <f t="shared" si="139"/>
        <v>0</v>
      </c>
      <c r="G121" s="232"/>
      <c r="H121" s="107"/>
      <c r="I121" s="233">
        <f t="shared" si="140"/>
        <v>0</v>
      </c>
      <c r="J121" s="107"/>
      <c r="K121" s="108"/>
      <c r="L121" s="233">
        <f t="shared" si="141"/>
        <v>0</v>
      </c>
      <c r="M121" s="235"/>
      <c r="N121" s="108"/>
      <c r="O121" s="233">
        <f t="shared" si="142"/>
        <v>0</v>
      </c>
      <c r="P121" s="236"/>
    </row>
    <row r="122" spans="1:16" x14ac:dyDescent="0.25">
      <c r="A122" s="237">
        <v>2270</v>
      </c>
      <c r="B122" s="101" t="s">
        <v>135</v>
      </c>
      <c r="C122" s="102">
        <f t="shared" si="98"/>
        <v>202118</v>
      </c>
      <c r="D122" s="238">
        <f>SUM(D123:D127)</f>
        <v>208859</v>
      </c>
      <c r="E122" s="477">
        <f t="shared" ref="E122:F122" si="143">SUM(E123:E127)</f>
        <v>-6741</v>
      </c>
      <c r="F122" s="432">
        <f t="shared" si="143"/>
        <v>202118</v>
      </c>
      <c r="G122" s="238">
        <f>SUM(G123:G127)</f>
        <v>0</v>
      </c>
      <c r="H122" s="240">
        <f t="shared" ref="H122:I122" si="144">SUM(H123:H127)</f>
        <v>0</v>
      </c>
      <c r="I122" s="233">
        <f t="shared" si="144"/>
        <v>0</v>
      </c>
      <c r="J122" s="240">
        <f>SUM(J123:J127)</f>
        <v>0</v>
      </c>
      <c r="K122" s="239">
        <f t="shared" ref="K122:L122" si="145">SUM(K123:K127)</f>
        <v>0</v>
      </c>
      <c r="L122" s="233">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c r="E123" s="476"/>
      <c r="F123" s="432">
        <f t="shared" ref="F123:F127" si="147">D123+E123</f>
        <v>0</v>
      </c>
      <c r="G123" s="232"/>
      <c r="H123" s="107"/>
      <c r="I123" s="233">
        <f t="shared" ref="I123:I127" si="148">G123+H123</f>
        <v>0</v>
      </c>
      <c r="J123" s="107"/>
      <c r="K123" s="108"/>
      <c r="L123" s="233">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c r="E124" s="476"/>
      <c r="F124" s="432">
        <f t="shared" si="147"/>
        <v>0</v>
      </c>
      <c r="G124" s="232"/>
      <c r="H124" s="107"/>
      <c r="I124" s="233">
        <f t="shared" si="148"/>
        <v>0</v>
      </c>
      <c r="J124" s="107"/>
      <c r="K124" s="108"/>
      <c r="L124" s="233">
        <f t="shared" si="149"/>
        <v>0</v>
      </c>
      <c r="M124" s="235"/>
      <c r="N124" s="108"/>
      <c r="O124" s="233">
        <f t="shared" si="150"/>
        <v>0</v>
      </c>
      <c r="P124" s="236"/>
    </row>
    <row r="125" spans="1:16" ht="24" x14ac:dyDescent="0.25">
      <c r="A125" s="58">
        <v>2275</v>
      </c>
      <c r="B125" s="101" t="s">
        <v>138</v>
      </c>
      <c r="C125" s="102">
        <f t="shared" si="98"/>
        <v>202118</v>
      </c>
      <c r="D125" s="232">
        <v>208859</v>
      </c>
      <c r="E125" s="476">
        <v>-6741</v>
      </c>
      <c r="F125" s="432">
        <f t="shared" si="147"/>
        <v>202118</v>
      </c>
      <c r="G125" s="232"/>
      <c r="H125" s="107"/>
      <c r="I125" s="233">
        <f t="shared" si="148"/>
        <v>0</v>
      </c>
      <c r="J125" s="107"/>
      <c r="K125" s="108"/>
      <c r="L125" s="233">
        <f t="shared" si="149"/>
        <v>0</v>
      </c>
      <c r="M125" s="235"/>
      <c r="N125" s="108"/>
      <c r="O125" s="233">
        <f t="shared" si="150"/>
        <v>0</v>
      </c>
      <c r="P125" s="236"/>
    </row>
    <row r="126" spans="1:16" ht="36" hidden="1" x14ac:dyDescent="0.25">
      <c r="A126" s="58">
        <v>2276</v>
      </c>
      <c r="B126" s="101" t="s">
        <v>139</v>
      </c>
      <c r="C126" s="102">
        <f t="shared" si="98"/>
        <v>0</v>
      </c>
      <c r="D126" s="232"/>
      <c r="E126" s="476"/>
      <c r="F126" s="432">
        <f t="shared" si="147"/>
        <v>0</v>
      </c>
      <c r="G126" s="232"/>
      <c r="H126" s="107"/>
      <c r="I126" s="233">
        <f t="shared" si="148"/>
        <v>0</v>
      </c>
      <c r="J126" s="107"/>
      <c r="K126" s="108"/>
      <c r="L126" s="233">
        <f t="shared" si="149"/>
        <v>0</v>
      </c>
      <c r="M126" s="235"/>
      <c r="N126" s="108"/>
      <c r="O126" s="233">
        <f t="shared" si="150"/>
        <v>0</v>
      </c>
      <c r="P126" s="236"/>
    </row>
    <row r="127" spans="1:16" ht="24" hidden="1" x14ac:dyDescent="0.25">
      <c r="A127" s="58">
        <v>2279</v>
      </c>
      <c r="B127" s="101" t="s">
        <v>140</v>
      </c>
      <c r="C127" s="102">
        <f t="shared" si="98"/>
        <v>0</v>
      </c>
      <c r="D127" s="232"/>
      <c r="E127" s="476"/>
      <c r="F127" s="432">
        <f t="shared" si="147"/>
        <v>0</v>
      </c>
      <c r="G127" s="232"/>
      <c r="H127" s="107"/>
      <c r="I127" s="233">
        <f t="shared" si="148"/>
        <v>0</v>
      </c>
      <c r="J127" s="107"/>
      <c r="K127" s="108"/>
      <c r="L127" s="233">
        <f t="shared" si="149"/>
        <v>0</v>
      </c>
      <c r="M127" s="235"/>
      <c r="N127" s="108"/>
      <c r="O127" s="233">
        <f t="shared" si="150"/>
        <v>0</v>
      </c>
      <c r="P127" s="236"/>
    </row>
    <row r="128" spans="1:16" ht="24" hidden="1" x14ac:dyDescent="0.25">
      <c r="A128" s="365">
        <v>2280</v>
      </c>
      <c r="B128" s="91" t="s">
        <v>141</v>
      </c>
      <c r="C128" s="92">
        <f t="shared" si="98"/>
        <v>0</v>
      </c>
      <c r="D128" s="246">
        <f t="shared" ref="D128" si="151">SUM(D129)</f>
        <v>0</v>
      </c>
      <c r="E128" s="480">
        <f t="shared" ref="E128:O128" si="152">SUM(E129)</f>
        <v>0</v>
      </c>
      <c r="F128" s="433">
        <f t="shared" si="152"/>
        <v>0</v>
      </c>
      <c r="G128" s="246">
        <f t="shared" si="152"/>
        <v>0</v>
      </c>
      <c r="H128" s="248">
        <f t="shared" si="152"/>
        <v>0</v>
      </c>
      <c r="I128" s="228">
        <f t="shared" si="152"/>
        <v>0</v>
      </c>
      <c r="J128" s="248">
        <f t="shared" si="152"/>
        <v>0</v>
      </c>
      <c r="K128" s="247">
        <f t="shared" si="152"/>
        <v>0</v>
      </c>
      <c r="L128" s="228">
        <f t="shared" si="152"/>
        <v>0</v>
      </c>
      <c r="M128" s="102">
        <f t="shared" si="152"/>
        <v>0</v>
      </c>
      <c r="N128" s="239">
        <f t="shared" si="152"/>
        <v>0</v>
      </c>
      <c r="O128" s="233">
        <f t="shared" si="152"/>
        <v>0</v>
      </c>
      <c r="P128" s="236"/>
    </row>
    <row r="129" spans="1:16" ht="24" hidden="1" x14ac:dyDescent="0.25">
      <c r="A129" s="58">
        <v>2283</v>
      </c>
      <c r="B129" s="101" t="s">
        <v>142</v>
      </c>
      <c r="C129" s="102">
        <f t="shared" si="98"/>
        <v>0</v>
      </c>
      <c r="D129" s="232"/>
      <c r="E129" s="476"/>
      <c r="F129" s="432">
        <f>D129+E129</f>
        <v>0</v>
      </c>
      <c r="G129" s="232"/>
      <c r="H129" s="107"/>
      <c r="I129" s="233">
        <f>G129+H129</f>
        <v>0</v>
      </c>
      <c r="J129" s="107"/>
      <c r="K129" s="108"/>
      <c r="L129" s="233">
        <f>J129+K129</f>
        <v>0</v>
      </c>
      <c r="M129" s="235"/>
      <c r="N129" s="108"/>
      <c r="O129" s="233">
        <f>M129+N129</f>
        <v>0</v>
      </c>
      <c r="P129" s="236"/>
    </row>
    <row r="130" spans="1:16" ht="38.25" hidden="1" customHeight="1" x14ac:dyDescent="0.25">
      <c r="A130" s="76">
        <v>2300</v>
      </c>
      <c r="B130" s="213" t="s">
        <v>143</v>
      </c>
      <c r="C130" s="77">
        <f t="shared" si="98"/>
        <v>0</v>
      </c>
      <c r="D130" s="214">
        <f>SUM(D131,D136,D140,D141,D144,D151,D159,D160,D163)</f>
        <v>0</v>
      </c>
      <c r="E130" s="473">
        <f t="shared" ref="E130:F130" si="153">SUM(E131,E136,E140,E141,E144,E151,E159,E160,E163)</f>
        <v>0</v>
      </c>
      <c r="F130" s="424">
        <f t="shared" si="153"/>
        <v>0</v>
      </c>
      <c r="G130" s="214">
        <f>SUM(G131,G136,G140,G141,G144,G151,G159,G160,G163)</f>
        <v>0</v>
      </c>
      <c r="H130" s="87">
        <f t="shared" ref="H130:I130" si="154">SUM(H131,H136,H140,H141,H144,H151,H159,H160,H163)</f>
        <v>0</v>
      </c>
      <c r="I130" s="215">
        <f t="shared" si="154"/>
        <v>0</v>
      </c>
      <c r="J130" s="87">
        <f>SUM(J131,J136,J140,J141,J144,J151,J159,J160,J163)</f>
        <v>0</v>
      </c>
      <c r="K130" s="88">
        <f t="shared" ref="K130:L130" si="155">SUM(K131,K136,K140,K141,K144,K151,K159,K160,K163)</f>
        <v>0</v>
      </c>
      <c r="L130" s="215">
        <f t="shared" si="155"/>
        <v>0</v>
      </c>
      <c r="M130" s="77">
        <f>SUM(M131,M136,M140,M141,M144,M151,M159,M160,M163)</f>
        <v>0</v>
      </c>
      <c r="N130" s="88">
        <f t="shared" ref="N130:O130" si="156">SUM(N131,N136,N140,N141,N144,N151,N159,N160,N163)</f>
        <v>0</v>
      </c>
      <c r="O130" s="215">
        <f t="shared" si="156"/>
        <v>0</v>
      </c>
      <c r="P130" s="245"/>
    </row>
    <row r="131" spans="1:16" ht="24" hidden="1" x14ac:dyDescent="0.25">
      <c r="A131" s="365">
        <v>2310</v>
      </c>
      <c r="B131" s="91" t="s">
        <v>144</v>
      </c>
      <c r="C131" s="92">
        <f t="shared" si="98"/>
        <v>0</v>
      </c>
      <c r="D131" s="246">
        <f>SUM(D132:D135)</f>
        <v>0</v>
      </c>
      <c r="E131" s="480">
        <f t="shared" ref="E131:O131" si="157">SUM(E132:E135)</f>
        <v>0</v>
      </c>
      <c r="F131" s="433">
        <f t="shared" si="157"/>
        <v>0</v>
      </c>
      <c r="G131" s="246">
        <f t="shared" si="157"/>
        <v>0</v>
      </c>
      <c r="H131" s="248">
        <f t="shared" si="157"/>
        <v>0</v>
      </c>
      <c r="I131" s="228">
        <f t="shared" si="157"/>
        <v>0</v>
      </c>
      <c r="J131" s="248">
        <f t="shared" si="157"/>
        <v>0</v>
      </c>
      <c r="K131" s="247">
        <f t="shared" si="157"/>
        <v>0</v>
      </c>
      <c r="L131" s="228">
        <f t="shared" si="157"/>
        <v>0</v>
      </c>
      <c r="M131" s="92">
        <f t="shared" si="157"/>
        <v>0</v>
      </c>
      <c r="N131" s="247">
        <f t="shared" si="157"/>
        <v>0</v>
      </c>
      <c r="O131" s="228">
        <f t="shared" si="157"/>
        <v>0</v>
      </c>
      <c r="P131" s="231"/>
    </row>
    <row r="132" spans="1:16" hidden="1" x14ac:dyDescent="0.25">
      <c r="A132" s="58">
        <v>2311</v>
      </c>
      <c r="B132" s="101" t="s">
        <v>145</v>
      </c>
      <c r="C132" s="102">
        <f t="shared" si="98"/>
        <v>0</v>
      </c>
      <c r="D132" s="232"/>
      <c r="E132" s="476"/>
      <c r="F132" s="432">
        <f t="shared" ref="F132:F135" si="158">D132+E132</f>
        <v>0</v>
      </c>
      <c r="G132" s="232"/>
      <c r="H132" s="107"/>
      <c r="I132" s="233">
        <f t="shared" ref="I132:I135" si="159">G132+H132</f>
        <v>0</v>
      </c>
      <c r="J132" s="107"/>
      <c r="K132" s="108"/>
      <c r="L132" s="233">
        <f t="shared" ref="L132:L135" si="160">J132+K132</f>
        <v>0</v>
      </c>
      <c r="M132" s="235"/>
      <c r="N132" s="108"/>
      <c r="O132" s="233">
        <f t="shared" ref="O132:O135" si="161">M132+N132</f>
        <v>0</v>
      </c>
      <c r="P132" s="236"/>
    </row>
    <row r="133" spans="1:16" hidden="1" x14ac:dyDescent="0.25">
      <c r="A133" s="58">
        <v>2312</v>
      </c>
      <c r="B133" s="101" t="s">
        <v>146</v>
      </c>
      <c r="C133" s="102">
        <f t="shared" si="98"/>
        <v>0</v>
      </c>
      <c r="D133" s="232"/>
      <c r="E133" s="476"/>
      <c r="F133" s="432">
        <f t="shared" si="158"/>
        <v>0</v>
      </c>
      <c r="G133" s="232"/>
      <c r="H133" s="107"/>
      <c r="I133" s="233">
        <f t="shared" si="159"/>
        <v>0</v>
      </c>
      <c r="J133" s="107"/>
      <c r="K133" s="108"/>
      <c r="L133" s="233">
        <f t="shared" si="160"/>
        <v>0</v>
      </c>
      <c r="M133" s="235"/>
      <c r="N133" s="108"/>
      <c r="O133" s="233">
        <f t="shared" si="161"/>
        <v>0</v>
      </c>
      <c r="P133" s="236"/>
    </row>
    <row r="134" spans="1:16" hidden="1" x14ac:dyDescent="0.25">
      <c r="A134" s="58">
        <v>2313</v>
      </c>
      <c r="B134" s="101" t="s">
        <v>147</v>
      </c>
      <c r="C134" s="102">
        <f t="shared" si="98"/>
        <v>0</v>
      </c>
      <c r="D134" s="232"/>
      <c r="E134" s="476"/>
      <c r="F134" s="432">
        <f t="shared" si="158"/>
        <v>0</v>
      </c>
      <c r="G134" s="232"/>
      <c r="H134" s="107"/>
      <c r="I134" s="233">
        <f t="shared" si="159"/>
        <v>0</v>
      </c>
      <c r="J134" s="107"/>
      <c r="K134" s="108"/>
      <c r="L134" s="233">
        <f t="shared" si="160"/>
        <v>0</v>
      </c>
      <c r="M134" s="235"/>
      <c r="N134" s="108"/>
      <c r="O134" s="233">
        <f t="shared" si="161"/>
        <v>0</v>
      </c>
      <c r="P134" s="236"/>
    </row>
    <row r="135" spans="1:16" ht="36" hidden="1" customHeight="1" x14ac:dyDescent="0.25">
      <c r="A135" s="58">
        <v>2314</v>
      </c>
      <c r="B135" s="101" t="s">
        <v>148</v>
      </c>
      <c r="C135" s="102">
        <f t="shared" si="98"/>
        <v>0</v>
      </c>
      <c r="D135" s="232"/>
      <c r="E135" s="476"/>
      <c r="F135" s="432">
        <f t="shared" si="158"/>
        <v>0</v>
      </c>
      <c r="G135" s="232"/>
      <c r="H135" s="107"/>
      <c r="I135" s="233">
        <f t="shared" si="159"/>
        <v>0</v>
      </c>
      <c r="J135" s="107"/>
      <c r="K135" s="108"/>
      <c r="L135" s="233">
        <f t="shared" si="160"/>
        <v>0</v>
      </c>
      <c r="M135" s="235"/>
      <c r="N135" s="108"/>
      <c r="O135" s="233">
        <f t="shared" si="161"/>
        <v>0</v>
      </c>
      <c r="P135" s="236"/>
    </row>
    <row r="136" spans="1:16" hidden="1" x14ac:dyDescent="0.25">
      <c r="A136" s="237">
        <v>2320</v>
      </c>
      <c r="B136" s="101" t="s">
        <v>149</v>
      </c>
      <c r="C136" s="102">
        <f t="shared" si="98"/>
        <v>0</v>
      </c>
      <c r="D136" s="238">
        <f>SUM(D137:D139)</f>
        <v>0</v>
      </c>
      <c r="E136" s="477">
        <f t="shared" ref="E136:F136" si="162">SUM(E137:E139)</f>
        <v>0</v>
      </c>
      <c r="F136" s="432">
        <f t="shared" si="162"/>
        <v>0</v>
      </c>
      <c r="G136" s="238">
        <f>SUM(G137:G139)</f>
        <v>0</v>
      </c>
      <c r="H136" s="240">
        <f t="shared" ref="H136:I136" si="163">SUM(H137:H139)</f>
        <v>0</v>
      </c>
      <c r="I136" s="233">
        <f t="shared" si="163"/>
        <v>0</v>
      </c>
      <c r="J136" s="240">
        <f>SUM(J137:J139)</f>
        <v>0</v>
      </c>
      <c r="K136" s="239">
        <f t="shared" ref="K136:L136" si="164">SUM(K137:K139)</f>
        <v>0</v>
      </c>
      <c r="L136" s="233">
        <f t="shared" si="164"/>
        <v>0</v>
      </c>
      <c r="M136" s="102">
        <f>SUM(M137:M139)</f>
        <v>0</v>
      </c>
      <c r="N136" s="239">
        <f t="shared" ref="N136:O136" si="165">SUM(N137:N139)</f>
        <v>0</v>
      </c>
      <c r="O136" s="233">
        <f t="shared" si="165"/>
        <v>0</v>
      </c>
      <c r="P136" s="236"/>
    </row>
    <row r="137" spans="1:16" hidden="1" x14ac:dyDescent="0.25">
      <c r="A137" s="58">
        <v>2321</v>
      </c>
      <c r="B137" s="101" t="s">
        <v>150</v>
      </c>
      <c r="C137" s="102">
        <f t="shared" si="98"/>
        <v>0</v>
      </c>
      <c r="D137" s="232"/>
      <c r="E137" s="476"/>
      <c r="F137" s="432">
        <f t="shared" ref="F137:F140" si="166">D137+E137</f>
        <v>0</v>
      </c>
      <c r="G137" s="232"/>
      <c r="H137" s="107"/>
      <c r="I137" s="233">
        <f t="shared" ref="I137:I140" si="167">G137+H137</f>
        <v>0</v>
      </c>
      <c r="J137" s="107"/>
      <c r="K137" s="108"/>
      <c r="L137" s="233">
        <f t="shared" ref="L137:L140" si="168">J137+K137</f>
        <v>0</v>
      </c>
      <c r="M137" s="235"/>
      <c r="N137" s="108"/>
      <c r="O137" s="233">
        <f t="shared" ref="O137:O140" si="169">M137+N137</f>
        <v>0</v>
      </c>
      <c r="P137" s="236"/>
    </row>
    <row r="138" spans="1:16" hidden="1" x14ac:dyDescent="0.25">
      <c r="A138" s="58">
        <v>2322</v>
      </c>
      <c r="B138" s="101" t="s">
        <v>151</v>
      </c>
      <c r="C138" s="102">
        <f t="shared" si="98"/>
        <v>0</v>
      </c>
      <c r="D138" s="232"/>
      <c r="E138" s="476"/>
      <c r="F138" s="432">
        <f t="shared" si="166"/>
        <v>0</v>
      </c>
      <c r="G138" s="232"/>
      <c r="H138" s="107"/>
      <c r="I138" s="233">
        <f t="shared" si="167"/>
        <v>0</v>
      </c>
      <c r="J138" s="107"/>
      <c r="K138" s="108"/>
      <c r="L138" s="233">
        <f t="shared" si="168"/>
        <v>0</v>
      </c>
      <c r="M138" s="235"/>
      <c r="N138" s="108"/>
      <c r="O138" s="233">
        <f t="shared" si="169"/>
        <v>0</v>
      </c>
      <c r="P138" s="236"/>
    </row>
    <row r="139" spans="1:16" ht="10.5" hidden="1" customHeight="1" x14ac:dyDescent="0.25">
      <c r="A139" s="58">
        <v>2329</v>
      </c>
      <c r="B139" s="101" t="s">
        <v>152</v>
      </c>
      <c r="C139" s="102">
        <f t="shared" si="98"/>
        <v>0</v>
      </c>
      <c r="D139" s="232"/>
      <c r="E139" s="476"/>
      <c r="F139" s="432">
        <f t="shared" si="166"/>
        <v>0</v>
      </c>
      <c r="G139" s="232"/>
      <c r="H139" s="107"/>
      <c r="I139" s="233">
        <f t="shared" si="167"/>
        <v>0</v>
      </c>
      <c r="J139" s="107"/>
      <c r="K139" s="108"/>
      <c r="L139" s="233">
        <f t="shared" si="168"/>
        <v>0</v>
      </c>
      <c r="M139" s="235"/>
      <c r="N139" s="108"/>
      <c r="O139" s="233">
        <f t="shared" si="169"/>
        <v>0</v>
      </c>
      <c r="P139" s="236"/>
    </row>
    <row r="140" spans="1:16" hidden="1" x14ac:dyDescent="0.25">
      <c r="A140" s="237">
        <v>2330</v>
      </c>
      <c r="B140" s="101" t="s">
        <v>153</v>
      </c>
      <c r="C140" s="102">
        <f t="shared" si="98"/>
        <v>0</v>
      </c>
      <c r="D140" s="232"/>
      <c r="E140" s="476"/>
      <c r="F140" s="432">
        <f t="shared" si="166"/>
        <v>0</v>
      </c>
      <c r="G140" s="232"/>
      <c r="H140" s="107"/>
      <c r="I140" s="233">
        <f t="shared" si="167"/>
        <v>0</v>
      </c>
      <c r="J140" s="107"/>
      <c r="K140" s="108"/>
      <c r="L140" s="233">
        <f t="shared" si="168"/>
        <v>0</v>
      </c>
      <c r="M140" s="235"/>
      <c r="N140" s="108"/>
      <c r="O140" s="233">
        <f t="shared" si="169"/>
        <v>0</v>
      </c>
      <c r="P140" s="236"/>
    </row>
    <row r="141" spans="1:16" ht="48" hidden="1" x14ac:dyDescent="0.25">
      <c r="A141" s="237">
        <v>2340</v>
      </c>
      <c r="B141" s="101" t="s">
        <v>154</v>
      </c>
      <c r="C141" s="102">
        <f t="shared" si="98"/>
        <v>0</v>
      </c>
      <c r="D141" s="238">
        <f>SUM(D142:D143)</f>
        <v>0</v>
      </c>
      <c r="E141" s="477">
        <f t="shared" ref="E141:F141" si="170">SUM(E142:E143)</f>
        <v>0</v>
      </c>
      <c r="F141" s="432">
        <f t="shared" si="170"/>
        <v>0</v>
      </c>
      <c r="G141" s="238">
        <f>SUM(G142:G143)</f>
        <v>0</v>
      </c>
      <c r="H141" s="240">
        <f t="shared" ref="H141:I141" si="171">SUM(H142:H143)</f>
        <v>0</v>
      </c>
      <c r="I141" s="233">
        <f t="shared" si="171"/>
        <v>0</v>
      </c>
      <c r="J141" s="240">
        <f>SUM(J142:J143)</f>
        <v>0</v>
      </c>
      <c r="K141" s="239">
        <f t="shared" ref="K141:L141" si="172">SUM(K142:K143)</f>
        <v>0</v>
      </c>
      <c r="L141" s="233">
        <f t="shared" si="172"/>
        <v>0</v>
      </c>
      <c r="M141" s="102">
        <f>SUM(M142:M143)</f>
        <v>0</v>
      </c>
      <c r="N141" s="239">
        <f t="shared" ref="N141:O141" si="173">SUM(N142:N143)</f>
        <v>0</v>
      </c>
      <c r="O141" s="233">
        <f t="shared" si="173"/>
        <v>0</v>
      </c>
      <c r="P141" s="236"/>
    </row>
    <row r="142" spans="1:16" hidden="1" x14ac:dyDescent="0.25">
      <c r="A142" s="58">
        <v>2341</v>
      </c>
      <c r="B142" s="101" t="s">
        <v>155</v>
      </c>
      <c r="C142" s="102">
        <f t="shared" si="98"/>
        <v>0</v>
      </c>
      <c r="D142" s="232"/>
      <c r="E142" s="476"/>
      <c r="F142" s="432">
        <f t="shared" ref="F142:F143" si="174">D142+E142</f>
        <v>0</v>
      </c>
      <c r="G142" s="232"/>
      <c r="H142" s="107"/>
      <c r="I142" s="233">
        <f t="shared" ref="I142:I143" si="175">G142+H142</f>
        <v>0</v>
      </c>
      <c r="J142" s="107"/>
      <c r="K142" s="108"/>
      <c r="L142" s="233">
        <f t="shared" ref="L142:L143" si="176">J142+K142</f>
        <v>0</v>
      </c>
      <c r="M142" s="235"/>
      <c r="N142" s="108"/>
      <c r="O142" s="233">
        <f t="shared" ref="O142:O143" si="177">M142+N142</f>
        <v>0</v>
      </c>
      <c r="P142" s="236"/>
    </row>
    <row r="143" spans="1:16" ht="24" hidden="1" x14ac:dyDescent="0.25">
      <c r="A143" s="58">
        <v>2344</v>
      </c>
      <c r="B143" s="101" t="s">
        <v>156</v>
      </c>
      <c r="C143" s="102">
        <f t="shared" si="98"/>
        <v>0</v>
      </c>
      <c r="D143" s="232"/>
      <c r="E143" s="476"/>
      <c r="F143" s="432">
        <f t="shared" si="174"/>
        <v>0</v>
      </c>
      <c r="G143" s="232"/>
      <c r="H143" s="107"/>
      <c r="I143" s="233">
        <f t="shared" si="175"/>
        <v>0</v>
      </c>
      <c r="J143" s="107"/>
      <c r="K143" s="108"/>
      <c r="L143" s="233">
        <f t="shared" si="176"/>
        <v>0</v>
      </c>
      <c r="M143" s="235"/>
      <c r="N143" s="108"/>
      <c r="O143" s="233">
        <f t="shared" si="177"/>
        <v>0</v>
      </c>
      <c r="P143" s="236"/>
    </row>
    <row r="144" spans="1:16" ht="24" hidden="1" x14ac:dyDescent="0.25">
      <c r="A144" s="220">
        <v>2350</v>
      </c>
      <c r="B144" s="164" t="s">
        <v>157</v>
      </c>
      <c r="C144" s="170">
        <f t="shared" si="98"/>
        <v>0</v>
      </c>
      <c r="D144" s="221">
        <f>SUM(D145:D150)</f>
        <v>0</v>
      </c>
      <c r="E144" s="474">
        <f t="shared" ref="E144:F144" si="178">SUM(E145:E150)</f>
        <v>0</v>
      </c>
      <c r="F144" s="426">
        <f t="shared" si="178"/>
        <v>0</v>
      </c>
      <c r="G144" s="221">
        <f>SUM(G145:G150)</f>
        <v>0</v>
      </c>
      <c r="H144" s="223">
        <f t="shared" ref="H144:I144" si="179">SUM(H145:H150)</f>
        <v>0</v>
      </c>
      <c r="I144" s="224">
        <f t="shared" si="179"/>
        <v>0</v>
      </c>
      <c r="J144" s="223">
        <f>SUM(J145:J150)</f>
        <v>0</v>
      </c>
      <c r="K144" s="222">
        <f t="shared" ref="K144:L144" si="180">SUM(K145:K150)</f>
        <v>0</v>
      </c>
      <c r="L144" s="224">
        <f t="shared" si="180"/>
        <v>0</v>
      </c>
      <c r="M144" s="170">
        <f>SUM(M145:M150)</f>
        <v>0</v>
      </c>
      <c r="N144" s="222">
        <f t="shared" ref="N144:O144" si="181">SUM(N145:N150)</f>
        <v>0</v>
      </c>
      <c r="O144" s="224">
        <f t="shared" si="181"/>
        <v>0</v>
      </c>
      <c r="P144" s="226"/>
    </row>
    <row r="145" spans="1:16" hidden="1" x14ac:dyDescent="0.25">
      <c r="A145" s="48">
        <v>2351</v>
      </c>
      <c r="B145" s="91" t="s">
        <v>158</v>
      </c>
      <c r="C145" s="92">
        <f t="shared" si="98"/>
        <v>0</v>
      </c>
      <c r="D145" s="227"/>
      <c r="E145" s="475"/>
      <c r="F145" s="433">
        <f t="shared" ref="F145:F150" si="182">D145+E145</f>
        <v>0</v>
      </c>
      <c r="G145" s="227"/>
      <c r="H145" s="97"/>
      <c r="I145" s="228">
        <f t="shared" ref="I145:I150" si="183">G145+H145</f>
        <v>0</v>
      </c>
      <c r="J145" s="97"/>
      <c r="K145" s="98"/>
      <c r="L145" s="228">
        <f t="shared" ref="L145:L150" si="184">J145+K145</f>
        <v>0</v>
      </c>
      <c r="M145" s="230"/>
      <c r="N145" s="98"/>
      <c r="O145" s="228">
        <f t="shared" ref="O145:O150" si="185">M145+N145</f>
        <v>0</v>
      </c>
      <c r="P145" s="231"/>
    </row>
    <row r="146" spans="1:16" hidden="1" x14ac:dyDescent="0.25">
      <c r="A146" s="58">
        <v>2352</v>
      </c>
      <c r="B146" s="101" t="s">
        <v>159</v>
      </c>
      <c r="C146" s="102">
        <f t="shared" si="98"/>
        <v>0</v>
      </c>
      <c r="D146" s="232"/>
      <c r="E146" s="476"/>
      <c r="F146" s="432">
        <f t="shared" si="182"/>
        <v>0</v>
      </c>
      <c r="G146" s="232"/>
      <c r="H146" s="107"/>
      <c r="I146" s="233">
        <f t="shared" si="183"/>
        <v>0</v>
      </c>
      <c r="J146" s="107"/>
      <c r="K146" s="108"/>
      <c r="L146" s="233">
        <f t="shared" si="184"/>
        <v>0</v>
      </c>
      <c r="M146" s="235"/>
      <c r="N146" s="108"/>
      <c r="O146" s="233">
        <f t="shared" si="185"/>
        <v>0</v>
      </c>
      <c r="P146" s="236"/>
    </row>
    <row r="147" spans="1:16" ht="24" hidden="1" x14ac:dyDescent="0.25">
      <c r="A147" s="58">
        <v>2353</v>
      </c>
      <c r="B147" s="101" t="s">
        <v>160</v>
      </c>
      <c r="C147" s="102">
        <f t="shared" si="98"/>
        <v>0</v>
      </c>
      <c r="D147" s="232"/>
      <c r="E147" s="476"/>
      <c r="F147" s="432">
        <f t="shared" si="182"/>
        <v>0</v>
      </c>
      <c r="G147" s="232"/>
      <c r="H147" s="107"/>
      <c r="I147" s="233">
        <f t="shared" si="183"/>
        <v>0</v>
      </c>
      <c r="J147" s="107"/>
      <c r="K147" s="108"/>
      <c r="L147" s="233">
        <f t="shared" si="184"/>
        <v>0</v>
      </c>
      <c r="M147" s="235"/>
      <c r="N147" s="108"/>
      <c r="O147" s="233">
        <f t="shared" si="185"/>
        <v>0</v>
      </c>
      <c r="P147" s="236"/>
    </row>
    <row r="148" spans="1:16" ht="24" hidden="1" x14ac:dyDescent="0.25">
      <c r="A148" s="58">
        <v>2354</v>
      </c>
      <c r="B148" s="101" t="s">
        <v>161</v>
      </c>
      <c r="C148" s="102">
        <f t="shared" si="98"/>
        <v>0</v>
      </c>
      <c r="D148" s="232"/>
      <c r="E148" s="476"/>
      <c r="F148" s="432">
        <f t="shared" si="182"/>
        <v>0</v>
      </c>
      <c r="G148" s="232"/>
      <c r="H148" s="107"/>
      <c r="I148" s="233">
        <f t="shared" si="183"/>
        <v>0</v>
      </c>
      <c r="J148" s="107"/>
      <c r="K148" s="108"/>
      <c r="L148" s="233">
        <f t="shared" si="184"/>
        <v>0</v>
      </c>
      <c r="M148" s="235"/>
      <c r="N148" s="108"/>
      <c r="O148" s="233">
        <f t="shared" si="185"/>
        <v>0</v>
      </c>
      <c r="P148" s="236"/>
    </row>
    <row r="149" spans="1:16" ht="24" hidden="1" x14ac:dyDescent="0.25">
      <c r="A149" s="58">
        <v>2355</v>
      </c>
      <c r="B149" s="101" t="s">
        <v>162</v>
      </c>
      <c r="C149" s="102">
        <f t="shared" ref="C149:C212" si="186">F149+I149+L149+O149</f>
        <v>0</v>
      </c>
      <c r="D149" s="232"/>
      <c r="E149" s="476"/>
      <c r="F149" s="432">
        <f t="shared" si="182"/>
        <v>0</v>
      </c>
      <c r="G149" s="232"/>
      <c r="H149" s="107"/>
      <c r="I149" s="233">
        <f t="shared" si="183"/>
        <v>0</v>
      </c>
      <c r="J149" s="107"/>
      <c r="K149" s="108"/>
      <c r="L149" s="233">
        <f t="shared" si="184"/>
        <v>0</v>
      </c>
      <c r="M149" s="235"/>
      <c r="N149" s="108"/>
      <c r="O149" s="233">
        <f t="shared" si="185"/>
        <v>0</v>
      </c>
      <c r="P149" s="236"/>
    </row>
    <row r="150" spans="1:16" ht="24" hidden="1" x14ac:dyDescent="0.25">
      <c r="A150" s="58">
        <v>2359</v>
      </c>
      <c r="B150" s="101" t="s">
        <v>163</v>
      </c>
      <c r="C150" s="102">
        <f t="shared" si="186"/>
        <v>0</v>
      </c>
      <c r="D150" s="232"/>
      <c r="E150" s="476"/>
      <c r="F150" s="432">
        <f t="shared" si="182"/>
        <v>0</v>
      </c>
      <c r="G150" s="232"/>
      <c r="H150" s="107"/>
      <c r="I150" s="233">
        <f t="shared" si="183"/>
        <v>0</v>
      </c>
      <c r="J150" s="107"/>
      <c r="K150" s="108"/>
      <c r="L150" s="233">
        <f t="shared" si="184"/>
        <v>0</v>
      </c>
      <c r="M150" s="235"/>
      <c r="N150" s="108"/>
      <c r="O150" s="233">
        <f t="shared" si="185"/>
        <v>0</v>
      </c>
      <c r="P150" s="236"/>
    </row>
    <row r="151" spans="1:16" ht="24.75" hidden="1" customHeight="1" x14ac:dyDescent="0.25">
      <c r="A151" s="237">
        <v>2360</v>
      </c>
      <c r="B151" s="101" t="s">
        <v>164</v>
      </c>
      <c r="C151" s="102">
        <f t="shared" si="186"/>
        <v>0</v>
      </c>
      <c r="D151" s="238">
        <f>SUM(D152:D158)</f>
        <v>0</v>
      </c>
      <c r="E151" s="477">
        <f t="shared" ref="E151:F151" si="187">SUM(E152:E158)</f>
        <v>0</v>
      </c>
      <c r="F151" s="432">
        <f t="shared" si="187"/>
        <v>0</v>
      </c>
      <c r="G151" s="238">
        <f>SUM(G152:G158)</f>
        <v>0</v>
      </c>
      <c r="H151" s="240">
        <f t="shared" ref="H151:I151" si="188">SUM(H152:H158)</f>
        <v>0</v>
      </c>
      <c r="I151" s="233">
        <f t="shared" si="188"/>
        <v>0</v>
      </c>
      <c r="J151" s="240">
        <f>SUM(J152:J158)</f>
        <v>0</v>
      </c>
      <c r="K151" s="239">
        <f t="shared" ref="K151:L151" si="189">SUM(K152:K158)</f>
        <v>0</v>
      </c>
      <c r="L151" s="233">
        <f t="shared" si="189"/>
        <v>0</v>
      </c>
      <c r="M151" s="102">
        <f>SUM(M152:M158)</f>
        <v>0</v>
      </c>
      <c r="N151" s="239">
        <f t="shared" ref="N151:O151" si="190">SUM(N152:N158)</f>
        <v>0</v>
      </c>
      <c r="O151" s="233">
        <f t="shared" si="190"/>
        <v>0</v>
      </c>
      <c r="P151" s="236"/>
    </row>
    <row r="152" spans="1:16" hidden="1" x14ac:dyDescent="0.25">
      <c r="A152" s="57">
        <v>2361</v>
      </c>
      <c r="B152" s="101" t="s">
        <v>165</v>
      </c>
      <c r="C152" s="102">
        <f t="shared" si="186"/>
        <v>0</v>
      </c>
      <c r="D152" s="232"/>
      <c r="E152" s="476"/>
      <c r="F152" s="432">
        <f t="shared" ref="F152:F159" si="191">D152+E152</f>
        <v>0</v>
      </c>
      <c r="G152" s="232"/>
      <c r="H152" s="107"/>
      <c r="I152" s="233">
        <f t="shared" ref="I152:I159" si="192">G152+H152</f>
        <v>0</v>
      </c>
      <c r="J152" s="107"/>
      <c r="K152" s="108"/>
      <c r="L152" s="233">
        <f t="shared" ref="L152:L159" si="193">J152+K152</f>
        <v>0</v>
      </c>
      <c r="M152" s="235"/>
      <c r="N152" s="108"/>
      <c r="O152" s="233">
        <f t="shared" ref="O152:O159" si="194">M152+N152</f>
        <v>0</v>
      </c>
      <c r="P152" s="236"/>
    </row>
    <row r="153" spans="1:16" ht="24" hidden="1" x14ac:dyDescent="0.25">
      <c r="A153" s="57">
        <v>2362</v>
      </c>
      <c r="B153" s="101" t="s">
        <v>166</v>
      </c>
      <c r="C153" s="102">
        <f t="shared" si="186"/>
        <v>0</v>
      </c>
      <c r="D153" s="232"/>
      <c r="E153" s="476"/>
      <c r="F153" s="432">
        <f t="shared" si="191"/>
        <v>0</v>
      </c>
      <c r="G153" s="232"/>
      <c r="H153" s="107"/>
      <c r="I153" s="233">
        <f t="shared" si="192"/>
        <v>0</v>
      </c>
      <c r="J153" s="107"/>
      <c r="K153" s="108"/>
      <c r="L153" s="233">
        <f t="shared" si="193"/>
        <v>0</v>
      </c>
      <c r="M153" s="235"/>
      <c r="N153" s="108"/>
      <c r="O153" s="233">
        <f t="shared" si="194"/>
        <v>0</v>
      </c>
      <c r="P153" s="236"/>
    </row>
    <row r="154" spans="1:16" hidden="1" x14ac:dyDescent="0.25">
      <c r="A154" s="57">
        <v>2363</v>
      </c>
      <c r="B154" s="101" t="s">
        <v>167</v>
      </c>
      <c r="C154" s="102">
        <f t="shared" si="186"/>
        <v>0</v>
      </c>
      <c r="D154" s="232"/>
      <c r="E154" s="476"/>
      <c r="F154" s="432">
        <f t="shared" si="191"/>
        <v>0</v>
      </c>
      <c r="G154" s="232"/>
      <c r="H154" s="107"/>
      <c r="I154" s="233">
        <f t="shared" si="192"/>
        <v>0</v>
      </c>
      <c r="J154" s="107"/>
      <c r="K154" s="108"/>
      <c r="L154" s="233">
        <f t="shared" si="193"/>
        <v>0</v>
      </c>
      <c r="M154" s="235"/>
      <c r="N154" s="108"/>
      <c r="O154" s="233">
        <f t="shared" si="194"/>
        <v>0</v>
      </c>
      <c r="P154" s="236"/>
    </row>
    <row r="155" spans="1:16" hidden="1" x14ac:dyDescent="0.25">
      <c r="A155" s="57">
        <v>2364</v>
      </c>
      <c r="B155" s="101" t="s">
        <v>168</v>
      </c>
      <c r="C155" s="102">
        <f t="shared" si="186"/>
        <v>0</v>
      </c>
      <c r="D155" s="232"/>
      <c r="E155" s="476"/>
      <c r="F155" s="432">
        <f t="shared" si="191"/>
        <v>0</v>
      </c>
      <c r="G155" s="232"/>
      <c r="H155" s="107"/>
      <c r="I155" s="233">
        <f t="shared" si="192"/>
        <v>0</v>
      </c>
      <c r="J155" s="107"/>
      <c r="K155" s="108"/>
      <c r="L155" s="233">
        <f t="shared" si="193"/>
        <v>0</v>
      </c>
      <c r="M155" s="235"/>
      <c r="N155" s="108"/>
      <c r="O155" s="233">
        <f t="shared" si="194"/>
        <v>0</v>
      </c>
      <c r="P155" s="236"/>
    </row>
    <row r="156" spans="1:16" ht="12.75" hidden="1" customHeight="1" x14ac:dyDescent="0.25">
      <c r="A156" s="57">
        <v>2365</v>
      </c>
      <c r="B156" s="101" t="s">
        <v>169</v>
      </c>
      <c r="C156" s="102">
        <f t="shared" si="186"/>
        <v>0</v>
      </c>
      <c r="D156" s="232"/>
      <c r="E156" s="476"/>
      <c r="F156" s="432">
        <f t="shared" si="191"/>
        <v>0</v>
      </c>
      <c r="G156" s="232"/>
      <c r="H156" s="107"/>
      <c r="I156" s="233">
        <f t="shared" si="192"/>
        <v>0</v>
      </c>
      <c r="J156" s="107"/>
      <c r="K156" s="108"/>
      <c r="L156" s="233">
        <f t="shared" si="193"/>
        <v>0</v>
      </c>
      <c r="M156" s="235"/>
      <c r="N156" s="108"/>
      <c r="O156" s="233">
        <f t="shared" si="194"/>
        <v>0</v>
      </c>
      <c r="P156" s="236"/>
    </row>
    <row r="157" spans="1:16" ht="36" hidden="1" x14ac:dyDescent="0.25">
      <c r="A157" s="57">
        <v>2366</v>
      </c>
      <c r="B157" s="101" t="s">
        <v>170</v>
      </c>
      <c r="C157" s="102">
        <f t="shared" si="186"/>
        <v>0</v>
      </c>
      <c r="D157" s="232"/>
      <c r="E157" s="476"/>
      <c r="F157" s="432">
        <f t="shared" si="191"/>
        <v>0</v>
      </c>
      <c r="G157" s="232"/>
      <c r="H157" s="107"/>
      <c r="I157" s="233">
        <f t="shared" si="192"/>
        <v>0</v>
      </c>
      <c r="J157" s="107"/>
      <c r="K157" s="108"/>
      <c r="L157" s="233">
        <f t="shared" si="193"/>
        <v>0</v>
      </c>
      <c r="M157" s="235"/>
      <c r="N157" s="108"/>
      <c r="O157" s="233">
        <f t="shared" si="194"/>
        <v>0</v>
      </c>
      <c r="P157" s="236"/>
    </row>
    <row r="158" spans="1:16" ht="48" hidden="1" x14ac:dyDescent="0.25">
      <c r="A158" s="57">
        <v>2369</v>
      </c>
      <c r="B158" s="101" t="s">
        <v>171</v>
      </c>
      <c r="C158" s="102">
        <f t="shared" si="186"/>
        <v>0</v>
      </c>
      <c r="D158" s="232"/>
      <c r="E158" s="476"/>
      <c r="F158" s="432">
        <f t="shared" si="191"/>
        <v>0</v>
      </c>
      <c r="G158" s="232"/>
      <c r="H158" s="107"/>
      <c r="I158" s="233">
        <f t="shared" si="192"/>
        <v>0</v>
      </c>
      <c r="J158" s="107"/>
      <c r="K158" s="108"/>
      <c r="L158" s="233">
        <f t="shared" si="193"/>
        <v>0</v>
      </c>
      <c r="M158" s="235"/>
      <c r="N158" s="108"/>
      <c r="O158" s="233">
        <f t="shared" si="194"/>
        <v>0</v>
      </c>
      <c r="P158" s="236"/>
    </row>
    <row r="159" spans="1:16" hidden="1" x14ac:dyDescent="0.25">
      <c r="A159" s="220">
        <v>2370</v>
      </c>
      <c r="B159" s="164" t="s">
        <v>172</v>
      </c>
      <c r="C159" s="170">
        <f t="shared" si="186"/>
        <v>0</v>
      </c>
      <c r="D159" s="241"/>
      <c r="E159" s="478"/>
      <c r="F159" s="426">
        <f t="shared" si="191"/>
        <v>0</v>
      </c>
      <c r="G159" s="241"/>
      <c r="H159" s="243"/>
      <c r="I159" s="224">
        <f t="shared" si="192"/>
        <v>0</v>
      </c>
      <c r="J159" s="243"/>
      <c r="K159" s="242"/>
      <c r="L159" s="224">
        <f t="shared" si="193"/>
        <v>0</v>
      </c>
      <c r="M159" s="244"/>
      <c r="N159" s="242"/>
      <c r="O159" s="224">
        <f t="shared" si="194"/>
        <v>0</v>
      </c>
      <c r="P159" s="226"/>
    </row>
    <row r="160" spans="1:16" hidden="1" x14ac:dyDescent="0.25">
      <c r="A160" s="220">
        <v>2380</v>
      </c>
      <c r="B160" s="164" t="s">
        <v>173</v>
      </c>
      <c r="C160" s="170">
        <f t="shared" si="186"/>
        <v>0</v>
      </c>
      <c r="D160" s="221">
        <f>SUM(D161:D162)</f>
        <v>0</v>
      </c>
      <c r="E160" s="474">
        <f t="shared" ref="E160:F160" si="195">SUM(E161:E162)</f>
        <v>0</v>
      </c>
      <c r="F160" s="426">
        <f t="shared" si="195"/>
        <v>0</v>
      </c>
      <c r="G160" s="221">
        <f>SUM(G161:G162)</f>
        <v>0</v>
      </c>
      <c r="H160" s="223">
        <f t="shared" ref="H160:I160" si="196">SUM(H161:H162)</f>
        <v>0</v>
      </c>
      <c r="I160" s="224">
        <f t="shared" si="196"/>
        <v>0</v>
      </c>
      <c r="J160" s="223">
        <f>SUM(J161:J162)</f>
        <v>0</v>
      </c>
      <c r="K160" s="222">
        <f t="shared" ref="K160:L160" si="197">SUM(K161:K162)</f>
        <v>0</v>
      </c>
      <c r="L160" s="224">
        <f t="shared" si="197"/>
        <v>0</v>
      </c>
      <c r="M160" s="170">
        <f>SUM(M161:M162)</f>
        <v>0</v>
      </c>
      <c r="N160" s="222">
        <f t="shared" ref="N160:O160" si="198">SUM(N161:N162)</f>
        <v>0</v>
      </c>
      <c r="O160" s="224">
        <f t="shared" si="198"/>
        <v>0</v>
      </c>
      <c r="P160" s="226"/>
    </row>
    <row r="161" spans="1:16" hidden="1" x14ac:dyDescent="0.25">
      <c r="A161" s="47">
        <v>2381</v>
      </c>
      <c r="B161" s="91" t="s">
        <v>174</v>
      </c>
      <c r="C161" s="92">
        <f t="shared" si="186"/>
        <v>0</v>
      </c>
      <c r="D161" s="227"/>
      <c r="E161" s="475"/>
      <c r="F161" s="433">
        <f t="shared" ref="F161:F164" si="199">D161+E161</f>
        <v>0</v>
      </c>
      <c r="G161" s="227"/>
      <c r="H161" s="97"/>
      <c r="I161" s="228">
        <f t="shared" ref="I161:I164" si="200">G161+H161</f>
        <v>0</v>
      </c>
      <c r="J161" s="97"/>
      <c r="K161" s="98"/>
      <c r="L161" s="228">
        <f t="shared" ref="L161:L164" si="201">J161+K161</f>
        <v>0</v>
      </c>
      <c r="M161" s="230"/>
      <c r="N161" s="98"/>
      <c r="O161" s="228">
        <f t="shared" ref="O161:O164" si="202">M161+N161</f>
        <v>0</v>
      </c>
      <c r="P161" s="231"/>
    </row>
    <row r="162" spans="1:16" ht="24" hidden="1" x14ac:dyDescent="0.25">
      <c r="A162" s="57">
        <v>2389</v>
      </c>
      <c r="B162" s="101" t="s">
        <v>175</v>
      </c>
      <c r="C162" s="102">
        <f t="shared" si="186"/>
        <v>0</v>
      </c>
      <c r="D162" s="232"/>
      <c r="E162" s="476"/>
      <c r="F162" s="432">
        <f t="shared" si="199"/>
        <v>0</v>
      </c>
      <c r="G162" s="232"/>
      <c r="H162" s="107"/>
      <c r="I162" s="233">
        <f t="shared" si="200"/>
        <v>0</v>
      </c>
      <c r="J162" s="107"/>
      <c r="K162" s="108"/>
      <c r="L162" s="233">
        <f t="shared" si="201"/>
        <v>0</v>
      </c>
      <c r="M162" s="235"/>
      <c r="N162" s="108"/>
      <c r="O162" s="233">
        <f t="shared" si="202"/>
        <v>0</v>
      </c>
      <c r="P162" s="236"/>
    </row>
    <row r="163" spans="1:16" hidden="1" x14ac:dyDescent="0.25">
      <c r="A163" s="220">
        <v>2390</v>
      </c>
      <c r="B163" s="164" t="s">
        <v>176</v>
      </c>
      <c r="C163" s="170">
        <f t="shared" si="186"/>
        <v>0</v>
      </c>
      <c r="D163" s="241"/>
      <c r="E163" s="478"/>
      <c r="F163" s="426">
        <f t="shared" si="199"/>
        <v>0</v>
      </c>
      <c r="G163" s="241"/>
      <c r="H163" s="243"/>
      <c r="I163" s="224">
        <f t="shared" si="200"/>
        <v>0</v>
      </c>
      <c r="J163" s="243"/>
      <c r="K163" s="242"/>
      <c r="L163" s="224">
        <f t="shared" si="201"/>
        <v>0</v>
      </c>
      <c r="M163" s="244"/>
      <c r="N163" s="242"/>
      <c r="O163" s="224">
        <f t="shared" si="202"/>
        <v>0</v>
      </c>
      <c r="P163" s="226"/>
    </row>
    <row r="164" spans="1:16" hidden="1" x14ac:dyDescent="0.25">
      <c r="A164" s="76">
        <v>2400</v>
      </c>
      <c r="B164" s="213" t="s">
        <v>177</v>
      </c>
      <c r="C164" s="77">
        <f t="shared" si="186"/>
        <v>0</v>
      </c>
      <c r="D164" s="254"/>
      <c r="E164" s="481"/>
      <c r="F164" s="424">
        <f t="shared" si="199"/>
        <v>0</v>
      </c>
      <c r="G164" s="254"/>
      <c r="H164" s="256"/>
      <c r="I164" s="215">
        <f t="shared" si="200"/>
        <v>0</v>
      </c>
      <c r="J164" s="256"/>
      <c r="K164" s="255"/>
      <c r="L164" s="215">
        <f t="shared" si="201"/>
        <v>0</v>
      </c>
      <c r="M164" s="257"/>
      <c r="N164" s="255"/>
      <c r="O164" s="215">
        <f t="shared" si="202"/>
        <v>0</v>
      </c>
      <c r="P164" s="245"/>
    </row>
    <row r="165" spans="1:16" ht="24" hidden="1" x14ac:dyDescent="0.25">
      <c r="A165" s="76">
        <v>2500</v>
      </c>
      <c r="B165" s="213" t="s">
        <v>178</v>
      </c>
      <c r="C165" s="77">
        <f t="shared" si="186"/>
        <v>0</v>
      </c>
      <c r="D165" s="214">
        <f>SUM(D166,D171)</f>
        <v>0</v>
      </c>
      <c r="E165" s="473">
        <f t="shared" ref="E165:O165" si="203">SUM(E166,E171)</f>
        <v>0</v>
      </c>
      <c r="F165" s="424">
        <f t="shared" si="203"/>
        <v>0</v>
      </c>
      <c r="G165" s="214">
        <f t="shared" si="203"/>
        <v>0</v>
      </c>
      <c r="H165" s="87">
        <f t="shared" si="203"/>
        <v>0</v>
      </c>
      <c r="I165" s="215">
        <f t="shared" si="203"/>
        <v>0</v>
      </c>
      <c r="J165" s="87">
        <f t="shared" si="203"/>
        <v>0</v>
      </c>
      <c r="K165" s="88">
        <f t="shared" si="203"/>
        <v>0</v>
      </c>
      <c r="L165" s="215">
        <f t="shared" si="203"/>
        <v>0</v>
      </c>
      <c r="M165" s="216">
        <f t="shared" si="203"/>
        <v>0</v>
      </c>
      <c r="N165" s="217">
        <f t="shared" si="203"/>
        <v>0</v>
      </c>
      <c r="O165" s="218">
        <f t="shared" si="203"/>
        <v>0</v>
      </c>
      <c r="P165" s="219"/>
    </row>
    <row r="166" spans="1:16" ht="16.5" hidden="1" customHeight="1" x14ac:dyDescent="0.25">
      <c r="A166" s="365">
        <v>2510</v>
      </c>
      <c r="B166" s="91" t="s">
        <v>179</v>
      </c>
      <c r="C166" s="92">
        <f t="shared" si="186"/>
        <v>0</v>
      </c>
      <c r="D166" s="246">
        <f>SUM(D167:D170)</f>
        <v>0</v>
      </c>
      <c r="E166" s="480">
        <f t="shared" ref="E166:O166" si="204">SUM(E167:E170)</f>
        <v>0</v>
      </c>
      <c r="F166" s="433">
        <f t="shared" si="204"/>
        <v>0</v>
      </c>
      <c r="G166" s="246">
        <f t="shared" si="204"/>
        <v>0</v>
      </c>
      <c r="H166" s="248">
        <f t="shared" si="204"/>
        <v>0</v>
      </c>
      <c r="I166" s="228">
        <f t="shared" si="204"/>
        <v>0</v>
      </c>
      <c r="J166" s="248">
        <f t="shared" si="204"/>
        <v>0</v>
      </c>
      <c r="K166" s="247">
        <f t="shared" si="204"/>
        <v>0</v>
      </c>
      <c r="L166" s="228">
        <f t="shared" si="204"/>
        <v>0</v>
      </c>
      <c r="M166" s="113">
        <f t="shared" si="204"/>
        <v>0</v>
      </c>
      <c r="N166" s="258">
        <f t="shared" si="204"/>
        <v>0</v>
      </c>
      <c r="O166" s="259">
        <f t="shared" si="204"/>
        <v>0</v>
      </c>
      <c r="P166" s="260"/>
    </row>
    <row r="167" spans="1:16" ht="24" hidden="1" x14ac:dyDescent="0.25">
      <c r="A167" s="58">
        <v>2512</v>
      </c>
      <c r="B167" s="101" t="s">
        <v>180</v>
      </c>
      <c r="C167" s="102">
        <f t="shared" si="186"/>
        <v>0</v>
      </c>
      <c r="D167" s="232"/>
      <c r="E167" s="476"/>
      <c r="F167" s="432">
        <f t="shared" ref="F167:F172" si="205">D167+E167</f>
        <v>0</v>
      </c>
      <c r="G167" s="232"/>
      <c r="H167" s="107"/>
      <c r="I167" s="233">
        <f t="shared" ref="I167:I172" si="206">G167+H167</f>
        <v>0</v>
      </c>
      <c r="J167" s="107"/>
      <c r="K167" s="108"/>
      <c r="L167" s="233">
        <f t="shared" ref="L167:L172" si="207">J167+K167</f>
        <v>0</v>
      </c>
      <c r="M167" s="235"/>
      <c r="N167" s="108"/>
      <c r="O167" s="233">
        <f t="shared" ref="O167:O172" si="208">M167+N167</f>
        <v>0</v>
      </c>
      <c r="P167" s="236"/>
    </row>
    <row r="168" spans="1:16" ht="36" hidden="1" x14ac:dyDescent="0.25">
      <c r="A168" s="58">
        <v>2513</v>
      </c>
      <c r="B168" s="101" t="s">
        <v>181</v>
      </c>
      <c r="C168" s="102">
        <f t="shared" si="186"/>
        <v>0</v>
      </c>
      <c r="D168" s="232"/>
      <c r="E168" s="476"/>
      <c r="F168" s="432">
        <f t="shared" si="205"/>
        <v>0</v>
      </c>
      <c r="G168" s="232"/>
      <c r="H168" s="107"/>
      <c r="I168" s="233">
        <f t="shared" si="206"/>
        <v>0</v>
      </c>
      <c r="J168" s="107"/>
      <c r="K168" s="108"/>
      <c r="L168" s="233">
        <f t="shared" si="207"/>
        <v>0</v>
      </c>
      <c r="M168" s="235"/>
      <c r="N168" s="108"/>
      <c r="O168" s="233">
        <f t="shared" si="208"/>
        <v>0</v>
      </c>
      <c r="P168" s="236"/>
    </row>
    <row r="169" spans="1:16" ht="24" hidden="1" x14ac:dyDescent="0.25">
      <c r="A169" s="58">
        <v>2515</v>
      </c>
      <c r="B169" s="101" t="s">
        <v>182</v>
      </c>
      <c r="C169" s="102">
        <f t="shared" si="186"/>
        <v>0</v>
      </c>
      <c r="D169" s="232"/>
      <c r="E169" s="476"/>
      <c r="F169" s="432">
        <f t="shared" si="205"/>
        <v>0</v>
      </c>
      <c r="G169" s="232"/>
      <c r="H169" s="107"/>
      <c r="I169" s="233">
        <f t="shared" si="206"/>
        <v>0</v>
      </c>
      <c r="J169" s="107"/>
      <c r="K169" s="108"/>
      <c r="L169" s="233">
        <f t="shared" si="207"/>
        <v>0</v>
      </c>
      <c r="M169" s="235"/>
      <c r="N169" s="108"/>
      <c r="O169" s="233">
        <f t="shared" si="208"/>
        <v>0</v>
      </c>
      <c r="P169" s="236"/>
    </row>
    <row r="170" spans="1:16" ht="24" hidden="1" x14ac:dyDescent="0.25">
      <c r="A170" s="58">
        <v>2519</v>
      </c>
      <c r="B170" s="101" t="s">
        <v>183</v>
      </c>
      <c r="C170" s="102">
        <f t="shared" si="186"/>
        <v>0</v>
      </c>
      <c r="D170" s="232"/>
      <c r="E170" s="476"/>
      <c r="F170" s="432">
        <f t="shared" si="205"/>
        <v>0</v>
      </c>
      <c r="G170" s="232"/>
      <c r="H170" s="107"/>
      <c r="I170" s="233">
        <f t="shared" si="206"/>
        <v>0</v>
      </c>
      <c r="J170" s="107"/>
      <c r="K170" s="108"/>
      <c r="L170" s="233">
        <f t="shared" si="207"/>
        <v>0</v>
      </c>
      <c r="M170" s="235"/>
      <c r="N170" s="108"/>
      <c r="O170" s="233">
        <f t="shared" si="208"/>
        <v>0</v>
      </c>
      <c r="P170" s="236"/>
    </row>
    <row r="171" spans="1:16" ht="24" hidden="1" x14ac:dyDescent="0.25">
      <c r="A171" s="237">
        <v>2520</v>
      </c>
      <c r="B171" s="101" t="s">
        <v>184</v>
      </c>
      <c r="C171" s="102">
        <f t="shared" si="186"/>
        <v>0</v>
      </c>
      <c r="D171" s="232"/>
      <c r="E171" s="476"/>
      <c r="F171" s="432">
        <f t="shared" si="205"/>
        <v>0</v>
      </c>
      <c r="G171" s="232"/>
      <c r="H171" s="107"/>
      <c r="I171" s="233">
        <f t="shared" si="206"/>
        <v>0</v>
      </c>
      <c r="J171" s="107"/>
      <c r="K171" s="108"/>
      <c r="L171" s="233">
        <f t="shared" si="207"/>
        <v>0</v>
      </c>
      <c r="M171" s="235"/>
      <c r="N171" s="108"/>
      <c r="O171" s="233">
        <f t="shared" si="208"/>
        <v>0</v>
      </c>
      <c r="P171" s="236"/>
    </row>
    <row r="172" spans="1:16" s="261" customFormat="1" ht="36" hidden="1" customHeight="1" x14ac:dyDescent="0.25">
      <c r="A172" s="21">
        <v>2800</v>
      </c>
      <c r="B172" s="91" t="s">
        <v>185</v>
      </c>
      <c r="C172" s="92">
        <f t="shared" si="186"/>
        <v>0</v>
      </c>
      <c r="D172" s="50"/>
      <c r="E172" s="442"/>
      <c r="F172" s="443">
        <f t="shared" si="205"/>
        <v>0</v>
      </c>
      <c r="G172" s="50"/>
      <c r="H172" s="52"/>
      <c r="I172" s="53">
        <f t="shared" si="206"/>
        <v>0</v>
      </c>
      <c r="J172" s="52"/>
      <c r="K172" s="51"/>
      <c r="L172" s="53">
        <f t="shared" si="207"/>
        <v>0</v>
      </c>
      <c r="M172" s="55"/>
      <c r="N172" s="51"/>
      <c r="O172" s="53">
        <f t="shared" si="208"/>
        <v>0</v>
      </c>
      <c r="P172" s="56"/>
    </row>
    <row r="173" spans="1:16" hidden="1" x14ac:dyDescent="0.25">
      <c r="A173" s="205">
        <v>3000</v>
      </c>
      <c r="B173" s="205" t="s">
        <v>186</v>
      </c>
      <c r="C173" s="206">
        <f t="shared" si="186"/>
        <v>0</v>
      </c>
      <c r="D173" s="207">
        <f>SUM(D174,D184)</f>
        <v>0</v>
      </c>
      <c r="E173" s="472">
        <f t="shared" ref="E173:F173" si="209">SUM(E174,E184)</f>
        <v>0</v>
      </c>
      <c r="F173" s="431">
        <f t="shared" si="209"/>
        <v>0</v>
      </c>
      <c r="G173" s="207">
        <f>SUM(G174,G184)</f>
        <v>0</v>
      </c>
      <c r="H173" s="209">
        <f t="shared" ref="H173:I173" si="210">SUM(H174,H184)</f>
        <v>0</v>
      </c>
      <c r="I173" s="210">
        <f t="shared" si="210"/>
        <v>0</v>
      </c>
      <c r="J173" s="209">
        <f>SUM(J174,J184)</f>
        <v>0</v>
      </c>
      <c r="K173" s="208">
        <f t="shared" ref="K173:L173" si="211">SUM(K174,K184)</f>
        <v>0</v>
      </c>
      <c r="L173" s="210">
        <f t="shared" si="211"/>
        <v>0</v>
      </c>
      <c r="M173" s="206">
        <f>SUM(M174,M184)</f>
        <v>0</v>
      </c>
      <c r="N173" s="208">
        <f t="shared" ref="N173:O173" si="212">SUM(N174,N184)</f>
        <v>0</v>
      </c>
      <c r="O173" s="210">
        <f t="shared" si="212"/>
        <v>0</v>
      </c>
      <c r="P173" s="212"/>
    </row>
    <row r="174" spans="1:16" ht="24" hidden="1" x14ac:dyDescent="0.25">
      <c r="A174" s="76">
        <v>3200</v>
      </c>
      <c r="B174" s="262" t="s">
        <v>187</v>
      </c>
      <c r="C174" s="77">
        <f t="shared" si="186"/>
        <v>0</v>
      </c>
      <c r="D174" s="214">
        <f>SUM(D175,D179)</f>
        <v>0</v>
      </c>
      <c r="E174" s="473">
        <f t="shared" ref="E174:O174" si="213">SUM(E175,E179)</f>
        <v>0</v>
      </c>
      <c r="F174" s="424">
        <f t="shared" si="213"/>
        <v>0</v>
      </c>
      <c r="G174" s="214">
        <f t="shared" si="213"/>
        <v>0</v>
      </c>
      <c r="H174" s="87">
        <f t="shared" si="213"/>
        <v>0</v>
      </c>
      <c r="I174" s="215">
        <f t="shared" si="213"/>
        <v>0</v>
      </c>
      <c r="J174" s="87">
        <f t="shared" si="213"/>
        <v>0</v>
      </c>
      <c r="K174" s="88">
        <f t="shared" si="213"/>
        <v>0</v>
      </c>
      <c r="L174" s="215">
        <f t="shared" si="213"/>
        <v>0</v>
      </c>
      <c r="M174" s="216">
        <f t="shared" si="213"/>
        <v>0</v>
      </c>
      <c r="N174" s="217">
        <f t="shared" si="213"/>
        <v>0</v>
      </c>
      <c r="O174" s="218">
        <f t="shared" si="213"/>
        <v>0</v>
      </c>
      <c r="P174" s="219"/>
    </row>
    <row r="175" spans="1:16" ht="36" hidden="1" x14ac:dyDescent="0.25">
      <c r="A175" s="365">
        <v>3260</v>
      </c>
      <c r="B175" s="91" t="s">
        <v>188</v>
      </c>
      <c r="C175" s="92">
        <f t="shared" si="186"/>
        <v>0</v>
      </c>
      <c r="D175" s="246">
        <f>SUM(D176:D178)</f>
        <v>0</v>
      </c>
      <c r="E175" s="480">
        <f t="shared" ref="E175:F175" si="214">SUM(E176:E178)</f>
        <v>0</v>
      </c>
      <c r="F175" s="433">
        <f t="shared" si="214"/>
        <v>0</v>
      </c>
      <c r="G175" s="246">
        <f>SUM(G176:G178)</f>
        <v>0</v>
      </c>
      <c r="H175" s="248">
        <f t="shared" ref="H175:I175" si="215">SUM(H176:H178)</f>
        <v>0</v>
      </c>
      <c r="I175" s="228">
        <f t="shared" si="215"/>
        <v>0</v>
      </c>
      <c r="J175" s="248">
        <f>SUM(J176:J178)</f>
        <v>0</v>
      </c>
      <c r="K175" s="247">
        <f t="shared" ref="K175:L175" si="216">SUM(K176:K178)</f>
        <v>0</v>
      </c>
      <c r="L175" s="228">
        <f t="shared" si="216"/>
        <v>0</v>
      </c>
      <c r="M175" s="92">
        <f>SUM(M176:M178)</f>
        <v>0</v>
      </c>
      <c r="N175" s="247">
        <f t="shared" ref="N175:O175" si="217">SUM(N176:N178)</f>
        <v>0</v>
      </c>
      <c r="O175" s="228">
        <f t="shared" si="217"/>
        <v>0</v>
      </c>
      <c r="P175" s="231"/>
    </row>
    <row r="176" spans="1:16" ht="24" hidden="1" x14ac:dyDescent="0.25">
      <c r="A176" s="58">
        <v>3261</v>
      </c>
      <c r="B176" s="101" t="s">
        <v>189</v>
      </c>
      <c r="C176" s="102">
        <f t="shared" si="186"/>
        <v>0</v>
      </c>
      <c r="D176" s="232"/>
      <c r="E176" s="476"/>
      <c r="F176" s="432">
        <f t="shared" ref="F176:F178" si="218">D176+E176</f>
        <v>0</v>
      </c>
      <c r="G176" s="232"/>
      <c r="H176" s="107"/>
      <c r="I176" s="233">
        <f t="shared" ref="I176:I178" si="219">G176+H176</f>
        <v>0</v>
      </c>
      <c r="J176" s="107"/>
      <c r="K176" s="108"/>
      <c r="L176" s="233">
        <f t="shared" ref="L176:L178" si="220">J176+K176</f>
        <v>0</v>
      </c>
      <c r="M176" s="235"/>
      <c r="N176" s="108"/>
      <c r="O176" s="233">
        <f t="shared" ref="O176:O178" si="221">M176+N176</f>
        <v>0</v>
      </c>
      <c r="P176" s="236"/>
    </row>
    <row r="177" spans="1:16" ht="36" hidden="1" x14ac:dyDescent="0.25">
      <c r="A177" s="58">
        <v>3262</v>
      </c>
      <c r="B177" s="101" t="s">
        <v>190</v>
      </c>
      <c r="C177" s="102">
        <f t="shared" si="186"/>
        <v>0</v>
      </c>
      <c r="D177" s="232"/>
      <c r="E177" s="476"/>
      <c r="F177" s="432">
        <f t="shared" si="218"/>
        <v>0</v>
      </c>
      <c r="G177" s="232"/>
      <c r="H177" s="107"/>
      <c r="I177" s="233">
        <f t="shared" si="219"/>
        <v>0</v>
      </c>
      <c r="J177" s="107"/>
      <c r="K177" s="108"/>
      <c r="L177" s="233">
        <f t="shared" si="220"/>
        <v>0</v>
      </c>
      <c r="M177" s="235"/>
      <c r="N177" s="108"/>
      <c r="O177" s="233">
        <f t="shared" si="221"/>
        <v>0</v>
      </c>
      <c r="P177" s="236"/>
    </row>
    <row r="178" spans="1:16" ht="24" hidden="1" x14ac:dyDescent="0.25">
      <c r="A178" s="58">
        <v>3263</v>
      </c>
      <c r="B178" s="101" t="s">
        <v>191</v>
      </c>
      <c r="C178" s="102">
        <f t="shared" si="186"/>
        <v>0</v>
      </c>
      <c r="D178" s="232"/>
      <c r="E178" s="476"/>
      <c r="F178" s="432">
        <f t="shared" si="218"/>
        <v>0</v>
      </c>
      <c r="G178" s="232"/>
      <c r="H178" s="107"/>
      <c r="I178" s="233">
        <f t="shared" si="219"/>
        <v>0</v>
      </c>
      <c r="J178" s="107"/>
      <c r="K178" s="108"/>
      <c r="L178" s="233">
        <f t="shared" si="220"/>
        <v>0</v>
      </c>
      <c r="M178" s="235"/>
      <c r="N178" s="108"/>
      <c r="O178" s="233">
        <f t="shared" si="221"/>
        <v>0</v>
      </c>
      <c r="P178" s="236"/>
    </row>
    <row r="179" spans="1:16" ht="84" hidden="1" x14ac:dyDescent="0.25">
      <c r="A179" s="365">
        <v>3290</v>
      </c>
      <c r="B179" s="91" t="s">
        <v>192</v>
      </c>
      <c r="C179" s="263">
        <f t="shared" si="186"/>
        <v>0</v>
      </c>
      <c r="D179" s="246">
        <f>SUM(D180:D183)</f>
        <v>0</v>
      </c>
      <c r="E179" s="480">
        <f t="shared" ref="E179:O179" si="222">SUM(E180:E183)</f>
        <v>0</v>
      </c>
      <c r="F179" s="433">
        <f t="shared" si="222"/>
        <v>0</v>
      </c>
      <c r="G179" s="246">
        <f t="shared" si="222"/>
        <v>0</v>
      </c>
      <c r="H179" s="248">
        <f t="shared" si="222"/>
        <v>0</v>
      </c>
      <c r="I179" s="228">
        <f t="shared" si="222"/>
        <v>0</v>
      </c>
      <c r="J179" s="248">
        <f t="shared" si="222"/>
        <v>0</v>
      </c>
      <c r="K179" s="247">
        <f t="shared" si="222"/>
        <v>0</v>
      </c>
      <c r="L179" s="228">
        <f t="shared" si="222"/>
        <v>0</v>
      </c>
      <c r="M179" s="263">
        <f t="shared" si="222"/>
        <v>0</v>
      </c>
      <c r="N179" s="264">
        <f t="shared" si="222"/>
        <v>0</v>
      </c>
      <c r="O179" s="265">
        <f t="shared" si="222"/>
        <v>0</v>
      </c>
      <c r="P179" s="266"/>
    </row>
    <row r="180" spans="1:16" ht="72" hidden="1" x14ac:dyDescent="0.25">
      <c r="A180" s="58">
        <v>3291</v>
      </c>
      <c r="B180" s="101" t="s">
        <v>193</v>
      </c>
      <c r="C180" s="102">
        <f t="shared" si="186"/>
        <v>0</v>
      </c>
      <c r="D180" s="232"/>
      <c r="E180" s="476"/>
      <c r="F180" s="432">
        <f t="shared" ref="F180:F183" si="223">D180+E180</f>
        <v>0</v>
      </c>
      <c r="G180" s="232"/>
      <c r="H180" s="107"/>
      <c r="I180" s="233">
        <f t="shared" ref="I180:I183" si="224">G180+H180</f>
        <v>0</v>
      </c>
      <c r="J180" s="107"/>
      <c r="K180" s="108"/>
      <c r="L180" s="233">
        <f t="shared" ref="L180:L183" si="225">J180+K180</f>
        <v>0</v>
      </c>
      <c r="M180" s="235"/>
      <c r="N180" s="108"/>
      <c r="O180" s="233">
        <f t="shared" ref="O180:O183" si="226">M180+N180</f>
        <v>0</v>
      </c>
      <c r="P180" s="236"/>
    </row>
    <row r="181" spans="1:16" ht="72" hidden="1" x14ac:dyDescent="0.25">
      <c r="A181" s="58">
        <v>3292</v>
      </c>
      <c r="B181" s="101" t="s">
        <v>194</v>
      </c>
      <c r="C181" s="102">
        <f t="shared" si="186"/>
        <v>0</v>
      </c>
      <c r="D181" s="232"/>
      <c r="E181" s="476"/>
      <c r="F181" s="432">
        <f t="shared" si="223"/>
        <v>0</v>
      </c>
      <c r="G181" s="232"/>
      <c r="H181" s="107"/>
      <c r="I181" s="233">
        <f t="shared" si="224"/>
        <v>0</v>
      </c>
      <c r="J181" s="107"/>
      <c r="K181" s="108"/>
      <c r="L181" s="233">
        <f t="shared" si="225"/>
        <v>0</v>
      </c>
      <c r="M181" s="235"/>
      <c r="N181" s="108"/>
      <c r="O181" s="233">
        <f t="shared" si="226"/>
        <v>0</v>
      </c>
      <c r="P181" s="236"/>
    </row>
    <row r="182" spans="1:16" ht="72" hidden="1" x14ac:dyDescent="0.25">
      <c r="A182" s="58">
        <v>3293</v>
      </c>
      <c r="B182" s="101" t="s">
        <v>195</v>
      </c>
      <c r="C182" s="102">
        <f t="shared" si="186"/>
        <v>0</v>
      </c>
      <c r="D182" s="232"/>
      <c r="E182" s="476"/>
      <c r="F182" s="432">
        <f t="shared" si="223"/>
        <v>0</v>
      </c>
      <c r="G182" s="232"/>
      <c r="H182" s="107"/>
      <c r="I182" s="233">
        <f t="shared" si="224"/>
        <v>0</v>
      </c>
      <c r="J182" s="107"/>
      <c r="K182" s="108"/>
      <c r="L182" s="233">
        <f t="shared" si="225"/>
        <v>0</v>
      </c>
      <c r="M182" s="235"/>
      <c r="N182" s="108"/>
      <c r="O182" s="233">
        <f t="shared" si="226"/>
        <v>0</v>
      </c>
      <c r="P182" s="236"/>
    </row>
    <row r="183" spans="1:16" ht="60" hidden="1" x14ac:dyDescent="0.25">
      <c r="A183" s="267">
        <v>3294</v>
      </c>
      <c r="B183" s="101" t="s">
        <v>196</v>
      </c>
      <c r="C183" s="263">
        <f t="shared" si="186"/>
        <v>0</v>
      </c>
      <c r="D183" s="268"/>
      <c r="E183" s="482"/>
      <c r="F183" s="483">
        <f t="shared" si="223"/>
        <v>0</v>
      </c>
      <c r="G183" s="268"/>
      <c r="H183" s="270"/>
      <c r="I183" s="265">
        <f t="shared" si="224"/>
        <v>0</v>
      </c>
      <c r="J183" s="270"/>
      <c r="K183" s="269"/>
      <c r="L183" s="265">
        <f t="shared" si="225"/>
        <v>0</v>
      </c>
      <c r="M183" s="272"/>
      <c r="N183" s="269"/>
      <c r="O183" s="265">
        <f t="shared" si="226"/>
        <v>0</v>
      </c>
      <c r="P183" s="266"/>
    </row>
    <row r="184" spans="1:16" ht="48" hidden="1" x14ac:dyDescent="0.25">
      <c r="A184" s="273">
        <v>3300</v>
      </c>
      <c r="B184" s="262" t="s">
        <v>197</v>
      </c>
      <c r="C184" s="216">
        <f t="shared" si="186"/>
        <v>0</v>
      </c>
      <c r="D184" s="274">
        <f>SUM(D185:D186)</f>
        <v>0</v>
      </c>
      <c r="E184" s="484">
        <f t="shared" ref="E184:O184" si="227">SUM(E185:E186)</f>
        <v>0</v>
      </c>
      <c r="F184" s="485">
        <f t="shared" si="227"/>
        <v>0</v>
      </c>
      <c r="G184" s="274">
        <f t="shared" si="227"/>
        <v>0</v>
      </c>
      <c r="H184" s="275">
        <f t="shared" si="227"/>
        <v>0</v>
      </c>
      <c r="I184" s="218">
        <f t="shared" si="227"/>
        <v>0</v>
      </c>
      <c r="J184" s="275">
        <f t="shared" si="227"/>
        <v>0</v>
      </c>
      <c r="K184" s="217">
        <f t="shared" si="227"/>
        <v>0</v>
      </c>
      <c r="L184" s="218">
        <f t="shared" si="227"/>
        <v>0</v>
      </c>
      <c r="M184" s="216">
        <f t="shared" si="227"/>
        <v>0</v>
      </c>
      <c r="N184" s="217">
        <f t="shared" si="227"/>
        <v>0</v>
      </c>
      <c r="O184" s="218">
        <f t="shared" si="227"/>
        <v>0</v>
      </c>
      <c r="P184" s="219"/>
    </row>
    <row r="185" spans="1:16" ht="48" hidden="1" x14ac:dyDescent="0.25">
      <c r="A185" s="163">
        <v>3310</v>
      </c>
      <c r="B185" s="164" t="s">
        <v>198</v>
      </c>
      <c r="C185" s="170">
        <f t="shared" si="186"/>
        <v>0</v>
      </c>
      <c r="D185" s="241"/>
      <c r="E185" s="478"/>
      <c r="F185" s="426">
        <f t="shared" ref="F185:F186" si="228">D185+E185</f>
        <v>0</v>
      </c>
      <c r="G185" s="241"/>
      <c r="H185" s="243"/>
      <c r="I185" s="224">
        <f t="shared" ref="I185:I186" si="229">G185+H185</f>
        <v>0</v>
      </c>
      <c r="J185" s="243"/>
      <c r="K185" s="242"/>
      <c r="L185" s="224">
        <f t="shared" ref="L185:L186" si="230">J185+K185</f>
        <v>0</v>
      </c>
      <c r="M185" s="244"/>
      <c r="N185" s="242"/>
      <c r="O185" s="224">
        <f t="shared" ref="O185:O186" si="231">M185+N185</f>
        <v>0</v>
      </c>
      <c r="P185" s="226"/>
    </row>
    <row r="186" spans="1:16" ht="48.75" hidden="1" customHeight="1" x14ac:dyDescent="0.25">
      <c r="A186" s="48">
        <v>3320</v>
      </c>
      <c r="B186" s="91" t="s">
        <v>199</v>
      </c>
      <c r="C186" s="92">
        <f t="shared" si="186"/>
        <v>0</v>
      </c>
      <c r="D186" s="227"/>
      <c r="E186" s="475"/>
      <c r="F186" s="433">
        <f t="shared" si="228"/>
        <v>0</v>
      </c>
      <c r="G186" s="227"/>
      <c r="H186" s="97"/>
      <c r="I186" s="228">
        <f t="shared" si="229"/>
        <v>0</v>
      </c>
      <c r="J186" s="97"/>
      <c r="K186" s="98"/>
      <c r="L186" s="228">
        <f t="shared" si="230"/>
        <v>0</v>
      </c>
      <c r="M186" s="230"/>
      <c r="N186" s="98"/>
      <c r="O186" s="228">
        <f t="shared" si="231"/>
        <v>0</v>
      </c>
      <c r="P186" s="231"/>
    </row>
    <row r="187" spans="1:16" hidden="1" x14ac:dyDescent="0.25">
      <c r="A187" s="277">
        <v>4000</v>
      </c>
      <c r="B187" s="205" t="s">
        <v>200</v>
      </c>
      <c r="C187" s="206">
        <f t="shared" si="186"/>
        <v>0</v>
      </c>
      <c r="D187" s="207">
        <f>SUM(D188,D191)</f>
        <v>0</v>
      </c>
      <c r="E187" s="472">
        <f t="shared" ref="E187:F187" si="232">SUM(E188,E191)</f>
        <v>0</v>
      </c>
      <c r="F187" s="431">
        <f t="shared" si="232"/>
        <v>0</v>
      </c>
      <c r="G187" s="207">
        <f>SUM(G188,G191)</f>
        <v>0</v>
      </c>
      <c r="H187" s="209">
        <f t="shared" ref="H187:I187" si="233">SUM(H188,H191)</f>
        <v>0</v>
      </c>
      <c r="I187" s="210">
        <f t="shared" si="233"/>
        <v>0</v>
      </c>
      <c r="J187" s="209">
        <f>SUM(J188,J191)</f>
        <v>0</v>
      </c>
      <c r="K187" s="208">
        <f t="shared" ref="K187:L187" si="234">SUM(K188,K191)</f>
        <v>0</v>
      </c>
      <c r="L187" s="210">
        <f t="shared" si="234"/>
        <v>0</v>
      </c>
      <c r="M187" s="206">
        <f>SUM(M188,M191)</f>
        <v>0</v>
      </c>
      <c r="N187" s="208">
        <f t="shared" ref="N187:O187" si="235">SUM(N188,N191)</f>
        <v>0</v>
      </c>
      <c r="O187" s="210">
        <f t="shared" si="235"/>
        <v>0</v>
      </c>
      <c r="P187" s="212"/>
    </row>
    <row r="188" spans="1:16" ht="24" hidden="1" x14ac:dyDescent="0.25">
      <c r="A188" s="278">
        <v>4200</v>
      </c>
      <c r="B188" s="213" t="s">
        <v>201</v>
      </c>
      <c r="C188" s="77">
        <f t="shared" si="186"/>
        <v>0</v>
      </c>
      <c r="D188" s="214">
        <f>SUM(D189,D190)</f>
        <v>0</v>
      </c>
      <c r="E188" s="473">
        <f t="shared" ref="E188:F188" si="236">SUM(E189,E190)</f>
        <v>0</v>
      </c>
      <c r="F188" s="424">
        <f t="shared" si="236"/>
        <v>0</v>
      </c>
      <c r="G188" s="214">
        <f>SUM(G189,G190)</f>
        <v>0</v>
      </c>
      <c r="H188" s="87">
        <f t="shared" ref="H188:I188" si="237">SUM(H189,H190)</f>
        <v>0</v>
      </c>
      <c r="I188" s="215">
        <f t="shared" si="237"/>
        <v>0</v>
      </c>
      <c r="J188" s="87">
        <f>SUM(J189,J190)</f>
        <v>0</v>
      </c>
      <c r="K188" s="88">
        <f t="shared" ref="K188:L188" si="238">SUM(K189,K190)</f>
        <v>0</v>
      </c>
      <c r="L188" s="215">
        <f t="shared" si="238"/>
        <v>0</v>
      </c>
      <c r="M188" s="77">
        <f>SUM(M189,M190)</f>
        <v>0</v>
      </c>
      <c r="N188" s="88">
        <f t="shared" ref="N188:O188" si="239">SUM(N189,N190)</f>
        <v>0</v>
      </c>
      <c r="O188" s="215">
        <f t="shared" si="239"/>
        <v>0</v>
      </c>
      <c r="P188" s="245"/>
    </row>
    <row r="189" spans="1:16" ht="36" hidden="1" x14ac:dyDescent="0.25">
      <c r="A189" s="365">
        <v>4240</v>
      </c>
      <c r="B189" s="91" t="s">
        <v>202</v>
      </c>
      <c r="C189" s="92">
        <f t="shared" si="186"/>
        <v>0</v>
      </c>
      <c r="D189" s="227"/>
      <c r="E189" s="475"/>
      <c r="F189" s="433">
        <f t="shared" ref="F189:F190" si="240">D189+E189</f>
        <v>0</v>
      </c>
      <c r="G189" s="227"/>
      <c r="H189" s="97"/>
      <c r="I189" s="228">
        <f t="shared" ref="I189:I190" si="241">G189+H189</f>
        <v>0</v>
      </c>
      <c r="J189" s="97"/>
      <c r="K189" s="98"/>
      <c r="L189" s="228">
        <f t="shared" ref="L189:L190" si="242">J189+K189</f>
        <v>0</v>
      </c>
      <c r="M189" s="230"/>
      <c r="N189" s="98"/>
      <c r="O189" s="228">
        <f t="shared" ref="O189:O190" si="243">M189+N189</f>
        <v>0</v>
      </c>
      <c r="P189" s="231"/>
    </row>
    <row r="190" spans="1:16" ht="24" hidden="1" x14ac:dyDescent="0.25">
      <c r="A190" s="237">
        <v>4250</v>
      </c>
      <c r="B190" s="101" t="s">
        <v>203</v>
      </c>
      <c r="C190" s="102">
        <f t="shared" si="186"/>
        <v>0</v>
      </c>
      <c r="D190" s="232"/>
      <c r="E190" s="476"/>
      <c r="F190" s="432">
        <f t="shared" si="240"/>
        <v>0</v>
      </c>
      <c r="G190" s="232"/>
      <c r="H190" s="107"/>
      <c r="I190" s="233">
        <f t="shared" si="241"/>
        <v>0</v>
      </c>
      <c r="J190" s="107"/>
      <c r="K190" s="108"/>
      <c r="L190" s="233">
        <f t="shared" si="242"/>
        <v>0</v>
      </c>
      <c r="M190" s="235"/>
      <c r="N190" s="108"/>
      <c r="O190" s="233">
        <f t="shared" si="243"/>
        <v>0</v>
      </c>
      <c r="P190" s="236"/>
    </row>
    <row r="191" spans="1:16" hidden="1" x14ac:dyDescent="0.25">
      <c r="A191" s="76">
        <v>4300</v>
      </c>
      <c r="B191" s="213" t="s">
        <v>204</v>
      </c>
      <c r="C191" s="77">
        <f t="shared" si="186"/>
        <v>0</v>
      </c>
      <c r="D191" s="214">
        <f>SUM(D192)</f>
        <v>0</v>
      </c>
      <c r="E191" s="473">
        <f t="shared" ref="E191:F191" si="244">SUM(E192)</f>
        <v>0</v>
      </c>
      <c r="F191" s="424">
        <f t="shared" si="244"/>
        <v>0</v>
      </c>
      <c r="G191" s="214">
        <f>SUM(G192)</f>
        <v>0</v>
      </c>
      <c r="H191" s="87">
        <f t="shared" ref="H191:I191" si="245">SUM(H192)</f>
        <v>0</v>
      </c>
      <c r="I191" s="215">
        <f t="shared" si="245"/>
        <v>0</v>
      </c>
      <c r="J191" s="87">
        <f>SUM(J192)</f>
        <v>0</v>
      </c>
      <c r="K191" s="88">
        <f t="shared" ref="K191:L191" si="246">SUM(K192)</f>
        <v>0</v>
      </c>
      <c r="L191" s="215">
        <f t="shared" si="246"/>
        <v>0</v>
      </c>
      <c r="M191" s="77">
        <f>SUM(M192)</f>
        <v>0</v>
      </c>
      <c r="N191" s="88">
        <f t="shared" ref="N191:O191" si="247">SUM(N192)</f>
        <v>0</v>
      </c>
      <c r="O191" s="215">
        <f t="shared" si="247"/>
        <v>0</v>
      </c>
      <c r="P191" s="245"/>
    </row>
    <row r="192" spans="1:16" ht="24" hidden="1" x14ac:dyDescent="0.25">
      <c r="A192" s="365">
        <v>4310</v>
      </c>
      <c r="B192" s="91" t="s">
        <v>205</v>
      </c>
      <c r="C192" s="92">
        <f t="shared" si="186"/>
        <v>0</v>
      </c>
      <c r="D192" s="246">
        <f>SUM(D193:D193)</f>
        <v>0</v>
      </c>
      <c r="E192" s="480">
        <f t="shared" ref="E192:F192" si="248">SUM(E193:E193)</f>
        <v>0</v>
      </c>
      <c r="F192" s="433">
        <f t="shared" si="248"/>
        <v>0</v>
      </c>
      <c r="G192" s="246">
        <f>SUM(G193:G193)</f>
        <v>0</v>
      </c>
      <c r="H192" s="248">
        <f t="shared" ref="H192:I192" si="249">SUM(H193:H193)</f>
        <v>0</v>
      </c>
      <c r="I192" s="228">
        <f t="shared" si="249"/>
        <v>0</v>
      </c>
      <c r="J192" s="248">
        <f>SUM(J193:J193)</f>
        <v>0</v>
      </c>
      <c r="K192" s="247">
        <f t="shared" ref="K192:L192" si="250">SUM(K193:K193)</f>
        <v>0</v>
      </c>
      <c r="L192" s="228">
        <f t="shared" si="250"/>
        <v>0</v>
      </c>
      <c r="M192" s="92">
        <f>SUM(M193:M193)</f>
        <v>0</v>
      </c>
      <c r="N192" s="247">
        <f t="shared" ref="N192:O192" si="251">SUM(N193:N193)</f>
        <v>0</v>
      </c>
      <c r="O192" s="228">
        <f t="shared" si="251"/>
        <v>0</v>
      </c>
      <c r="P192" s="231"/>
    </row>
    <row r="193" spans="1:16" ht="36" hidden="1" x14ac:dyDescent="0.25">
      <c r="A193" s="58">
        <v>4311</v>
      </c>
      <c r="B193" s="101" t="s">
        <v>206</v>
      </c>
      <c r="C193" s="102">
        <f t="shared" si="186"/>
        <v>0</v>
      </c>
      <c r="D193" s="232"/>
      <c r="E193" s="476"/>
      <c r="F193" s="432">
        <f>D193+E193</f>
        <v>0</v>
      </c>
      <c r="G193" s="232"/>
      <c r="H193" s="107"/>
      <c r="I193" s="233">
        <f>G193+H193</f>
        <v>0</v>
      </c>
      <c r="J193" s="107"/>
      <c r="K193" s="108"/>
      <c r="L193" s="233">
        <f>J193+K193</f>
        <v>0</v>
      </c>
      <c r="M193" s="235"/>
      <c r="N193" s="108"/>
      <c r="O193" s="233">
        <f>M193+N193</f>
        <v>0</v>
      </c>
      <c r="P193" s="236"/>
    </row>
    <row r="194" spans="1:16" s="27" customFormat="1" ht="24" hidden="1" x14ac:dyDescent="0.25">
      <c r="A194" s="279"/>
      <c r="B194" s="21" t="s">
        <v>207</v>
      </c>
      <c r="C194" s="199">
        <f t="shared" si="186"/>
        <v>0</v>
      </c>
      <c r="D194" s="200">
        <f>SUM(D195,D230,D269)</f>
        <v>0</v>
      </c>
      <c r="E194" s="471">
        <f t="shared" ref="E194:F194" si="252">SUM(E195,E230,E269)</f>
        <v>0</v>
      </c>
      <c r="F194" s="430">
        <f t="shared" si="252"/>
        <v>0</v>
      </c>
      <c r="G194" s="200">
        <f>SUM(G195,G230,G269)</f>
        <v>0</v>
      </c>
      <c r="H194" s="202">
        <f t="shared" ref="H194:I194" si="253">SUM(H195,H230,H269)</f>
        <v>0</v>
      </c>
      <c r="I194" s="203">
        <f t="shared" si="253"/>
        <v>0</v>
      </c>
      <c r="J194" s="202">
        <f>SUM(J195,J230,J269)</f>
        <v>0</v>
      </c>
      <c r="K194" s="201">
        <f t="shared" ref="K194:L194" si="254">SUM(K195,K230,K269)</f>
        <v>0</v>
      </c>
      <c r="L194" s="203">
        <f t="shared" si="254"/>
        <v>0</v>
      </c>
      <c r="M194" s="280">
        <f>SUM(M195,M230,M269)</f>
        <v>0</v>
      </c>
      <c r="N194" s="281">
        <f t="shared" ref="N194:O194" si="255">SUM(N195,N230,N269)</f>
        <v>0</v>
      </c>
      <c r="O194" s="282">
        <f t="shared" si="255"/>
        <v>0</v>
      </c>
      <c r="P194" s="283"/>
    </row>
    <row r="195" spans="1:16" hidden="1" x14ac:dyDescent="0.25">
      <c r="A195" s="205">
        <v>5000</v>
      </c>
      <c r="B195" s="205" t="s">
        <v>208</v>
      </c>
      <c r="C195" s="206">
        <f t="shared" si="186"/>
        <v>0</v>
      </c>
      <c r="D195" s="207">
        <f>D196+D204</f>
        <v>0</v>
      </c>
      <c r="E195" s="472">
        <f t="shared" ref="E195:F195" si="256">E196+E204</f>
        <v>0</v>
      </c>
      <c r="F195" s="431">
        <f t="shared" si="256"/>
        <v>0</v>
      </c>
      <c r="G195" s="207">
        <f>G196+G204</f>
        <v>0</v>
      </c>
      <c r="H195" s="209">
        <f t="shared" ref="H195:I195" si="257">H196+H204</f>
        <v>0</v>
      </c>
      <c r="I195" s="210">
        <f t="shared" si="257"/>
        <v>0</v>
      </c>
      <c r="J195" s="209">
        <f>J196+J204</f>
        <v>0</v>
      </c>
      <c r="K195" s="208">
        <f t="shared" ref="K195:L195" si="258">K196+K204</f>
        <v>0</v>
      </c>
      <c r="L195" s="210">
        <f t="shared" si="258"/>
        <v>0</v>
      </c>
      <c r="M195" s="206">
        <f>M196+M204</f>
        <v>0</v>
      </c>
      <c r="N195" s="208">
        <f t="shared" ref="N195:O195" si="259">N196+N204</f>
        <v>0</v>
      </c>
      <c r="O195" s="210">
        <f t="shared" si="259"/>
        <v>0</v>
      </c>
      <c r="P195" s="212"/>
    </row>
    <row r="196" spans="1:16" hidden="1" x14ac:dyDescent="0.25">
      <c r="A196" s="76">
        <v>5100</v>
      </c>
      <c r="B196" s="213" t="s">
        <v>209</v>
      </c>
      <c r="C196" s="77">
        <f t="shared" si="186"/>
        <v>0</v>
      </c>
      <c r="D196" s="214">
        <f>D197+D198+D201+D202+D203</f>
        <v>0</v>
      </c>
      <c r="E196" s="473">
        <f t="shared" ref="E196:F196" si="260">E197+E198+E201+E202+E203</f>
        <v>0</v>
      </c>
      <c r="F196" s="424">
        <f t="shared" si="260"/>
        <v>0</v>
      </c>
      <c r="G196" s="214">
        <f>G197+G198+G201+G202+G203</f>
        <v>0</v>
      </c>
      <c r="H196" s="87">
        <f t="shared" ref="H196:I196" si="261">H197+H198+H201+H202+H203</f>
        <v>0</v>
      </c>
      <c r="I196" s="215">
        <f t="shared" si="261"/>
        <v>0</v>
      </c>
      <c r="J196" s="87">
        <f>J197+J198+J201+J202+J203</f>
        <v>0</v>
      </c>
      <c r="K196" s="88">
        <f t="shared" ref="K196:L196" si="262">K197+K198+K201+K202+K203</f>
        <v>0</v>
      </c>
      <c r="L196" s="215">
        <f t="shared" si="262"/>
        <v>0</v>
      </c>
      <c r="M196" s="77">
        <f>M197+M198+M201+M202+M203</f>
        <v>0</v>
      </c>
      <c r="N196" s="88">
        <f t="shared" ref="N196:O196" si="263">N197+N198+N201+N202+N203</f>
        <v>0</v>
      </c>
      <c r="O196" s="215">
        <f t="shared" si="263"/>
        <v>0</v>
      </c>
      <c r="P196" s="245"/>
    </row>
    <row r="197" spans="1:16" hidden="1" x14ac:dyDescent="0.25">
      <c r="A197" s="365">
        <v>5110</v>
      </c>
      <c r="B197" s="91" t="s">
        <v>210</v>
      </c>
      <c r="C197" s="92">
        <f t="shared" si="186"/>
        <v>0</v>
      </c>
      <c r="D197" s="227"/>
      <c r="E197" s="475"/>
      <c r="F197" s="433">
        <f>D197+E197</f>
        <v>0</v>
      </c>
      <c r="G197" s="227"/>
      <c r="H197" s="97"/>
      <c r="I197" s="228">
        <f>G197+H197</f>
        <v>0</v>
      </c>
      <c r="J197" s="97"/>
      <c r="K197" s="98"/>
      <c r="L197" s="228">
        <f>J197+K197</f>
        <v>0</v>
      </c>
      <c r="M197" s="230"/>
      <c r="N197" s="98"/>
      <c r="O197" s="228">
        <f>M197+N197</f>
        <v>0</v>
      </c>
      <c r="P197" s="231"/>
    </row>
    <row r="198" spans="1:16" ht="24" hidden="1" x14ac:dyDescent="0.25">
      <c r="A198" s="237">
        <v>5120</v>
      </c>
      <c r="B198" s="101" t="s">
        <v>211</v>
      </c>
      <c r="C198" s="102">
        <f t="shared" si="186"/>
        <v>0</v>
      </c>
      <c r="D198" s="238">
        <f>D199+D200</f>
        <v>0</v>
      </c>
      <c r="E198" s="477">
        <f t="shared" ref="E198:F198" si="264">E199+E200</f>
        <v>0</v>
      </c>
      <c r="F198" s="432">
        <f t="shared" si="264"/>
        <v>0</v>
      </c>
      <c r="G198" s="238">
        <f>G199+G200</f>
        <v>0</v>
      </c>
      <c r="H198" s="240">
        <f t="shared" ref="H198:I198" si="265">H199+H200</f>
        <v>0</v>
      </c>
      <c r="I198" s="233">
        <f t="shared" si="265"/>
        <v>0</v>
      </c>
      <c r="J198" s="240">
        <f>J199+J200</f>
        <v>0</v>
      </c>
      <c r="K198" s="239">
        <f t="shared" ref="K198:L198" si="266">K199+K200</f>
        <v>0</v>
      </c>
      <c r="L198" s="233">
        <f t="shared" si="266"/>
        <v>0</v>
      </c>
      <c r="M198" s="102">
        <f>M199+M200</f>
        <v>0</v>
      </c>
      <c r="N198" s="239">
        <f t="shared" ref="N198:O198" si="267">N199+N200</f>
        <v>0</v>
      </c>
      <c r="O198" s="233">
        <f t="shared" si="267"/>
        <v>0</v>
      </c>
      <c r="P198" s="236"/>
    </row>
    <row r="199" spans="1:16" hidden="1" x14ac:dyDescent="0.25">
      <c r="A199" s="58">
        <v>5121</v>
      </c>
      <c r="B199" s="101" t="s">
        <v>212</v>
      </c>
      <c r="C199" s="102">
        <f t="shared" si="186"/>
        <v>0</v>
      </c>
      <c r="D199" s="232"/>
      <c r="E199" s="476"/>
      <c r="F199" s="432">
        <f t="shared" ref="F199:F203" si="268">D199+E199</f>
        <v>0</v>
      </c>
      <c r="G199" s="232"/>
      <c r="H199" s="107"/>
      <c r="I199" s="233">
        <f t="shared" ref="I199:I203" si="269">G199+H199</f>
        <v>0</v>
      </c>
      <c r="J199" s="107"/>
      <c r="K199" s="108"/>
      <c r="L199" s="233">
        <f t="shared" ref="L199:L203" si="270">J199+K199</f>
        <v>0</v>
      </c>
      <c r="M199" s="235"/>
      <c r="N199" s="108"/>
      <c r="O199" s="233">
        <f t="shared" ref="O199:O203" si="271">M199+N199</f>
        <v>0</v>
      </c>
      <c r="P199" s="236"/>
    </row>
    <row r="200" spans="1:16" ht="24" hidden="1" x14ac:dyDescent="0.25">
      <c r="A200" s="58">
        <v>5129</v>
      </c>
      <c r="B200" s="101" t="s">
        <v>213</v>
      </c>
      <c r="C200" s="102">
        <f t="shared" si="186"/>
        <v>0</v>
      </c>
      <c r="D200" s="232"/>
      <c r="E200" s="476"/>
      <c r="F200" s="432">
        <f t="shared" si="268"/>
        <v>0</v>
      </c>
      <c r="G200" s="232"/>
      <c r="H200" s="107"/>
      <c r="I200" s="233">
        <f t="shared" si="269"/>
        <v>0</v>
      </c>
      <c r="J200" s="107"/>
      <c r="K200" s="108"/>
      <c r="L200" s="233">
        <f t="shared" si="270"/>
        <v>0</v>
      </c>
      <c r="M200" s="235"/>
      <c r="N200" s="108"/>
      <c r="O200" s="233">
        <f t="shared" si="271"/>
        <v>0</v>
      </c>
      <c r="P200" s="236"/>
    </row>
    <row r="201" spans="1:16" hidden="1" x14ac:dyDescent="0.25">
      <c r="A201" s="237">
        <v>5130</v>
      </c>
      <c r="B201" s="101" t="s">
        <v>214</v>
      </c>
      <c r="C201" s="102">
        <f t="shared" si="186"/>
        <v>0</v>
      </c>
      <c r="D201" s="232"/>
      <c r="E201" s="476"/>
      <c r="F201" s="432">
        <f t="shared" si="268"/>
        <v>0</v>
      </c>
      <c r="G201" s="232"/>
      <c r="H201" s="107"/>
      <c r="I201" s="233">
        <f t="shared" si="269"/>
        <v>0</v>
      </c>
      <c r="J201" s="107"/>
      <c r="K201" s="108"/>
      <c r="L201" s="233">
        <f t="shared" si="270"/>
        <v>0</v>
      </c>
      <c r="M201" s="235"/>
      <c r="N201" s="108"/>
      <c r="O201" s="233">
        <f t="shared" si="271"/>
        <v>0</v>
      </c>
      <c r="P201" s="236"/>
    </row>
    <row r="202" spans="1:16" hidden="1" x14ac:dyDescent="0.25">
      <c r="A202" s="237">
        <v>5140</v>
      </c>
      <c r="B202" s="101" t="s">
        <v>215</v>
      </c>
      <c r="C202" s="102">
        <f t="shared" si="186"/>
        <v>0</v>
      </c>
      <c r="D202" s="232"/>
      <c r="E202" s="476"/>
      <c r="F202" s="432">
        <f t="shared" si="268"/>
        <v>0</v>
      </c>
      <c r="G202" s="232"/>
      <c r="H202" s="107"/>
      <c r="I202" s="233">
        <f t="shared" si="269"/>
        <v>0</v>
      </c>
      <c r="J202" s="107"/>
      <c r="K202" s="108"/>
      <c r="L202" s="233">
        <f t="shared" si="270"/>
        <v>0</v>
      </c>
      <c r="M202" s="235"/>
      <c r="N202" s="108"/>
      <c r="O202" s="233">
        <f t="shared" si="271"/>
        <v>0</v>
      </c>
      <c r="P202" s="236"/>
    </row>
    <row r="203" spans="1:16" ht="24" hidden="1" x14ac:dyDescent="0.25">
      <c r="A203" s="237">
        <v>5170</v>
      </c>
      <c r="B203" s="101" t="s">
        <v>216</v>
      </c>
      <c r="C203" s="102">
        <f t="shared" si="186"/>
        <v>0</v>
      </c>
      <c r="D203" s="232"/>
      <c r="E203" s="476"/>
      <c r="F203" s="432">
        <f t="shared" si="268"/>
        <v>0</v>
      </c>
      <c r="G203" s="232"/>
      <c r="H203" s="107"/>
      <c r="I203" s="233">
        <f t="shared" si="269"/>
        <v>0</v>
      </c>
      <c r="J203" s="107"/>
      <c r="K203" s="108"/>
      <c r="L203" s="233">
        <f t="shared" si="270"/>
        <v>0</v>
      </c>
      <c r="M203" s="235"/>
      <c r="N203" s="108"/>
      <c r="O203" s="233">
        <f t="shared" si="271"/>
        <v>0</v>
      </c>
      <c r="P203" s="236"/>
    </row>
    <row r="204" spans="1:16" hidden="1" x14ac:dyDescent="0.25">
      <c r="A204" s="76">
        <v>5200</v>
      </c>
      <c r="B204" s="213" t="s">
        <v>217</v>
      </c>
      <c r="C204" s="77">
        <f t="shared" si="186"/>
        <v>0</v>
      </c>
      <c r="D204" s="214">
        <f>D205+D215+D216+D225+D226+D227+D229</f>
        <v>0</v>
      </c>
      <c r="E204" s="473">
        <f t="shared" ref="E204:F204" si="272">E205+E215+E216+E225+E226+E227+E229</f>
        <v>0</v>
      </c>
      <c r="F204" s="424">
        <f t="shared" si="272"/>
        <v>0</v>
      </c>
      <c r="G204" s="214">
        <f>G205+G215+G216+G225+G226+G227+G229</f>
        <v>0</v>
      </c>
      <c r="H204" s="87">
        <f t="shared" ref="H204:I204" si="273">H205+H215+H216+H225+H226+H227+H229</f>
        <v>0</v>
      </c>
      <c r="I204" s="215">
        <f t="shared" si="273"/>
        <v>0</v>
      </c>
      <c r="J204" s="87">
        <f>J205+J215+J216+J225+J226+J227+J229</f>
        <v>0</v>
      </c>
      <c r="K204" s="88">
        <f t="shared" ref="K204:L204" si="274">K205+K215+K216+K225+K226+K227+K229</f>
        <v>0</v>
      </c>
      <c r="L204" s="215">
        <f t="shared" si="274"/>
        <v>0</v>
      </c>
      <c r="M204" s="77">
        <f>M205+M215+M216+M225+M226+M227+M229</f>
        <v>0</v>
      </c>
      <c r="N204" s="88">
        <f t="shared" ref="N204:O204" si="275">N205+N215+N216+N225+N226+N227+N229</f>
        <v>0</v>
      </c>
      <c r="O204" s="215">
        <f t="shared" si="275"/>
        <v>0</v>
      </c>
      <c r="P204" s="245"/>
    </row>
    <row r="205" spans="1:16" hidden="1" x14ac:dyDescent="0.25">
      <c r="A205" s="220">
        <v>5210</v>
      </c>
      <c r="B205" s="164" t="s">
        <v>218</v>
      </c>
      <c r="C205" s="170">
        <f t="shared" si="186"/>
        <v>0</v>
      </c>
      <c r="D205" s="221">
        <f>SUM(D206:D214)</f>
        <v>0</v>
      </c>
      <c r="E205" s="474">
        <f t="shared" ref="E205:F205" si="276">SUM(E206:E214)</f>
        <v>0</v>
      </c>
      <c r="F205" s="426">
        <f t="shared" si="276"/>
        <v>0</v>
      </c>
      <c r="G205" s="221">
        <f>SUM(G206:G214)</f>
        <v>0</v>
      </c>
      <c r="H205" s="223">
        <f t="shared" ref="H205:I205" si="277">SUM(H206:H214)</f>
        <v>0</v>
      </c>
      <c r="I205" s="224">
        <f t="shared" si="277"/>
        <v>0</v>
      </c>
      <c r="J205" s="223">
        <f>SUM(J206:J214)</f>
        <v>0</v>
      </c>
      <c r="K205" s="222">
        <f t="shared" ref="K205:L205" si="278">SUM(K206:K214)</f>
        <v>0</v>
      </c>
      <c r="L205" s="224">
        <f t="shared" si="278"/>
        <v>0</v>
      </c>
      <c r="M205" s="170">
        <f>SUM(M206:M214)</f>
        <v>0</v>
      </c>
      <c r="N205" s="222">
        <f t="shared" ref="N205:O205" si="279">SUM(N206:N214)</f>
        <v>0</v>
      </c>
      <c r="O205" s="224">
        <f t="shared" si="279"/>
        <v>0</v>
      </c>
      <c r="P205" s="226"/>
    </row>
    <row r="206" spans="1:16" hidden="1" x14ac:dyDescent="0.25">
      <c r="A206" s="48">
        <v>5211</v>
      </c>
      <c r="B206" s="91" t="s">
        <v>219</v>
      </c>
      <c r="C206" s="92">
        <f t="shared" si="186"/>
        <v>0</v>
      </c>
      <c r="D206" s="227"/>
      <c r="E206" s="475"/>
      <c r="F206" s="433">
        <f t="shared" ref="F206:F215" si="280">D206+E206</f>
        <v>0</v>
      </c>
      <c r="G206" s="227"/>
      <c r="H206" s="97"/>
      <c r="I206" s="228">
        <f t="shared" ref="I206:I215" si="281">G206+H206</f>
        <v>0</v>
      </c>
      <c r="J206" s="97"/>
      <c r="K206" s="98"/>
      <c r="L206" s="228">
        <f t="shared" ref="L206:L215" si="282">J206+K206</f>
        <v>0</v>
      </c>
      <c r="M206" s="230"/>
      <c r="N206" s="98"/>
      <c r="O206" s="228">
        <f t="shared" ref="O206:O215" si="283">M206+N206</f>
        <v>0</v>
      </c>
      <c r="P206" s="231"/>
    </row>
    <row r="207" spans="1:16" hidden="1" x14ac:dyDescent="0.25">
      <c r="A207" s="58">
        <v>5212</v>
      </c>
      <c r="B207" s="101" t="s">
        <v>220</v>
      </c>
      <c r="C207" s="102">
        <f t="shared" si="186"/>
        <v>0</v>
      </c>
      <c r="D207" s="232"/>
      <c r="E207" s="476"/>
      <c r="F207" s="432">
        <f t="shared" si="280"/>
        <v>0</v>
      </c>
      <c r="G207" s="232"/>
      <c r="H207" s="107"/>
      <c r="I207" s="233">
        <f t="shared" si="281"/>
        <v>0</v>
      </c>
      <c r="J207" s="107"/>
      <c r="K207" s="108"/>
      <c r="L207" s="233">
        <f t="shared" si="282"/>
        <v>0</v>
      </c>
      <c r="M207" s="235"/>
      <c r="N207" s="108"/>
      <c r="O207" s="233">
        <f t="shared" si="283"/>
        <v>0</v>
      </c>
      <c r="P207" s="236"/>
    </row>
    <row r="208" spans="1:16" hidden="1" x14ac:dyDescent="0.25">
      <c r="A208" s="58">
        <v>5213</v>
      </c>
      <c r="B208" s="101" t="s">
        <v>221</v>
      </c>
      <c r="C208" s="102">
        <f t="shared" si="186"/>
        <v>0</v>
      </c>
      <c r="D208" s="232"/>
      <c r="E208" s="476"/>
      <c r="F208" s="432">
        <f t="shared" si="280"/>
        <v>0</v>
      </c>
      <c r="G208" s="232"/>
      <c r="H208" s="107"/>
      <c r="I208" s="233">
        <f t="shared" si="281"/>
        <v>0</v>
      </c>
      <c r="J208" s="107"/>
      <c r="K208" s="108"/>
      <c r="L208" s="233">
        <f t="shared" si="282"/>
        <v>0</v>
      </c>
      <c r="M208" s="235"/>
      <c r="N208" s="108"/>
      <c r="O208" s="233">
        <f t="shared" si="283"/>
        <v>0</v>
      </c>
      <c r="P208" s="236"/>
    </row>
    <row r="209" spans="1:16" hidden="1" x14ac:dyDescent="0.25">
      <c r="A209" s="58">
        <v>5214</v>
      </c>
      <c r="B209" s="101" t="s">
        <v>222</v>
      </c>
      <c r="C209" s="102">
        <f t="shared" si="186"/>
        <v>0</v>
      </c>
      <c r="D209" s="232"/>
      <c r="E209" s="476"/>
      <c r="F209" s="432">
        <f t="shared" si="280"/>
        <v>0</v>
      </c>
      <c r="G209" s="232"/>
      <c r="H209" s="107"/>
      <c r="I209" s="233">
        <f t="shared" si="281"/>
        <v>0</v>
      </c>
      <c r="J209" s="107"/>
      <c r="K209" s="108"/>
      <c r="L209" s="233">
        <f t="shared" si="282"/>
        <v>0</v>
      </c>
      <c r="M209" s="235"/>
      <c r="N209" s="108"/>
      <c r="O209" s="233">
        <f t="shared" si="283"/>
        <v>0</v>
      </c>
      <c r="P209" s="236"/>
    </row>
    <row r="210" spans="1:16" hidden="1" x14ac:dyDescent="0.25">
      <c r="A210" s="58">
        <v>5215</v>
      </c>
      <c r="B210" s="101" t="s">
        <v>223</v>
      </c>
      <c r="C210" s="102">
        <f t="shared" si="186"/>
        <v>0</v>
      </c>
      <c r="D210" s="232"/>
      <c r="E210" s="476"/>
      <c r="F210" s="432">
        <f t="shared" si="280"/>
        <v>0</v>
      </c>
      <c r="G210" s="232"/>
      <c r="H210" s="107"/>
      <c r="I210" s="233">
        <f t="shared" si="281"/>
        <v>0</v>
      </c>
      <c r="J210" s="107"/>
      <c r="K210" s="108"/>
      <c r="L210" s="233">
        <f t="shared" si="282"/>
        <v>0</v>
      </c>
      <c r="M210" s="235"/>
      <c r="N210" s="108"/>
      <c r="O210" s="233">
        <f t="shared" si="283"/>
        <v>0</v>
      </c>
      <c r="P210" s="236"/>
    </row>
    <row r="211" spans="1:16" ht="14.25" hidden="1" customHeight="1" x14ac:dyDescent="0.25">
      <c r="A211" s="58">
        <v>5216</v>
      </c>
      <c r="B211" s="101" t="s">
        <v>224</v>
      </c>
      <c r="C211" s="102">
        <f t="shared" si="186"/>
        <v>0</v>
      </c>
      <c r="D211" s="232"/>
      <c r="E211" s="476"/>
      <c r="F211" s="432">
        <f t="shared" si="280"/>
        <v>0</v>
      </c>
      <c r="G211" s="232"/>
      <c r="H211" s="107"/>
      <c r="I211" s="233">
        <f t="shared" si="281"/>
        <v>0</v>
      </c>
      <c r="J211" s="107"/>
      <c r="K211" s="108"/>
      <c r="L211" s="233">
        <f t="shared" si="282"/>
        <v>0</v>
      </c>
      <c r="M211" s="235"/>
      <c r="N211" s="108"/>
      <c r="O211" s="233">
        <f t="shared" si="283"/>
        <v>0</v>
      </c>
      <c r="P211" s="236"/>
    </row>
    <row r="212" spans="1:16" hidden="1" x14ac:dyDescent="0.25">
      <c r="A212" s="58">
        <v>5217</v>
      </c>
      <c r="B212" s="101" t="s">
        <v>225</v>
      </c>
      <c r="C212" s="102">
        <f t="shared" si="186"/>
        <v>0</v>
      </c>
      <c r="D212" s="232"/>
      <c r="E212" s="476"/>
      <c r="F212" s="432">
        <f t="shared" si="280"/>
        <v>0</v>
      </c>
      <c r="G212" s="232"/>
      <c r="H212" s="107"/>
      <c r="I212" s="233">
        <f t="shared" si="281"/>
        <v>0</v>
      </c>
      <c r="J212" s="107"/>
      <c r="K212" s="108"/>
      <c r="L212" s="233">
        <f t="shared" si="282"/>
        <v>0</v>
      </c>
      <c r="M212" s="235"/>
      <c r="N212" s="108"/>
      <c r="O212" s="233">
        <f t="shared" si="283"/>
        <v>0</v>
      </c>
      <c r="P212" s="236"/>
    </row>
    <row r="213" spans="1:16" hidden="1" x14ac:dyDescent="0.25">
      <c r="A213" s="58">
        <v>5218</v>
      </c>
      <c r="B213" s="101" t="s">
        <v>226</v>
      </c>
      <c r="C213" s="102">
        <f t="shared" ref="C213:C276" si="284">F213+I213+L213+O213</f>
        <v>0</v>
      </c>
      <c r="D213" s="232"/>
      <c r="E213" s="476"/>
      <c r="F213" s="432">
        <f t="shared" si="280"/>
        <v>0</v>
      </c>
      <c r="G213" s="232"/>
      <c r="H213" s="107"/>
      <c r="I213" s="233">
        <f t="shared" si="281"/>
        <v>0</v>
      </c>
      <c r="J213" s="107"/>
      <c r="K213" s="108"/>
      <c r="L213" s="233">
        <f t="shared" si="282"/>
        <v>0</v>
      </c>
      <c r="M213" s="235"/>
      <c r="N213" s="108"/>
      <c r="O213" s="233">
        <f t="shared" si="283"/>
        <v>0</v>
      </c>
      <c r="P213" s="236"/>
    </row>
    <row r="214" spans="1:16" hidden="1" x14ac:dyDescent="0.25">
      <c r="A214" s="58">
        <v>5219</v>
      </c>
      <c r="B214" s="101" t="s">
        <v>227</v>
      </c>
      <c r="C214" s="102">
        <f t="shared" si="284"/>
        <v>0</v>
      </c>
      <c r="D214" s="232"/>
      <c r="E214" s="476"/>
      <c r="F214" s="432">
        <f t="shared" si="280"/>
        <v>0</v>
      </c>
      <c r="G214" s="232"/>
      <c r="H214" s="107"/>
      <c r="I214" s="233">
        <f t="shared" si="281"/>
        <v>0</v>
      </c>
      <c r="J214" s="107"/>
      <c r="K214" s="108"/>
      <c r="L214" s="233">
        <f t="shared" si="282"/>
        <v>0</v>
      </c>
      <c r="M214" s="235"/>
      <c r="N214" s="108"/>
      <c r="O214" s="233">
        <f t="shared" si="283"/>
        <v>0</v>
      </c>
      <c r="P214" s="236"/>
    </row>
    <row r="215" spans="1:16" ht="13.5" hidden="1" customHeight="1" x14ac:dyDescent="0.25">
      <c r="A215" s="237">
        <v>5220</v>
      </c>
      <c r="B215" s="101" t="s">
        <v>228</v>
      </c>
      <c r="C215" s="102">
        <f t="shared" si="284"/>
        <v>0</v>
      </c>
      <c r="D215" s="232"/>
      <c r="E215" s="476"/>
      <c r="F215" s="432">
        <f t="shared" si="280"/>
        <v>0</v>
      </c>
      <c r="G215" s="232"/>
      <c r="H215" s="107"/>
      <c r="I215" s="233">
        <f t="shared" si="281"/>
        <v>0</v>
      </c>
      <c r="J215" s="107"/>
      <c r="K215" s="108"/>
      <c r="L215" s="233">
        <f t="shared" si="282"/>
        <v>0</v>
      </c>
      <c r="M215" s="235"/>
      <c r="N215" s="108"/>
      <c r="O215" s="233">
        <f t="shared" si="283"/>
        <v>0</v>
      </c>
      <c r="P215" s="236"/>
    </row>
    <row r="216" spans="1:16" hidden="1" x14ac:dyDescent="0.25">
      <c r="A216" s="237">
        <v>5230</v>
      </c>
      <c r="B216" s="101" t="s">
        <v>229</v>
      </c>
      <c r="C216" s="102">
        <f t="shared" si="284"/>
        <v>0</v>
      </c>
      <c r="D216" s="238">
        <f>SUM(D217:D224)</f>
        <v>0</v>
      </c>
      <c r="E216" s="477">
        <f t="shared" ref="E216:F216" si="285">SUM(E217:E224)</f>
        <v>0</v>
      </c>
      <c r="F216" s="432">
        <f t="shared" si="285"/>
        <v>0</v>
      </c>
      <c r="G216" s="238">
        <f>SUM(G217:G224)</f>
        <v>0</v>
      </c>
      <c r="H216" s="240">
        <f t="shared" ref="H216:I216" si="286">SUM(H217:H224)</f>
        <v>0</v>
      </c>
      <c r="I216" s="233">
        <f t="shared" si="286"/>
        <v>0</v>
      </c>
      <c r="J216" s="240">
        <f>SUM(J217:J224)</f>
        <v>0</v>
      </c>
      <c r="K216" s="239">
        <f t="shared" ref="K216:L216" si="287">SUM(K217:K224)</f>
        <v>0</v>
      </c>
      <c r="L216" s="233">
        <f t="shared" si="287"/>
        <v>0</v>
      </c>
      <c r="M216" s="102">
        <f>SUM(M217:M224)</f>
        <v>0</v>
      </c>
      <c r="N216" s="239">
        <f t="shared" ref="N216:O216" si="288">SUM(N217:N224)</f>
        <v>0</v>
      </c>
      <c r="O216" s="233">
        <f t="shared" si="288"/>
        <v>0</v>
      </c>
      <c r="P216" s="236"/>
    </row>
    <row r="217" spans="1:16" hidden="1" x14ac:dyDescent="0.25">
      <c r="A217" s="58">
        <v>5231</v>
      </c>
      <c r="B217" s="101" t="s">
        <v>230</v>
      </c>
      <c r="C217" s="102">
        <f t="shared" si="284"/>
        <v>0</v>
      </c>
      <c r="D217" s="232"/>
      <c r="E217" s="476"/>
      <c r="F217" s="432">
        <f t="shared" ref="F217:F226" si="289">D217+E217</f>
        <v>0</v>
      </c>
      <c r="G217" s="232"/>
      <c r="H217" s="107"/>
      <c r="I217" s="233">
        <f t="shared" ref="I217:I226" si="290">G217+H217</f>
        <v>0</v>
      </c>
      <c r="J217" s="107"/>
      <c r="K217" s="108"/>
      <c r="L217" s="233">
        <f t="shared" ref="L217:L226" si="291">J217+K217</f>
        <v>0</v>
      </c>
      <c r="M217" s="235"/>
      <c r="N217" s="108"/>
      <c r="O217" s="233">
        <f t="shared" ref="O217:O226" si="292">M217+N217</f>
        <v>0</v>
      </c>
      <c r="P217" s="236"/>
    </row>
    <row r="218" spans="1:16" hidden="1" x14ac:dyDescent="0.25">
      <c r="A218" s="58">
        <v>5232</v>
      </c>
      <c r="B218" s="101" t="s">
        <v>231</v>
      </c>
      <c r="C218" s="102">
        <f t="shared" si="284"/>
        <v>0</v>
      </c>
      <c r="D218" s="232"/>
      <c r="E218" s="476"/>
      <c r="F218" s="432">
        <f t="shared" si="289"/>
        <v>0</v>
      </c>
      <c r="G218" s="232"/>
      <c r="H218" s="107"/>
      <c r="I218" s="233">
        <f t="shared" si="290"/>
        <v>0</v>
      </c>
      <c r="J218" s="107"/>
      <c r="K218" s="108"/>
      <c r="L218" s="233">
        <f t="shared" si="291"/>
        <v>0</v>
      </c>
      <c r="M218" s="235"/>
      <c r="N218" s="108"/>
      <c r="O218" s="233">
        <f t="shared" si="292"/>
        <v>0</v>
      </c>
      <c r="P218" s="236"/>
    </row>
    <row r="219" spans="1:16" hidden="1" x14ac:dyDescent="0.25">
      <c r="A219" s="58">
        <v>5233</v>
      </c>
      <c r="B219" s="101" t="s">
        <v>232</v>
      </c>
      <c r="C219" s="102">
        <f t="shared" si="284"/>
        <v>0</v>
      </c>
      <c r="D219" s="232"/>
      <c r="E219" s="476"/>
      <c r="F219" s="432">
        <f t="shared" si="289"/>
        <v>0</v>
      </c>
      <c r="G219" s="232"/>
      <c r="H219" s="107"/>
      <c r="I219" s="233">
        <f t="shared" si="290"/>
        <v>0</v>
      </c>
      <c r="J219" s="107"/>
      <c r="K219" s="108"/>
      <c r="L219" s="233">
        <f t="shared" si="291"/>
        <v>0</v>
      </c>
      <c r="M219" s="235"/>
      <c r="N219" s="108"/>
      <c r="O219" s="233">
        <f t="shared" si="292"/>
        <v>0</v>
      </c>
      <c r="P219" s="236"/>
    </row>
    <row r="220" spans="1:16" ht="24" hidden="1" x14ac:dyDescent="0.25">
      <c r="A220" s="58">
        <v>5234</v>
      </c>
      <c r="B220" s="101" t="s">
        <v>233</v>
      </c>
      <c r="C220" s="102">
        <f t="shared" si="284"/>
        <v>0</v>
      </c>
      <c r="D220" s="232"/>
      <c r="E220" s="476"/>
      <c r="F220" s="432">
        <f t="shared" si="289"/>
        <v>0</v>
      </c>
      <c r="G220" s="232"/>
      <c r="H220" s="107"/>
      <c r="I220" s="233">
        <f t="shared" si="290"/>
        <v>0</v>
      </c>
      <c r="J220" s="107"/>
      <c r="K220" s="108"/>
      <c r="L220" s="233">
        <f t="shared" si="291"/>
        <v>0</v>
      </c>
      <c r="M220" s="235"/>
      <c r="N220" s="108"/>
      <c r="O220" s="233">
        <f t="shared" si="292"/>
        <v>0</v>
      </c>
      <c r="P220" s="236"/>
    </row>
    <row r="221" spans="1:16" ht="14.25" hidden="1" customHeight="1" x14ac:dyDescent="0.25">
      <c r="A221" s="58">
        <v>5236</v>
      </c>
      <c r="B221" s="101" t="s">
        <v>234</v>
      </c>
      <c r="C221" s="102">
        <f t="shared" si="284"/>
        <v>0</v>
      </c>
      <c r="D221" s="232"/>
      <c r="E221" s="476"/>
      <c r="F221" s="432">
        <f t="shared" si="289"/>
        <v>0</v>
      </c>
      <c r="G221" s="232"/>
      <c r="H221" s="107"/>
      <c r="I221" s="233">
        <f t="shared" si="290"/>
        <v>0</v>
      </c>
      <c r="J221" s="107"/>
      <c r="K221" s="108"/>
      <c r="L221" s="233">
        <f t="shared" si="291"/>
        <v>0</v>
      </c>
      <c r="M221" s="235"/>
      <c r="N221" s="108"/>
      <c r="O221" s="233">
        <f t="shared" si="292"/>
        <v>0</v>
      </c>
      <c r="P221" s="236"/>
    </row>
    <row r="222" spans="1:16" ht="14.25" hidden="1" customHeight="1" x14ac:dyDescent="0.25">
      <c r="A222" s="58">
        <v>5237</v>
      </c>
      <c r="B222" s="101" t="s">
        <v>235</v>
      </c>
      <c r="C222" s="102">
        <f t="shared" si="284"/>
        <v>0</v>
      </c>
      <c r="D222" s="232"/>
      <c r="E222" s="476"/>
      <c r="F222" s="432">
        <f t="shared" si="289"/>
        <v>0</v>
      </c>
      <c r="G222" s="232"/>
      <c r="H222" s="107"/>
      <c r="I222" s="233">
        <f t="shared" si="290"/>
        <v>0</v>
      </c>
      <c r="J222" s="107"/>
      <c r="K222" s="108"/>
      <c r="L222" s="233">
        <f t="shared" si="291"/>
        <v>0</v>
      </c>
      <c r="M222" s="235"/>
      <c r="N222" s="108"/>
      <c r="O222" s="233">
        <f t="shared" si="292"/>
        <v>0</v>
      </c>
      <c r="P222" s="236"/>
    </row>
    <row r="223" spans="1:16" ht="24" hidden="1" x14ac:dyDescent="0.25">
      <c r="A223" s="58">
        <v>5238</v>
      </c>
      <c r="B223" s="101" t="s">
        <v>236</v>
      </c>
      <c r="C223" s="102">
        <f t="shared" si="284"/>
        <v>0</v>
      </c>
      <c r="D223" s="232"/>
      <c r="E223" s="476"/>
      <c r="F223" s="432">
        <f t="shared" si="289"/>
        <v>0</v>
      </c>
      <c r="G223" s="232"/>
      <c r="H223" s="107"/>
      <c r="I223" s="233">
        <f t="shared" si="290"/>
        <v>0</v>
      </c>
      <c r="J223" s="107"/>
      <c r="K223" s="108"/>
      <c r="L223" s="233">
        <f t="shared" si="291"/>
        <v>0</v>
      </c>
      <c r="M223" s="235"/>
      <c r="N223" s="108"/>
      <c r="O223" s="233">
        <f t="shared" si="292"/>
        <v>0</v>
      </c>
      <c r="P223" s="236"/>
    </row>
    <row r="224" spans="1:16" ht="24" hidden="1" x14ac:dyDescent="0.25">
      <c r="A224" s="58">
        <v>5239</v>
      </c>
      <c r="B224" s="101" t="s">
        <v>237</v>
      </c>
      <c r="C224" s="102">
        <f t="shared" si="284"/>
        <v>0</v>
      </c>
      <c r="D224" s="232"/>
      <c r="E224" s="476"/>
      <c r="F224" s="432">
        <f t="shared" si="289"/>
        <v>0</v>
      </c>
      <c r="G224" s="232"/>
      <c r="H224" s="107"/>
      <c r="I224" s="233">
        <f t="shared" si="290"/>
        <v>0</v>
      </c>
      <c r="J224" s="107"/>
      <c r="K224" s="108"/>
      <c r="L224" s="233">
        <f t="shared" si="291"/>
        <v>0</v>
      </c>
      <c r="M224" s="235"/>
      <c r="N224" s="108"/>
      <c r="O224" s="233">
        <f t="shared" si="292"/>
        <v>0</v>
      </c>
      <c r="P224" s="236"/>
    </row>
    <row r="225" spans="1:16" ht="24" hidden="1" x14ac:dyDescent="0.25">
      <c r="A225" s="237">
        <v>5240</v>
      </c>
      <c r="B225" s="101" t="s">
        <v>238</v>
      </c>
      <c r="C225" s="102">
        <f t="shared" si="284"/>
        <v>0</v>
      </c>
      <c r="D225" s="232"/>
      <c r="E225" s="476"/>
      <c r="F225" s="432">
        <f t="shared" si="289"/>
        <v>0</v>
      </c>
      <c r="G225" s="232"/>
      <c r="H225" s="107"/>
      <c r="I225" s="233">
        <f t="shared" si="290"/>
        <v>0</v>
      </c>
      <c r="J225" s="107"/>
      <c r="K225" s="108"/>
      <c r="L225" s="233">
        <f t="shared" si="291"/>
        <v>0</v>
      </c>
      <c r="M225" s="235"/>
      <c r="N225" s="108"/>
      <c r="O225" s="233">
        <f t="shared" si="292"/>
        <v>0</v>
      </c>
      <c r="P225" s="236"/>
    </row>
    <row r="226" spans="1:16" hidden="1" x14ac:dyDescent="0.25">
      <c r="A226" s="237">
        <v>5250</v>
      </c>
      <c r="B226" s="101" t="s">
        <v>239</v>
      </c>
      <c r="C226" s="102">
        <f t="shared" si="284"/>
        <v>0</v>
      </c>
      <c r="D226" s="232"/>
      <c r="E226" s="476"/>
      <c r="F226" s="432">
        <f t="shared" si="289"/>
        <v>0</v>
      </c>
      <c r="G226" s="232"/>
      <c r="H226" s="107"/>
      <c r="I226" s="233">
        <f t="shared" si="290"/>
        <v>0</v>
      </c>
      <c r="J226" s="107"/>
      <c r="K226" s="108"/>
      <c r="L226" s="233">
        <f t="shared" si="291"/>
        <v>0</v>
      </c>
      <c r="M226" s="235"/>
      <c r="N226" s="108"/>
      <c r="O226" s="233">
        <f t="shared" si="292"/>
        <v>0</v>
      </c>
      <c r="P226" s="236"/>
    </row>
    <row r="227" spans="1:16" hidden="1" x14ac:dyDescent="0.25">
      <c r="A227" s="237">
        <v>5260</v>
      </c>
      <c r="B227" s="101" t="s">
        <v>240</v>
      </c>
      <c r="C227" s="102">
        <f t="shared" si="284"/>
        <v>0</v>
      </c>
      <c r="D227" s="238">
        <f>SUM(D228)</f>
        <v>0</v>
      </c>
      <c r="E227" s="477">
        <f t="shared" ref="E227:F227" si="293">SUM(E228)</f>
        <v>0</v>
      </c>
      <c r="F227" s="432">
        <f t="shared" si="293"/>
        <v>0</v>
      </c>
      <c r="G227" s="238">
        <f>SUM(G228)</f>
        <v>0</v>
      </c>
      <c r="H227" s="240">
        <f t="shared" ref="H227:I227" si="294">SUM(H228)</f>
        <v>0</v>
      </c>
      <c r="I227" s="233">
        <f t="shared" si="294"/>
        <v>0</v>
      </c>
      <c r="J227" s="240">
        <f>SUM(J228)</f>
        <v>0</v>
      </c>
      <c r="K227" s="239">
        <f t="shared" ref="K227:L227" si="295">SUM(K228)</f>
        <v>0</v>
      </c>
      <c r="L227" s="233">
        <f t="shared" si="295"/>
        <v>0</v>
      </c>
      <c r="M227" s="102">
        <f>SUM(M228)</f>
        <v>0</v>
      </c>
      <c r="N227" s="239">
        <f t="shared" ref="N227:O227" si="296">SUM(N228)</f>
        <v>0</v>
      </c>
      <c r="O227" s="233">
        <f t="shared" si="296"/>
        <v>0</v>
      </c>
      <c r="P227" s="236"/>
    </row>
    <row r="228" spans="1:16" ht="24" hidden="1" x14ac:dyDescent="0.25">
      <c r="A228" s="58">
        <v>5269</v>
      </c>
      <c r="B228" s="101" t="s">
        <v>241</v>
      </c>
      <c r="C228" s="102">
        <f t="shared" si="284"/>
        <v>0</v>
      </c>
      <c r="D228" s="232"/>
      <c r="E228" s="476"/>
      <c r="F228" s="432">
        <f t="shared" ref="F228:F229" si="297">D228+E228</f>
        <v>0</v>
      </c>
      <c r="G228" s="232"/>
      <c r="H228" s="107"/>
      <c r="I228" s="233">
        <f t="shared" ref="I228:I229" si="298">G228+H228</f>
        <v>0</v>
      </c>
      <c r="J228" s="107"/>
      <c r="K228" s="108"/>
      <c r="L228" s="233">
        <f t="shared" ref="L228:L229" si="299">J228+K228</f>
        <v>0</v>
      </c>
      <c r="M228" s="235"/>
      <c r="N228" s="108"/>
      <c r="O228" s="233">
        <f t="shared" ref="O228:O229" si="300">M228+N228</f>
        <v>0</v>
      </c>
      <c r="P228" s="236"/>
    </row>
    <row r="229" spans="1:16" ht="24" hidden="1" x14ac:dyDescent="0.25">
      <c r="A229" s="220">
        <v>5270</v>
      </c>
      <c r="B229" s="164" t="s">
        <v>242</v>
      </c>
      <c r="C229" s="170">
        <f t="shared" si="284"/>
        <v>0</v>
      </c>
      <c r="D229" s="241"/>
      <c r="E229" s="478"/>
      <c r="F229" s="426">
        <f t="shared" si="297"/>
        <v>0</v>
      </c>
      <c r="G229" s="241"/>
      <c r="H229" s="243"/>
      <c r="I229" s="224">
        <f t="shared" si="298"/>
        <v>0</v>
      </c>
      <c r="J229" s="243"/>
      <c r="K229" s="242"/>
      <c r="L229" s="224">
        <f t="shared" si="299"/>
        <v>0</v>
      </c>
      <c r="M229" s="244"/>
      <c r="N229" s="242"/>
      <c r="O229" s="224">
        <f t="shared" si="300"/>
        <v>0</v>
      </c>
      <c r="P229" s="226"/>
    </row>
    <row r="230" spans="1:16" hidden="1" x14ac:dyDescent="0.25">
      <c r="A230" s="205">
        <v>6000</v>
      </c>
      <c r="B230" s="205" t="s">
        <v>243</v>
      </c>
      <c r="C230" s="206">
        <f t="shared" si="284"/>
        <v>0</v>
      </c>
      <c r="D230" s="207">
        <f>D231+D251+D259</f>
        <v>0</v>
      </c>
      <c r="E230" s="472">
        <f t="shared" ref="E230:F230" si="301">E231+E251+E259</f>
        <v>0</v>
      </c>
      <c r="F230" s="431">
        <f t="shared" si="301"/>
        <v>0</v>
      </c>
      <c r="G230" s="207">
        <f>G231+G251+G259</f>
        <v>0</v>
      </c>
      <c r="H230" s="209">
        <f t="shared" ref="H230:I230" si="302">H231+H251+H259</f>
        <v>0</v>
      </c>
      <c r="I230" s="210">
        <f t="shared" si="302"/>
        <v>0</v>
      </c>
      <c r="J230" s="209">
        <f>J231+J251+J259</f>
        <v>0</v>
      </c>
      <c r="K230" s="208">
        <f t="shared" ref="K230:L230" si="303">K231+K251+K259</f>
        <v>0</v>
      </c>
      <c r="L230" s="210">
        <f t="shared" si="303"/>
        <v>0</v>
      </c>
      <c r="M230" s="206">
        <f>M231+M251+M259</f>
        <v>0</v>
      </c>
      <c r="N230" s="208">
        <f t="shared" ref="N230:O230" si="304">N231+N251+N259</f>
        <v>0</v>
      </c>
      <c r="O230" s="210">
        <f t="shared" si="304"/>
        <v>0</v>
      </c>
      <c r="P230" s="212"/>
    </row>
    <row r="231" spans="1:16" ht="14.25" hidden="1" customHeight="1" x14ac:dyDescent="0.25">
      <c r="A231" s="273">
        <v>6200</v>
      </c>
      <c r="B231" s="262" t="s">
        <v>244</v>
      </c>
      <c r="C231" s="216">
        <f t="shared" si="284"/>
        <v>0</v>
      </c>
      <c r="D231" s="274">
        <f>SUM(D232,D233,D235,D238,D244,D245,D246)</f>
        <v>0</v>
      </c>
      <c r="E231" s="484">
        <f t="shared" ref="E231:F231" si="305">SUM(E232,E233,E235,E238,E244,E245,E246)</f>
        <v>0</v>
      </c>
      <c r="F231" s="485">
        <f t="shared" si="305"/>
        <v>0</v>
      </c>
      <c r="G231" s="274">
        <f>SUM(G232,G233,G235,G238,G244,G245,G246)</f>
        <v>0</v>
      </c>
      <c r="H231" s="275">
        <f t="shared" ref="H231:I231" si="306">SUM(H232,H233,H235,H238,H244,H245,H246)</f>
        <v>0</v>
      </c>
      <c r="I231" s="218">
        <f t="shared" si="306"/>
        <v>0</v>
      </c>
      <c r="J231" s="275">
        <f>SUM(J232,J233,J235,J238,J244,J245,J246)</f>
        <v>0</v>
      </c>
      <c r="K231" s="217">
        <f t="shared" ref="K231:L231" si="307">SUM(K232,K233,K235,K238,K244,K245,K246)</f>
        <v>0</v>
      </c>
      <c r="L231" s="218">
        <f t="shared" si="307"/>
        <v>0</v>
      </c>
      <c r="M231" s="216">
        <f>SUM(M232,M233,M235,M238,M244,M245,M246)</f>
        <v>0</v>
      </c>
      <c r="N231" s="217">
        <f t="shared" ref="N231:O231" si="308">SUM(N232,N233,N235,N238,N244,N245,N246)</f>
        <v>0</v>
      </c>
      <c r="O231" s="218">
        <f t="shared" si="308"/>
        <v>0</v>
      </c>
      <c r="P231" s="219"/>
    </row>
    <row r="232" spans="1:16" ht="24" hidden="1" x14ac:dyDescent="0.25">
      <c r="A232" s="365">
        <v>6220</v>
      </c>
      <c r="B232" s="91" t="s">
        <v>245</v>
      </c>
      <c r="C232" s="92">
        <f t="shared" si="284"/>
        <v>0</v>
      </c>
      <c r="D232" s="227"/>
      <c r="E232" s="475"/>
      <c r="F232" s="433">
        <f>D232+E232</f>
        <v>0</v>
      </c>
      <c r="G232" s="227"/>
      <c r="H232" s="97"/>
      <c r="I232" s="228">
        <f>G232+H232</f>
        <v>0</v>
      </c>
      <c r="J232" s="97"/>
      <c r="K232" s="98"/>
      <c r="L232" s="228">
        <f>J232+K232</f>
        <v>0</v>
      </c>
      <c r="M232" s="230"/>
      <c r="N232" s="98"/>
      <c r="O232" s="228">
        <f>M232+N232</f>
        <v>0</v>
      </c>
      <c r="P232" s="231"/>
    </row>
    <row r="233" spans="1:16" hidden="1" x14ac:dyDescent="0.25">
      <c r="A233" s="237">
        <v>6230</v>
      </c>
      <c r="B233" s="101" t="s">
        <v>246</v>
      </c>
      <c r="C233" s="102">
        <f t="shared" si="284"/>
        <v>0</v>
      </c>
      <c r="D233" s="238">
        <f>SUM(D234)</f>
        <v>0</v>
      </c>
      <c r="E233" s="477">
        <f t="shared" ref="E233:O233" si="309">SUM(E234)</f>
        <v>0</v>
      </c>
      <c r="F233" s="432">
        <f t="shared" si="309"/>
        <v>0</v>
      </c>
      <c r="G233" s="238">
        <f t="shared" si="309"/>
        <v>0</v>
      </c>
      <c r="H233" s="240">
        <f t="shared" si="309"/>
        <v>0</v>
      </c>
      <c r="I233" s="233">
        <f t="shared" si="309"/>
        <v>0</v>
      </c>
      <c r="J233" s="240">
        <f t="shared" si="309"/>
        <v>0</v>
      </c>
      <c r="K233" s="239">
        <f t="shared" si="309"/>
        <v>0</v>
      </c>
      <c r="L233" s="233">
        <f t="shared" si="309"/>
        <v>0</v>
      </c>
      <c r="M233" s="102">
        <f t="shared" si="309"/>
        <v>0</v>
      </c>
      <c r="N233" s="239">
        <f t="shared" si="309"/>
        <v>0</v>
      </c>
      <c r="O233" s="233">
        <f t="shared" si="309"/>
        <v>0</v>
      </c>
      <c r="P233" s="236"/>
    </row>
    <row r="234" spans="1:16" ht="24" hidden="1" x14ac:dyDescent="0.25">
      <c r="A234" s="58">
        <v>6239</v>
      </c>
      <c r="B234" s="91" t="s">
        <v>247</v>
      </c>
      <c r="C234" s="102">
        <f t="shared" si="284"/>
        <v>0</v>
      </c>
      <c r="D234" s="227"/>
      <c r="E234" s="475"/>
      <c r="F234" s="433">
        <f>D234+E234</f>
        <v>0</v>
      </c>
      <c r="G234" s="227"/>
      <c r="H234" s="97"/>
      <c r="I234" s="228">
        <f>G234+H234</f>
        <v>0</v>
      </c>
      <c r="J234" s="97"/>
      <c r="K234" s="98"/>
      <c r="L234" s="228">
        <f>J234+K234</f>
        <v>0</v>
      </c>
      <c r="M234" s="230"/>
      <c r="N234" s="98"/>
      <c r="O234" s="228">
        <f>M234+N234</f>
        <v>0</v>
      </c>
      <c r="P234" s="231"/>
    </row>
    <row r="235" spans="1:16" ht="24" hidden="1" x14ac:dyDescent="0.25">
      <c r="A235" s="237">
        <v>6240</v>
      </c>
      <c r="B235" s="101" t="s">
        <v>248</v>
      </c>
      <c r="C235" s="102">
        <f t="shared" si="284"/>
        <v>0</v>
      </c>
      <c r="D235" s="238">
        <f>SUM(D236:D237)</f>
        <v>0</v>
      </c>
      <c r="E235" s="477">
        <f t="shared" ref="E235:F235" si="310">SUM(E236:E237)</f>
        <v>0</v>
      </c>
      <c r="F235" s="432">
        <f t="shared" si="310"/>
        <v>0</v>
      </c>
      <c r="G235" s="238">
        <f>SUM(G236:G237)</f>
        <v>0</v>
      </c>
      <c r="H235" s="240">
        <f t="shared" ref="H235:I235" si="311">SUM(H236:H237)</f>
        <v>0</v>
      </c>
      <c r="I235" s="233">
        <f t="shared" si="311"/>
        <v>0</v>
      </c>
      <c r="J235" s="240">
        <f>SUM(J236:J237)</f>
        <v>0</v>
      </c>
      <c r="K235" s="239">
        <f t="shared" ref="K235:L235" si="312">SUM(K236:K237)</f>
        <v>0</v>
      </c>
      <c r="L235" s="233">
        <f t="shared" si="312"/>
        <v>0</v>
      </c>
      <c r="M235" s="102">
        <f>SUM(M236:M237)</f>
        <v>0</v>
      </c>
      <c r="N235" s="239">
        <f t="shared" ref="N235:O235" si="313">SUM(N236:N237)</f>
        <v>0</v>
      </c>
      <c r="O235" s="233">
        <f t="shared" si="313"/>
        <v>0</v>
      </c>
      <c r="P235" s="236"/>
    </row>
    <row r="236" spans="1:16" hidden="1" x14ac:dyDescent="0.25">
      <c r="A236" s="58">
        <v>6241</v>
      </c>
      <c r="B236" s="101" t="s">
        <v>249</v>
      </c>
      <c r="C236" s="102">
        <f t="shared" si="284"/>
        <v>0</v>
      </c>
      <c r="D236" s="232"/>
      <c r="E236" s="476"/>
      <c r="F236" s="432">
        <f t="shared" ref="F236:F237" si="314">D236+E236</f>
        <v>0</v>
      </c>
      <c r="G236" s="232"/>
      <c r="H236" s="107"/>
      <c r="I236" s="233">
        <f t="shared" ref="I236:I237" si="315">G236+H236</f>
        <v>0</v>
      </c>
      <c r="J236" s="107"/>
      <c r="K236" s="108"/>
      <c r="L236" s="233">
        <f t="shared" ref="L236:L237" si="316">J236+K236</f>
        <v>0</v>
      </c>
      <c r="M236" s="235"/>
      <c r="N236" s="108"/>
      <c r="O236" s="233">
        <f t="shared" ref="O236:O237" si="317">M236+N236</f>
        <v>0</v>
      </c>
      <c r="P236" s="236"/>
    </row>
    <row r="237" spans="1:16" hidden="1" x14ac:dyDescent="0.25">
      <c r="A237" s="58">
        <v>6242</v>
      </c>
      <c r="B237" s="101" t="s">
        <v>250</v>
      </c>
      <c r="C237" s="102">
        <f t="shared" si="284"/>
        <v>0</v>
      </c>
      <c r="D237" s="232"/>
      <c r="E237" s="476"/>
      <c r="F237" s="432">
        <f t="shared" si="314"/>
        <v>0</v>
      </c>
      <c r="G237" s="232"/>
      <c r="H237" s="107"/>
      <c r="I237" s="233">
        <f t="shared" si="315"/>
        <v>0</v>
      </c>
      <c r="J237" s="107"/>
      <c r="K237" s="108"/>
      <c r="L237" s="233">
        <f t="shared" si="316"/>
        <v>0</v>
      </c>
      <c r="M237" s="235"/>
      <c r="N237" s="108"/>
      <c r="O237" s="233">
        <f t="shared" si="317"/>
        <v>0</v>
      </c>
      <c r="P237" s="236"/>
    </row>
    <row r="238" spans="1:16" ht="25.5" hidden="1" customHeight="1" x14ac:dyDescent="0.25">
      <c r="A238" s="237">
        <v>6250</v>
      </c>
      <c r="B238" s="101" t="s">
        <v>251</v>
      </c>
      <c r="C238" s="102">
        <f t="shared" si="284"/>
        <v>0</v>
      </c>
      <c r="D238" s="238">
        <f>SUM(D239:D243)</f>
        <v>0</v>
      </c>
      <c r="E238" s="477">
        <f t="shared" ref="E238:F238" si="318">SUM(E239:E243)</f>
        <v>0</v>
      </c>
      <c r="F238" s="432">
        <f t="shared" si="318"/>
        <v>0</v>
      </c>
      <c r="G238" s="238">
        <f>SUM(G239:G243)</f>
        <v>0</v>
      </c>
      <c r="H238" s="240">
        <f t="shared" ref="H238:I238" si="319">SUM(H239:H243)</f>
        <v>0</v>
      </c>
      <c r="I238" s="233">
        <f t="shared" si="319"/>
        <v>0</v>
      </c>
      <c r="J238" s="240">
        <f>SUM(J239:J243)</f>
        <v>0</v>
      </c>
      <c r="K238" s="239">
        <f t="shared" ref="K238:L238" si="320">SUM(K239:K243)</f>
        <v>0</v>
      </c>
      <c r="L238" s="233">
        <f t="shared" si="320"/>
        <v>0</v>
      </c>
      <c r="M238" s="102">
        <f>SUM(M239:M243)</f>
        <v>0</v>
      </c>
      <c r="N238" s="239">
        <f t="shared" ref="N238:O238" si="321">SUM(N239:N243)</f>
        <v>0</v>
      </c>
      <c r="O238" s="233">
        <f t="shared" si="321"/>
        <v>0</v>
      </c>
      <c r="P238" s="236"/>
    </row>
    <row r="239" spans="1:16" ht="14.25" hidden="1" customHeight="1" x14ac:dyDescent="0.25">
      <c r="A239" s="58">
        <v>6252</v>
      </c>
      <c r="B239" s="101" t="s">
        <v>252</v>
      </c>
      <c r="C239" s="102">
        <f t="shared" si="284"/>
        <v>0</v>
      </c>
      <c r="D239" s="232"/>
      <c r="E239" s="476"/>
      <c r="F239" s="432">
        <f t="shared" ref="F239:F245" si="322">D239+E239</f>
        <v>0</v>
      </c>
      <c r="G239" s="232"/>
      <c r="H239" s="107"/>
      <c r="I239" s="233">
        <f t="shared" ref="I239:I245" si="323">G239+H239</f>
        <v>0</v>
      </c>
      <c r="J239" s="107"/>
      <c r="K239" s="108"/>
      <c r="L239" s="233">
        <f t="shared" ref="L239:L245" si="324">J239+K239</f>
        <v>0</v>
      </c>
      <c r="M239" s="235"/>
      <c r="N239" s="108"/>
      <c r="O239" s="233">
        <f t="shared" ref="O239:O245" si="325">M239+N239</f>
        <v>0</v>
      </c>
      <c r="P239" s="236"/>
    </row>
    <row r="240" spans="1:16" ht="14.25" hidden="1" customHeight="1" x14ac:dyDescent="0.25">
      <c r="A240" s="58">
        <v>6253</v>
      </c>
      <c r="B240" s="101" t="s">
        <v>253</v>
      </c>
      <c r="C240" s="102">
        <f t="shared" si="284"/>
        <v>0</v>
      </c>
      <c r="D240" s="232"/>
      <c r="E240" s="476"/>
      <c r="F240" s="432">
        <f t="shared" si="322"/>
        <v>0</v>
      </c>
      <c r="G240" s="232"/>
      <c r="H240" s="107"/>
      <c r="I240" s="233">
        <f t="shared" si="323"/>
        <v>0</v>
      </c>
      <c r="J240" s="107"/>
      <c r="K240" s="108"/>
      <c r="L240" s="233">
        <f t="shared" si="324"/>
        <v>0</v>
      </c>
      <c r="M240" s="235"/>
      <c r="N240" s="108"/>
      <c r="O240" s="233">
        <f t="shared" si="325"/>
        <v>0</v>
      </c>
      <c r="P240" s="236"/>
    </row>
    <row r="241" spans="1:16" ht="24" hidden="1" x14ac:dyDescent="0.25">
      <c r="A241" s="58">
        <v>6254</v>
      </c>
      <c r="B241" s="101" t="s">
        <v>254</v>
      </c>
      <c r="C241" s="102">
        <f t="shared" si="284"/>
        <v>0</v>
      </c>
      <c r="D241" s="232"/>
      <c r="E241" s="476"/>
      <c r="F241" s="432">
        <f t="shared" si="322"/>
        <v>0</v>
      </c>
      <c r="G241" s="232"/>
      <c r="H241" s="107"/>
      <c r="I241" s="233">
        <f t="shared" si="323"/>
        <v>0</v>
      </c>
      <c r="J241" s="107"/>
      <c r="K241" s="108"/>
      <c r="L241" s="233">
        <f t="shared" si="324"/>
        <v>0</v>
      </c>
      <c r="M241" s="235"/>
      <c r="N241" s="108"/>
      <c r="O241" s="233">
        <f t="shared" si="325"/>
        <v>0</v>
      </c>
      <c r="P241" s="236"/>
    </row>
    <row r="242" spans="1:16" ht="24" hidden="1" x14ac:dyDescent="0.25">
      <c r="A242" s="58">
        <v>6255</v>
      </c>
      <c r="B242" s="101" t="s">
        <v>255</v>
      </c>
      <c r="C242" s="102">
        <f t="shared" si="284"/>
        <v>0</v>
      </c>
      <c r="D242" s="232"/>
      <c r="E242" s="476"/>
      <c r="F242" s="432">
        <f t="shared" si="322"/>
        <v>0</v>
      </c>
      <c r="G242" s="232"/>
      <c r="H242" s="107"/>
      <c r="I242" s="233">
        <f t="shared" si="323"/>
        <v>0</v>
      </c>
      <c r="J242" s="107"/>
      <c r="K242" s="108"/>
      <c r="L242" s="233">
        <f t="shared" si="324"/>
        <v>0</v>
      </c>
      <c r="M242" s="235"/>
      <c r="N242" s="108"/>
      <c r="O242" s="233">
        <f t="shared" si="325"/>
        <v>0</v>
      </c>
      <c r="P242" s="236"/>
    </row>
    <row r="243" spans="1:16" hidden="1" x14ac:dyDescent="0.25">
      <c r="A243" s="58">
        <v>6259</v>
      </c>
      <c r="B243" s="101" t="s">
        <v>256</v>
      </c>
      <c r="C243" s="102">
        <f t="shared" si="284"/>
        <v>0</v>
      </c>
      <c r="D243" s="232"/>
      <c r="E243" s="476"/>
      <c r="F243" s="432">
        <f t="shared" si="322"/>
        <v>0</v>
      </c>
      <c r="G243" s="232"/>
      <c r="H243" s="107"/>
      <c r="I243" s="233">
        <f t="shared" si="323"/>
        <v>0</v>
      </c>
      <c r="J243" s="107"/>
      <c r="K243" s="108"/>
      <c r="L243" s="233">
        <f t="shared" si="324"/>
        <v>0</v>
      </c>
      <c r="M243" s="235"/>
      <c r="N243" s="108"/>
      <c r="O243" s="233">
        <f t="shared" si="325"/>
        <v>0</v>
      </c>
      <c r="P243" s="236"/>
    </row>
    <row r="244" spans="1:16" ht="24" hidden="1" x14ac:dyDescent="0.25">
      <c r="A244" s="237">
        <v>6260</v>
      </c>
      <c r="B244" s="101" t="s">
        <v>257</v>
      </c>
      <c r="C244" s="102">
        <f t="shared" si="284"/>
        <v>0</v>
      </c>
      <c r="D244" s="232"/>
      <c r="E244" s="476"/>
      <c r="F244" s="432">
        <f t="shared" si="322"/>
        <v>0</v>
      </c>
      <c r="G244" s="232"/>
      <c r="H244" s="107"/>
      <c r="I244" s="233">
        <f t="shared" si="323"/>
        <v>0</v>
      </c>
      <c r="J244" s="107"/>
      <c r="K244" s="108"/>
      <c r="L244" s="233">
        <f t="shared" si="324"/>
        <v>0</v>
      </c>
      <c r="M244" s="235"/>
      <c r="N244" s="108"/>
      <c r="O244" s="233">
        <f t="shared" si="325"/>
        <v>0</v>
      </c>
      <c r="P244" s="236"/>
    </row>
    <row r="245" spans="1:16" hidden="1" x14ac:dyDescent="0.25">
      <c r="A245" s="237">
        <v>6270</v>
      </c>
      <c r="B245" s="101" t="s">
        <v>258</v>
      </c>
      <c r="C245" s="102">
        <f t="shared" si="284"/>
        <v>0</v>
      </c>
      <c r="D245" s="232"/>
      <c r="E245" s="476"/>
      <c r="F245" s="432">
        <f t="shared" si="322"/>
        <v>0</v>
      </c>
      <c r="G245" s="232"/>
      <c r="H245" s="107"/>
      <c r="I245" s="233">
        <f t="shared" si="323"/>
        <v>0</v>
      </c>
      <c r="J245" s="107"/>
      <c r="K245" s="108"/>
      <c r="L245" s="233">
        <f t="shared" si="324"/>
        <v>0</v>
      </c>
      <c r="M245" s="235"/>
      <c r="N245" s="108"/>
      <c r="O245" s="233">
        <f t="shared" si="325"/>
        <v>0</v>
      </c>
      <c r="P245" s="236"/>
    </row>
    <row r="246" spans="1:16" ht="24" hidden="1" x14ac:dyDescent="0.25">
      <c r="A246" s="365">
        <v>6290</v>
      </c>
      <c r="B246" s="91" t="s">
        <v>259</v>
      </c>
      <c r="C246" s="263">
        <f t="shared" si="284"/>
        <v>0</v>
      </c>
      <c r="D246" s="246">
        <f>SUM(D247:D250)</f>
        <v>0</v>
      </c>
      <c r="E246" s="480">
        <f t="shared" ref="E246:O246" si="326">SUM(E247:E250)</f>
        <v>0</v>
      </c>
      <c r="F246" s="433">
        <f t="shared" si="326"/>
        <v>0</v>
      </c>
      <c r="G246" s="246">
        <f t="shared" si="326"/>
        <v>0</v>
      </c>
      <c r="H246" s="248">
        <f t="shared" si="326"/>
        <v>0</v>
      </c>
      <c r="I246" s="228">
        <f t="shared" si="326"/>
        <v>0</v>
      </c>
      <c r="J246" s="248">
        <f t="shared" si="326"/>
        <v>0</v>
      </c>
      <c r="K246" s="247">
        <f t="shared" si="326"/>
        <v>0</v>
      </c>
      <c r="L246" s="228">
        <f t="shared" si="326"/>
        <v>0</v>
      </c>
      <c r="M246" s="263">
        <f t="shared" si="326"/>
        <v>0</v>
      </c>
      <c r="N246" s="264">
        <f t="shared" si="326"/>
        <v>0</v>
      </c>
      <c r="O246" s="265">
        <f t="shared" si="326"/>
        <v>0</v>
      </c>
      <c r="P246" s="266"/>
    </row>
    <row r="247" spans="1:16" hidden="1" x14ac:dyDescent="0.25">
      <c r="A247" s="58">
        <v>6291</v>
      </c>
      <c r="B247" s="101" t="s">
        <v>260</v>
      </c>
      <c r="C247" s="102">
        <f t="shared" si="284"/>
        <v>0</v>
      </c>
      <c r="D247" s="232"/>
      <c r="E247" s="476"/>
      <c r="F247" s="432">
        <f t="shared" ref="F247:F250" si="327">D247+E247</f>
        <v>0</v>
      </c>
      <c r="G247" s="232"/>
      <c r="H247" s="107"/>
      <c r="I247" s="233">
        <f t="shared" ref="I247:I250" si="328">G247+H247</f>
        <v>0</v>
      </c>
      <c r="J247" s="107"/>
      <c r="K247" s="108"/>
      <c r="L247" s="233">
        <f t="shared" ref="L247:L250" si="329">J247+K247</f>
        <v>0</v>
      </c>
      <c r="M247" s="235"/>
      <c r="N247" s="108"/>
      <c r="O247" s="233">
        <f t="shared" ref="O247:O250" si="330">M247+N247</f>
        <v>0</v>
      </c>
      <c r="P247" s="236"/>
    </row>
    <row r="248" spans="1:16" hidden="1" x14ac:dyDescent="0.25">
      <c r="A248" s="58">
        <v>6292</v>
      </c>
      <c r="B248" s="101" t="s">
        <v>261</v>
      </c>
      <c r="C248" s="102">
        <f t="shared" si="284"/>
        <v>0</v>
      </c>
      <c r="D248" s="232"/>
      <c r="E248" s="476"/>
      <c r="F248" s="432">
        <f t="shared" si="327"/>
        <v>0</v>
      </c>
      <c r="G248" s="232"/>
      <c r="H248" s="107"/>
      <c r="I248" s="233">
        <f t="shared" si="328"/>
        <v>0</v>
      </c>
      <c r="J248" s="107"/>
      <c r="K248" s="108"/>
      <c r="L248" s="233">
        <f t="shared" si="329"/>
        <v>0</v>
      </c>
      <c r="M248" s="235"/>
      <c r="N248" s="108"/>
      <c r="O248" s="233">
        <f t="shared" si="330"/>
        <v>0</v>
      </c>
      <c r="P248" s="236"/>
    </row>
    <row r="249" spans="1:16" ht="72" hidden="1" x14ac:dyDescent="0.25">
      <c r="A249" s="58">
        <v>6296</v>
      </c>
      <c r="B249" s="101" t="s">
        <v>262</v>
      </c>
      <c r="C249" s="102">
        <f t="shared" si="284"/>
        <v>0</v>
      </c>
      <c r="D249" s="232"/>
      <c r="E249" s="476"/>
      <c r="F249" s="432">
        <f t="shared" si="327"/>
        <v>0</v>
      </c>
      <c r="G249" s="232"/>
      <c r="H249" s="107"/>
      <c r="I249" s="233">
        <f t="shared" si="328"/>
        <v>0</v>
      </c>
      <c r="J249" s="107"/>
      <c r="K249" s="108"/>
      <c r="L249" s="233">
        <f t="shared" si="329"/>
        <v>0</v>
      </c>
      <c r="M249" s="235"/>
      <c r="N249" s="108"/>
      <c r="O249" s="233">
        <f t="shared" si="330"/>
        <v>0</v>
      </c>
      <c r="P249" s="236"/>
    </row>
    <row r="250" spans="1:16" ht="39.75" hidden="1" customHeight="1" x14ac:dyDescent="0.25">
      <c r="A250" s="58">
        <v>6299</v>
      </c>
      <c r="B250" s="101" t="s">
        <v>263</v>
      </c>
      <c r="C250" s="102">
        <f t="shared" si="284"/>
        <v>0</v>
      </c>
      <c r="D250" s="232"/>
      <c r="E250" s="476"/>
      <c r="F250" s="432">
        <f t="shared" si="327"/>
        <v>0</v>
      </c>
      <c r="G250" s="232"/>
      <c r="H250" s="107"/>
      <c r="I250" s="233">
        <f t="shared" si="328"/>
        <v>0</v>
      </c>
      <c r="J250" s="107"/>
      <c r="K250" s="108"/>
      <c r="L250" s="233">
        <f t="shared" si="329"/>
        <v>0</v>
      </c>
      <c r="M250" s="235"/>
      <c r="N250" s="108"/>
      <c r="O250" s="233">
        <f t="shared" si="330"/>
        <v>0</v>
      </c>
      <c r="P250" s="236"/>
    </row>
    <row r="251" spans="1:16" hidden="1" x14ac:dyDescent="0.25">
      <c r="A251" s="76">
        <v>6300</v>
      </c>
      <c r="B251" s="213" t="s">
        <v>264</v>
      </c>
      <c r="C251" s="77">
        <f t="shared" si="284"/>
        <v>0</v>
      </c>
      <c r="D251" s="214">
        <f>SUM(D252,D257,D258)</f>
        <v>0</v>
      </c>
      <c r="E251" s="473">
        <f t="shared" ref="E251:O251" si="331">SUM(E252,E257,E258)</f>
        <v>0</v>
      </c>
      <c r="F251" s="424">
        <f t="shared" si="331"/>
        <v>0</v>
      </c>
      <c r="G251" s="214">
        <f t="shared" si="331"/>
        <v>0</v>
      </c>
      <c r="H251" s="87">
        <f t="shared" si="331"/>
        <v>0</v>
      </c>
      <c r="I251" s="215">
        <f t="shared" si="331"/>
        <v>0</v>
      </c>
      <c r="J251" s="87">
        <f t="shared" si="331"/>
        <v>0</v>
      </c>
      <c r="K251" s="88">
        <f t="shared" si="331"/>
        <v>0</v>
      </c>
      <c r="L251" s="215">
        <f t="shared" si="331"/>
        <v>0</v>
      </c>
      <c r="M251" s="125">
        <f t="shared" si="331"/>
        <v>0</v>
      </c>
      <c r="N251" s="249">
        <f t="shared" si="331"/>
        <v>0</v>
      </c>
      <c r="O251" s="250">
        <f t="shared" si="331"/>
        <v>0</v>
      </c>
      <c r="P251" s="251"/>
    </row>
    <row r="252" spans="1:16" ht="24" hidden="1" x14ac:dyDescent="0.25">
      <c r="A252" s="365">
        <v>6320</v>
      </c>
      <c r="B252" s="91" t="s">
        <v>265</v>
      </c>
      <c r="C252" s="263">
        <f t="shared" si="284"/>
        <v>0</v>
      </c>
      <c r="D252" s="246">
        <f>SUM(D253:D256)</f>
        <v>0</v>
      </c>
      <c r="E252" s="480">
        <f t="shared" ref="E252:O252" si="332">SUM(E253:E256)</f>
        <v>0</v>
      </c>
      <c r="F252" s="433">
        <f t="shared" si="332"/>
        <v>0</v>
      </c>
      <c r="G252" s="246">
        <f t="shared" si="332"/>
        <v>0</v>
      </c>
      <c r="H252" s="248">
        <f t="shared" si="332"/>
        <v>0</v>
      </c>
      <c r="I252" s="228">
        <f t="shared" si="332"/>
        <v>0</v>
      </c>
      <c r="J252" s="248">
        <f t="shared" si="332"/>
        <v>0</v>
      </c>
      <c r="K252" s="247">
        <f t="shared" si="332"/>
        <v>0</v>
      </c>
      <c r="L252" s="228">
        <f t="shared" si="332"/>
        <v>0</v>
      </c>
      <c r="M252" s="92">
        <f t="shared" si="332"/>
        <v>0</v>
      </c>
      <c r="N252" s="247">
        <f t="shared" si="332"/>
        <v>0</v>
      </c>
      <c r="O252" s="228">
        <f t="shared" si="332"/>
        <v>0</v>
      </c>
      <c r="P252" s="231"/>
    </row>
    <row r="253" spans="1:16" hidden="1" x14ac:dyDescent="0.25">
      <c r="A253" s="58">
        <v>6322</v>
      </c>
      <c r="B253" s="101" t="s">
        <v>266</v>
      </c>
      <c r="C253" s="102">
        <f t="shared" si="284"/>
        <v>0</v>
      </c>
      <c r="D253" s="232"/>
      <c r="E253" s="476"/>
      <c r="F253" s="432">
        <f t="shared" ref="F253:F258" si="333">D253+E253</f>
        <v>0</v>
      </c>
      <c r="G253" s="232"/>
      <c r="H253" s="107"/>
      <c r="I253" s="233">
        <f t="shared" ref="I253:I258" si="334">G253+H253</f>
        <v>0</v>
      </c>
      <c r="J253" s="107"/>
      <c r="K253" s="108"/>
      <c r="L253" s="233">
        <f t="shared" ref="L253:L258" si="335">J253+K253</f>
        <v>0</v>
      </c>
      <c r="M253" s="235"/>
      <c r="N253" s="108"/>
      <c r="O253" s="233">
        <f t="shared" ref="O253:O258" si="336">M253+N253</f>
        <v>0</v>
      </c>
      <c r="P253" s="236"/>
    </row>
    <row r="254" spans="1:16" ht="24" hidden="1" x14ac:dyDescent="0.25">
      <c r="A254" s="58">
        <v>6323</v>
      </c>
      <c r="B254" s="101" t="s">
        <v>267</v>
      </c>
      <c r="C254" s="102">
        <f t="shared" si="284"/>
        <v>0</v>
      </c>
      <c r="D254" s="232"/>
      <c r="E254" s="476"/>
      <c r="F254" s="432">
        <f t="shared" si="333"/>
        <v>0</v>
      </c>
      <c r="G254" s="232"/>
      <c r="H254" s="107"/>
      <c r="I254" s="233">
        <f t="shared" si="334"/>
        <v>0</v>
      </c>
      <c r="J254" s="107"/>
      <c r="K254" s="108"/>
      <c r="L254" s="233">
        <f t="shared" si="335"/>
        <v>0</v>
      </c>
      <c r="M254" s="235"/>
      <c r="N254" s="108"/>
      <c r="O254" s="233">
        <f t="shared" si="336"/>
        <v>0</v>
      </c>
      <c r="P254" s="236"/>
    </row>
    <row r="255" spans="1:16" ht="24" hidden="1" x14ac:dyDescent="0.25">
      <c r="A255" s="58">
        <v>6324</v>
      </c>
      <c r="B255" s="101" t="s">
        <v>268</v>
      </c>
      <c r="C255" s="102">
        <f t="shared" si="284"/>
        <v>0</v>
      </c>
      <c r="D255" s="232"/>
      <c r="E255" s="476"/>
      <c r="F255" s="432">
        <f t="shared" si="333"/>
        <v>0</v>
      </c>
      <c r="G255" s="232"/>
      <c r="H255" s="107"/>
      <c r="I255" s="233">
        <f t="shared" si="334"/>
        <v>0</v>
      </c>
      <c r="J255" s="107"/>
      <c r="K255" s="108"/>
      <c r="L255" s="233">
        <f t="shared" si="335"/>
        <v>0</v>
      </c>
      <c r="M255" s="235"/>
      <c r="N255" s="108"/>
      <c r="O255" s="233">
        <f t="shared" si="336"/>
        <v>0</v>
      </c>
      <c r="P255" s="236"/>
    </row>
    <row r="256" spans="1:16" hidden="1" x14ac:dyDescent="0.25">
      <c r="A256" s="48">
        <v>6329</v>
      </c>
      <c r="B256" s="91" t="s">
        <v>269</v>
      </c>
      <c r="C256" s="92">
        <f t="shared" si="284"/>
        <v>0</v>
      </c>
      <c r="D256" s="227"/>
      <c r="E256" s="475"/>
      <c r="F256" s="433">
        <f t="shared" si="333"/>
        <v>0</v>
      </c>
      <c r="G256" s="227"/>
      <c r="H256" s="97"/>
      <c r="I256" s="228">
        <f t="shared" si="334"/>
        <v>0</v>
      </c>
      <c r="J256" s="97"/>
      <c r="K256" s="98"/>
      <c r="L256" s="228">
        <f t="shared" si="335"/>
        <v>0</v>
      </c>
      <c r="M256" s="230"/>
      <c r="N256" s="98"/>
      <c r="O256" s="228">
        <f t="shared" si="336"/>
        <v>0</v>
      </c>
      <c r="P256" s="231"/>
    </row>
    <row r="257" spans="1:16" ht="24" hidden="1" x14ac:dyDescent="0.25">
      <c r="A257" s="284">
        <v>6330</v>
      </c>
      <c r="B257" s="285" t="s">
        <v>270</v>
      </c>
      <c r="C257" s="263">
        <f t="shared" si="284"/>
        <v>0</v>
      </c>
      <c r="D257" s="268"/>
      <c r="E257" s="482"/>
      <c r="F257" s="483">
        <f t="shared" si="333"/>
        <v>0</v>
      </c>
      <c r="G257" s="268"/>
      <c r="H257" s="270"/>
      <c r="I257" s="265">
        <f t="shared" si="334"/>
        <v>0</v>
      </c>
      <c r="J257" s="270"/>
      <c r="K257" s="269"/>
      <c r="L257" s="265">
        <f t="shared" si="335"/>
        <v>0</v>
      </c>
      <c r="M257" s="272"/>
      <c r="N257" s="269"/>
      <c r="O257" s="265">
        <f t="shared" si="336"/>
        <v>0</v>
      </c>
      <c r="P257" s="266"/>
    </row>
    <row r="258" spans="1:16" hidden="1" x14ac:dyDescent="0.25">
      <c r="A258" s="237">
        <v>6360</v>
      </c>
      <c r="B258" s="101" t="s">
        <v>271</v>
      </c>
      <c r="C258" s="102">
        <f t="shared" si="284"/>
        <v>0</v>
      </c>
      <c r="D258" s="232"/>
      <c r="E258" s="476"/>
      <c r="F258" s="432">
        <f t="shared" si="333"/>
        <v>0</v>
      </c>
      <c r="G258" s="232"/>
      <c r="H258" s="107"/>
      <c r="I258" s="233">
        <f t="shared" si="334"/>
        <v>0</v>
      </c>
      <c r="J258" s="107"/>
      <c r="K258" s="108"/>
      <c r="L258" s="233">
        <f t="shared" si="335"/>
        <v>0</v>
      </c>
      <c r="M258" s="235"/>
      <c r="N258" s="108"/>
      <c r="O258" s="233">
        <f t="shared" si="336"/>
        <v>0</v>
      </c>
      <c r="P258" s="236"/>
    </row>
    <row r="259" spans="1:16" ht="36" hidden="1" x14ac:dyDescent="0.25">
      <c r="A259" s="76">
        <v>6400</v>
      </c>
      <c r="B259" s="213" t="s">
        <v>272</v>
      </c>
      <c r="C259" s="77">
        <f t="shared" si="284"/>
        <v>0</v>
      </c>
      <c r="D259" s="214">
        <f>SUM(D260,D264)</f>
        <v>0</v>
      </c>
      <c r="E259" s="473">
        <f t="shared" ref="E259:O259" si="337">SUM(E260,E264)</f>
        <v>0</v>
      </c>
      <c r="F259" s="424">
        <f t="shared" si="337"/>
        <v>0</v>
      </c>
      <c r="G259" s="214">
        <f t="shared" si="337"/>
        <v>0</v>
      </c>
      <c r="H259" s="87">
        <f t="shared" si="337"/>
        <v>0</v>
      </c>
      <c r="I259" s="215">
        <f t="shared" si="337"/>
        <v>0</v>
      </c>
      <c r="J259" s="87">
        <f t="shared" si="337"/>
        <v>0</v>
      </c>
      <c r="K259" s="88">
        <f t="shared" si="337"/>
        <v>0</v>
      </c>
      <c r="L259" s="215">
        <f t="shared" si="337"/>
        <v>0</v>
      </c>
      <c r="M259" s="125">
        <f t="shared" si="337"/>
        <v>0</v>
      </c>
      <c r="N259" s="249">
        <f t="shared" si="337"/>
        <v>0</v>
      </c>
      <c r="O259" s="250">
        <f t="shared" si="337"/>
        <v>0</v>
      </c>
      <c r="P259" s="251"/>
    </row>
    <row r="260" spans="1:16" ht="24" hidden="1" x14ac:dyDescent="0.25">
      <c r="A260" s="365">
        <v>6410</v>
      </c>
      <c r="B260" s="91" t="s">
        <v>273</v>
      </c>
      <c r="C260" s="92">
        <f t="shared" si="284"/>
        <v>0</v>
      </c>
      <c r="D260" s="246">
        <f>SUM(D261:D263)</f>
        <v>0</v>
      </c>
      <c r="E260" s="480">
        <f t="shared" ref="E260:O260" si="338">SUM(E261:E263)</f>
        <v>0</v>
      </c>
      <c r="F260" s="433">
        <f t="shared" si="338"/>
        <v>0</v>
      </c>
      <c r="G260" s="246">
        <f t="shared" si="338"/>
        <v>0</v>
      </c>
      <c r="H260" s="248">
        <f t="shared" si="338"/>
        <v>0</v>
      </c>
      <c r="I260" s="228">
        <f t="shared" si="338"/>
        <v>0</v>
      </c>
      <c r="J260" s="248">
        <f t="shared" si="338"/>
        <v>0</v>
      </c>
      <c r="K260" s="247">
        <f t="shared" si="338"/>
        <v>0</v>
      </c>
      <c r="L260" s="228">
        <f t="shared" si="338"/>
        <v>0</v>
      </c>
      <c r="M260" s="113">
        <f t="shared" si="338"/>
        <v>0</v>
      </c>
      <c r="N260" s="258">
        <f t="shared" si="338"/>
        <v>0</v>
      </c>
      <c r="O260" s="259">
        <f t="shared" si="338"/>
        <v>0</v>
      </c>
      <c r="P260" s="260"/>
    </row>
    <row r="261" spans="1:16" hidden="1" x14ac:dyDescent="0.25">
      <c r="A261" s="58">
        <v>6411</v>
      </c>
      <c r="B261" s="252" t="s">
        <v>274</v>
      </c>
      <c r="C261" s="102">
        <f t="shared" si="284"/>
        <v>0</v>
      </c>
      <c r="D261" s="232"/>
      <c r="E261" s="476"/>
      <c r="F261" s="432">
        <f t="shared" ref="F261:F263" si="339">D261+E261</f>
        <v>0</v>
      </c>
      <c r="G261" s="232"/>
      <c r="H261" s="107"/>
      <c r="I261" s="233">
        <f t="shared" ref="I261:I263" si="340">G261+H261</f>
        <v>0</v>
      </c>
      <c r="J261" s="107"/>
      <c r="K261" s="108"/>
      <c r="L261" s="233">
        <f t="shared" ref="L261:L263" si="341">J261+K261</f>
        <v>0</v>
      </c>
      <c r="M261" s="235"/>
      <c r="N261" s="108"/>
      <c r="O261" s="233">
        <f t="shared" ref="O261:O263" si="342">M261+N261</f>
        <v>0</v>
      </c>
      <c r="P261" s="236"/>
    </row>
    <row r="262" spans="1:16" ht="36" hidden="1" x14ac:dyDescent="0.25">
      <c r="A262" s="58">
        <v>6412</v>
      </c>
      <c r="B262" s="101" t="s">
        <v>275</v>
      </c>
      <c r="C262" s="102">
        <f t="shared" si="284"/>
        <v>0</v>
      </c>
      <c r="D262" s="232"/>
      <c r="E262" s="476"/>
      <c r="F262" s="432">
        <f t="shared" si="339"/>
        <v>0</v>
      </c>
      <c r="G262" s="232"/>
      <c r="H262" s="107"/>
      <c r="I262" s="233">
        <f t="shared" si="340"/>
        <v>0</v>
      </c>
      <c r="J262" s="107"/>
      <c r="K262" s="108"/>
      <c r="L262" s="233">
        <f t="shared" si="341"/>
        <v>0</v>
      </c>
      <c r="M262" s="235"/>
      <c r="N262" s="108"/>
      <c r="O262" s="233">
        <f t="shared" si="342"/>
        <v>0</v>
      </c>
      <c r="P262" s="236"/>
    </row>
    <row r="263" spans="1:16" ht="36" hidden="1" x14ac:dyDescent="0.25">
      <c r="A263" s="58">
        <v>6419</v>
      </c>
      <c r="B263" s="101" t="s">
        <v>276</v>
      </c>
      <c r="C263" s="102">
        <f t="shared" si="284"/>
        <v>0</v>
      </c>
      <c r="D263" s="232"/>
      <c r="E263" s="476"/>
      <c r="F263" s="432">
        <f t="shared" si="339"/>
        <v>0</v>
      </c>
      <c r="G263" s="232"/>
      <c r="H263" s="107"/>
      <c r="I263" s="233">
        <f t="shared" si="340"/>
        <v>0</v>
      </c>
      <c r="J263" s="107"/>
      <c r="K263" s="108"/>
      <c r="L263" s="233">
        <f t="shared" si="341"/>
        <v>0</v>
      </c>
      <c r="M263" s="235"/>
      <c r="N263" s="108"/>
      <c r="O263" s="233">
        <f t="shared" si="342"/>
        <v>0</v>
      </c>
      <c r="P263" s="236"/>
    </row>
    <row r="264" spans="1:16" ht="36" hidden="1" x14ac:dyDescent="0.25">
      <c r="A264" s="237">
        <v>6420</v>
      </c>
      <c r="B264" s="101" t="s">
        <v>277</v>
      </c>
      <c r="C264" s="102">
        <f t="shared" si="284"/>
        <v>0</v>
      </c>
      <c r="D264" s="238">
        <f>SUM(D265:D268)</f>
        <v>0</v>
      </c>
      <c r="E264" s="477">
        <f t="shared" ref="E264:F264" si="343">SUM(E265:E268)</f>
        <v>0</v>
      </c>
      <c r="F264" s="432">
        <f t="shared" si="343"/>
        <v>0</v>
      </c>
      <c r="G264" s="238">
        <f>SUM(G265:G268)</f>
        <v>0</v>
      </c>
      <c r="H264" s="240">
        <f t="shared" ref="H264:I264" si="344">SUM(H265:H268)</f>
        <v>0</v>
      </c>
      <c r="I264" s="233">
        <f t="shared" si="344"/>
        <v>0</v>
      </c>
      <c r="J264" s="240">
        <f>SUM(J265:J268)</f>
        <v>0</v>
      </c>
      <c r="K264" s="239">
        <f t="shared" ref="K264:L264" si="345">SUM(K265:K268)</f>
        <v>0</v>
      </c>
      <c r="L264" s="233">
        <f t="shared" si="345"/>
        <v>0</v>
      </c>
      <c r="M264" s="102">
        <f>SUM(M265:M268)</f>
        <v>0</v>
      </c>
      <c r="N264" s="239">
        <f t="shared" ref="N264:O264" si="346">SUM(N265:N268)</f>
        <v>0</v>
      </c>
      <c r="O264" s="233">
        <f t="shared" si="346"/>
        <v>0</v>
      </c>
      <c r="P264" s="236"/>
    </row>
    <row r="265" spans="1:16" hidden="1" x14ac:dyDescent="0.25">
      <c r="A265" s="58">
        <v>6421</v>
      </c>
      <c r="B265" s="101" t="s">
        <v>278</v>
      </c>
      <c r="C265" s="102">
        <f t="shared" si="284"/>
        <v>0</v>
      </c>
      <c r="D265" s="232"/>
      <c r="E265" s="476"/>
      <c r="F265" s="432">
        <f t="shared" ref="F265:F268" si="347">D265+E265</f>
        <v>0</v>
      </c>
      <c r="G265" s="232"/>
      <c r="H265" s="107"/>
      <c r="I265" s="233">
        <f t="shared" ref="I265:I268" si="348">G265+H265</f>
        <v>0</v>
      </c>
      <c r="J265" s="107"/>
      <c r="K265" s="108"/>
      <c r="L265" s="233">
        <f t="shared" ref="L265:L268" si="349">J265+K265</f>
        <v>0</v>
      </c>
      <c r="M265" s="235"/>
      <c r="N265" s="108"/>
      <c r="O265" s="233">
        <f t="shared" ref="O265:O268" si="350">M265+N265</f>
        <v>0</v>
      </c>
      <c r="P265" s="236"/>
    </row>
    <row r="266" spans="1:16" hidden="1" x14ac:dyDescent="0.25">
      <c r="A266" s="58">
        <v>6422</v>
      </c>
      <c r="B266" s="101" t="s">
        <v>279</v>
      </c>
      <c r="C266" s="102">
        <f t="shared" si="284"/>
        <v>0</v>
      </c>
      <c r="D266" s="232"/>
      <c r="E266" s="476"/>
      <c r="F266" s="432">
        <f t="shared" si="347"/>
        <v>0</v>
      </c>
      <c r="G266" s="232"/>
      <c r="H266" s="107"/>
      <c r="I266" s="233">
        <f t="shared" si="348"/>
        <v>0</v>
      </c>
      <c r="J266" s="107"/>
      <c r="K266" s="108"/>
      <c r="L266" s="233">
        <f t="shared" si="349"/>
        <v>0</v>
      </c>
      <c r="M266" s="235"/>
      <c r="N266" s="108"/>
      <c r="O266" s="233">
        <f t="shared" si="350"/>
        <v>0</v>
      </c>
      <c r="P266" s="236"/>
    </row>
    <row r="267" spans="1:16" ht="13.5" hidden="1" customHeight="1" x14ac:dyDescent="0.25">
      <c r="A267" s="58">
        <v>6423</v>
      </c>
      <c r="B267" s="101" t="s">
        <v>280</v>
      </c>
      <c r="C267" s="102">
        <f t="shared" si="284"/>
        <v>0</v>
      </c>
      <c r="D267" s="232"/>
      <c r="E267" s="476"/>
      <c r="F267" s="432">
        <f t="shared" si="347"/>
        <v>0</v>
      </c>
      <c r="G267" s="232"/>
      <c r="H267" s="107"/>
      <c r="I267" s="233">
        <f t="shared" si="348"/>
        <v>0</v>
      </c>
      <c r="J267" s="107"/>
      <c r="K267" s="108"/>
      <c r="L267" s="233">
        <f t="shared" si="349"/>
        <v>0</v>
      </c>
      <c r="M267" s="235"/>
      <c r="N267" s="108"/>
      <c r="O267" s="233">
        <f t="shared" si="350"/>
        <v>0</v>
      </c>
      <c r="P267" s="236"/>
    </row>
    <row r="268" spans="1:16" ht="36" hidden="1" x14ac:dyDescent="0.25">
      <c r="A268" s="58">
        <v>6424</v>
      </c>
      <c r="B268" s="101" t="s">
        <v>281</v>
      </c>
      <c r="C268" s="102">
        <f t="shared" si="284"/>
        <v>0</v>
      </c>
      <c r="D268" s="232"/>
      <c r="E268" s="476"/>
      <c r="F268" s="432">
        <f t="shared" si="347"/>
        <v>0</v>
      </c>
      <c r="G268" s="232"/>
      <c r="H268" s="107"/>
      <c r="I268" s="233">
        <f t="shared" si="348"/>
        <v>0</v>
      </c>
      <c r="J268" s="107"/>
      <c r="K268" s="108"/>
      <c r="L268" s="233">
        <f t="shared" si="349"/>
        <v>0</v>
      </c>
      <c r="M268" s="235"/>
      <c r="N268" s="108"/>
      <c r="O268" s="233">
        <f t="shared" si="350"/>
        <v>0</v>
      </c>
      <c r="P268" s="236"/>
    </row>
    <row r="269" spans="1:16" ht="36" hidden="1" x14ac:dyDescent="0.25">
      <c r="A269" s="286">
        <v>7000</v>
      </c>
      <c r="B269" s="286" t="s">
        <v>282</v>
      </c>
      <c r="C269" s="287">
        <f t="shared" si="284"/>
        <v>0</v>
      </c>
      <c r="D269" s="288">
        <f>SUM(D270,D281)</f>
        <v>0</v>
      </c>
      <c r="E269" s="486">
        <f t="shared" ref="E269:F269" si="351">SUM(E270,E281)</f>
        <v>0</v>
      </c>
      <c r="F269" s="487">
        <f t="shared" si="351"/>
        <v>0</v>
      </c>
      <c r="G269" s="288">
        <f>SUM(G270,G281)</f>
        <v>0</v>
      </c>
      <c r="H269" s="290">
        <f t="shared" ref="H269:I269" si="352">SUM(H270,H281)</f>
        <v>0</v>
      </c>
      <c r="I269" s="291">
        <f t="shared" si="352"/>
        <v>0</v>
      </c>
      <c r="J269" s="290">
        <f>SUM(J270,J281)</f>
        <v>0</v>
      </c>
      <c r="K269" s="289">
        <f t="shared" ref="K269:L269" si="353">SUM(K270,K281)</f>
        <v>0</v>
      </c>
      <c r="L269" s="291">
        <f t="shared" si="353"/>
        <v>0</v>
      </c>
      <c r="M269" s="293">
        <f>SUM(M270,M281)</f>
        <v>0</v>
      </c>
      <c r="N269" s="294">
        <f t="shared" ref="N269:O269" si="354">SUM(N270,N281)</f>
        <v>0</v>
      </c>
      <c r="O269" s="295">
        <f t="shared" si="354"/>
        <v>0</v>
      </c>
      <c r="P269" s="296"/>
    </row>
    <row r="270" spans="1:16" ht="24" hidden="1" x14ac:dyDescent="0.25">
      <c r="A270" s="76">
        <v>7200</v>
      </c>
      <c r="B270" s="213" t="s">
        <v>283</v>
      </c>
      <c r="C270" s="77">
        <f t="shared" si="284"/>
        <v>0</v>
      </c>
      <c r="D270" s="214">
        <f>SUM(D271,D272,D275,D276,D280)</f>
        <v>0</v>
      </c>
      <c r="E270" s="473">
        <f t="shared" ref="E270:F270" si="355">SUM(E271,E272,E275,E276,E280)</f>
        <v>0</v>
      </c>
      <c r="F270" s="424">
        <f t="shared" si="355"/>
        <v>0</v>
      </c>
      <c r="G270" s="214">
        <f>SUM(G271,G272,G275,G276,G280)</f>
        <v>0</v>
      </c>
      <c r="H270" s="87">
        <f t="shared" ref="H270:I270" si="356">SUM(H271,H272,H275,H276,H280)</f>
        <v>0</v>
      </c>
      <c r="I270" s="215">
        <f t="shared" si="356"/>
        <v>0</v>
      </c>
      <c r="J270" s="87">
        <f>SUM(J271,J272,J275,J276,J280)</f>
        <v>0</v>
      </c>
      <c r="K270" s="88">
        <f t="shared" ref="K270:L270" si="357">SUM(K271,K272,K275,K276,K280)</f>
        <v>0</v>
      </c>
      <c r="L270" s="215">
        <f t="shared" si="357"/>
        <v>0</v>
      </c>
      <c r="M270" s="216">
        <f>SUM(M271,M272,M275,M276,M280)</f>
        <v>0</v>
      </c>
      <c r="N270" s="217">
        <f t="shared" ref="N270:O270" si="358">SUM(N271,N272,N275,N276,N280)</f>
        <v>0</v>
      </c>
      <c r="O270" s="218">
        <f t="shared" si="358"/>
        <v>0</v>
      </c>
      <c r="P270" s="219"/>
    </row>
    <row r="271" spans="1:16" ht="24" hidden="1" x14ac:dyDescent="0.25">
      <c r="A271" s="365">
        <v>7210</v>
      </c>
      <c r="B271" s="91" t="s">
        <v>284</v>
      </c>
      <c r="C271" s="92">
        <f t="shared" si="284"/>
        <v>0</v>
      </c>
      <c r="D271" s="227"/>
      <c r="E271" s="475"/>
      <c r="F271" s="433">
        <f>D271+E271</f>
        <v>0</v>
      </c>
      <c r="G271" s="227"/>
      <c r="H271" s="97"/>
      <c r="I271" s="228">
        <f>G271+H271</f>
        <v>0</v>
      </c>
      <c r="J271" s="97"/>
      <c r="K271" s="98"/>
      <c r="L271" s="228">
        <f>J271+K271</f>
        <v>0</v>
      </c>
      <c r="M271" s="230"/>
      <c r="N271" s="98"/>
      <c r="O271" s="228">
        <f>M271+N271</f>
        <v>0</v>
      </c>
      <c r="P271" s="231"/>
    </row>
    <row r="272" spans="1:16" s="297" customFormat="1" ht="36" hidden="1" x14ac:dyDescent="0.25">
      <c r="A272" s="237">
        <v>7220</v>
      </c>
      <c r="B272" s="101" t="s">
        <v>285</v>
      </c>
      <c r="C272" s="102">
        <f t="shared" si="284"/>
        <v>0</v>
      </c>
      <c r="D272" s="238">
        <f>SUM(D273:D274)</f>
        <v>0</v>
      </c>
      <c r="E272" s="477">
        <f t="shared" ref="E272:F272" si="359">SUM(E273:E274)</f>
        <v>0</v>
      </c>
      <c r="F272" s="432">
        <f t="shared" si="359"/>
        <v>0</v>
      </c>
      <c r="G272" s="238">
        <f>SUM(G273:G274)</f>
        <v>0</v>
      </c>
      <c r="H272" s="240">
        <f t="shared" ref="H272:I272" si="360">SUM(H273:H274)</f>
        <v>0</v>
      </c>
      <c r="I272" s="233">
        <f t="shared" si="360"/>
        <v>0</v>
      </c>
      <c r="J272" s="240">
        <f>SUM(J273:J274)</f>
        <v>0</v>
      </c>
      <c r="K272" s="239">
        <f t="shared" ref="K272:L272" si="361">SUM(K273:K274)</f>
        <v>0</v>
      </c>
      <c r="L272" s="233">
        <f t="shared" si="361"/>
        <v>0</v>
      </c>
      <c r="M272" s="102">
        <f>SUM(M273:M274)</f>
        <v>0</v>
      </c>
      <c r="N272" s="239">
        <f t="shared" ref="N272:O272" si="362">SUM(N273:N274)</f>
        <v>0</v>
      </c>
      <c r="O272" s="233">
        <f t="shared" si="362"/>
        <v>0</v>
      </c>
      <c r="P272" s="236"/>
    </row>
    <row r="273" spans="1:16" s="297" customFormat="1" ht="36" hidden="1" x14ac:dyDescent="0.25">
      <c r="A273" s="58">
        <v>7221</v>
      </c>
      <c r="B273" s="101" t="s">
        <v>286</v>
      </c>
      <c r="C273" s="102">
        <f t="shared" si="284"/>
        <v>0</v>
      </c>
      <c r="D273" s="232"/>
      <c r="E273" s="476"/>
      <c r="F273" s="432">
        <f t="shared" ref="F273:F275" si="363">D273+E273</f>
        <v>0</v>
      </c>
      <c r="G273" s="232"/>
      <c r="H273" s="107"/>
      <c r="I273" s="233">
        <f t="shared" ref="I273:I275" si="364">G273+H273</f>
        <v>0</v>
      </c>
      <c r="J273" s="107"/>
      <c r="K273" s="108"/>
      <c r="L273" s="233">
        <f t="shared" ref="L273:L275" si="365">J273+K273</f>
        <v>0</v>
      </c>
      <c r="M273" s="235"/>
      <c r="N273" s="108"/>
      <c r="O273" s="233">
        <f t="shared" ref="O273:O275" si="366">M273+N273</f>
        <v>0</v>
      </c>
      <c r="P273" s="236"/>
    </row>
    <row r="274" spans="1:16" s="297" customFormat="1" ht="36" hidden="1" x14ac:dyDescent="0.25">
      <c r="A274" s="58">
        <v>7222</v>
      </c>
      <c r="B274" s="101" t="s">
        <v>287</v>
      </c>
      <c r="C274" s="102">
        <f t="shared" si="284"/>
        <v>0</v>
      </c>
      <c r="D274" s="232"/>
      <c r="E274" s="476"/>
      <c r="F274" s="432">
        <f t="shared" si="363"/>
        <v>0</v>
      </c>
      <c r="G274" s="232"/>
      <c r="H274" s="107"/>
      <c r="I274" s="233">
        <f t="shared" si="364"/>
        <v>0</v>
      </c>
      <c r="J274" s="107"/>
      <c r="K274" s="108"/>
      <c r="L274" s="233">
        <f t="shared" si="365"/>
        <v>0</v>
      </c>
      <c r="M274" s="235"/>
      <c r="N274" s="108"/>
      <c r="O274" s="233">
        <f t="shared" si="366"/>
        <v>0</v>
      </c>
      <c r="P274" s="236"/>
    </row>
    <row r="275" spans="1:16" ht="24" hidden="1" x14ac:dyDescent="0.25">
      <c r="A275" s="237">
        <v>7230</v>
      </c>
      <c r="B275" s="101" t="s">
        <v>288</v>
      </c>
      <c r="C275" s="102">
        <f t="shared" si="284"/>
        <v>0</v>
      </c>
      <c r="D275" s="232"/>
      <c r="E275" s="476"/>
      <c r="F275" s="432">
        <f t="shared" si="363"/>
        <v>0</v>
      </c>
      <c r="G275" s="232"/>
      <c r="H275" s="107"/>
      <c r="I275" s="233">
        <f t="shared" si="364"/>
        <v>0</v>
      </c>
      <c r="J275" s="107"/>
      <c r="K275" s="108"/>
      <c r="L275" s="233">
        <f t="shared" si="365"/>
        <v>0</v>
      </c>
      <c r="M275" s="235"/>
      <c r="N275" s="108"/>
      <c r="O275" s="233">
        <f t="shared" si="366"/>
        <v>0</v>
      </c>
      <c r="P275" s="236"/>
    </row>
    <row r="276" spans="1:16" ht="24" hidden="1" x14ac:dyDescent="0.25">
      <c r="A276" s="237">
        <v>7240</v>
      </c>
      <c r="B276" s="101" t="s">
        <v>289</v>
      </c>
      <c r="C276" s="102">
        <f t="shared" si="284"/>
        <v>0</v>
      </c>
      <c r="D276" s="238">
        <f>SUM(D277:D279)</f>
        <v>0</v>
      </c>
      <c r="E276" s="477">
        <f t="shared" ref="E276:O276" si="367">SUM(E277:E279)</f>
        <v>0</v>
      </c>
      <c r="F276" s="432">
        <f t="shared" si="367"/>
        <v>0</v>
      </c>
      <c r="G276" s="238">
        <f t="shared" si="367"/>
        <v>0</v>
      </c>
      <c r="H276" s="240">
        <f t="shared" si="367"/>
        <v>0</v>
      </c>
      <c r="I276" s="233">
        <f t="shared" si="367"/>
        <v>0</v>
      </c>
      <c r="J276" s="240">
        <f>SUM(J277:J279)</f>
        <v>0</v>
      </c>
      <c r="K276" s="239">
        <f t="shared" ref="K276:L276" si="368">SUM(K277:K279)</f>
        <v>0</v>
      </c>
      <c r="L276" s="233">
        <f t="shared" si="368"/>
        <v>0</v>
      </c>
      <c r="M276" s="102">
        <f t="shared" si="367"/>
        <v>0</v>
      </c>
      <c r="N276" s="239">
        <f t="shared" si="367"/>
        <v>0</v>
      </c>
      <c r="O276" s="233">
        <f t="shared" si="367"/>
        <v>0</v>
      </c>
      <c r="P276" s="236"/>
    </row>
    <row r="277" spans="1:16" ht="48" hidden="1" x14ac:dyDescent="0.25">
      <c r="A277" s="58">
        <v>7245</v>
      </c>
      <c r="B277" s="101" t="s">
        <v>290</v>
      </c>
      <c r="C277" s="102">
        <f t="shared" ref="C277:C298" si="369">F277+I277+L277+O277</f>
        <v>0</v>
      </c>
      <c r="D277" s="232"/>
      <c r="E277" s="476"/>
      <c r="F277" s="432">
        <f t="shared" ref="F277:F280" si="370">D277+E277</f>
        <v>0</v>
      </c>
      <c r="G277" s="232"/>
      <c r="H277" s="107"/>
      <c r="I277" s="233">
        <f t="shared" ref="I277:I280" si="371">G277+H277</f>
        <v>0</v>
      </c>
      <c r="J277" s="107"/>
      <c r="K277" s="108"/>
      <c r="L277" s="233">
        <f t="shared" ref="L277:L280" si="372">J277+K277</f>
        <v>0</v>
      </c>
      <c r="M277" s="235"/>
      <c r="N277" s="108"/>
      <c r="O277" s="233">
        <f t="shared" ref="O277:O280" si="373">M277+N277</f>
        <v>0</v>
      </c>
      <c r="P277" s="236"/>
    </row>
    <row r="278" spans="1:16" ht="84.75" hidden="1" customHeight="1" x14ac:dyDescent="0.25">
      <c r="A278" s="58">
        <v>7246</v>
      </c>
      <c r="B278" s="101" t="s">
        <v>291</v>
      </c>
      <c r="C278" s="102">
        <f t="shared" si="369"/>
        <v>0</v>
      </c>
      <c r="D278" s="232"/>
      <c r="E278" s="476"/>
      <c r="F278" s="432">
        <f t="shared" si="370"/>
        <v>0</v>
      </c>
      <c r="G278" s="232"/>
      <c r="H278" s="107"/>
      <c r="I278" s="233">
        <f t="shared" si="371"/>
        <v>0</v>
      </c>
      <c r="J278" s="107"/>
      <c r="K278" s="108"/>
      <c r="L278" s="233">
        <f t="shared" si="372"/>
        <v>0</v>
      </c>
      <c r="M278" s="235"/>
      <c r="N278" s="108"/>
      <c r="O278" s="233">
        <f t="shared" si="373"/>
        <v>0</v>
      </c>
      <c r="P278" s="236"/>
    </row>
    <row r="279" spans="1:16" ht="36" hidden="1" x14ac:dyDescent="0.25">
      <c r="A279" s="58">
        <v>7247</v>
      </c>
      <c r="B279" s="101" t="s">
        <v>292</v>
      </c>
      <c r="C279" s="102">
        <f t="shared" si="369"/>
        <v>0</v>
      </c>
      <c r="D279" s="232"/>
      <c r="E279" s="476"/>
      <c r="F279" s="432">
        <f t="shared" si="370"/>
        <v>0</v>
      </c>
      <c r="G279" s="232"/>
      <c r="H279" s="107"/>
      <c r="I279" s="233">
        <f t="shared" si="371"/>
        <v>0</v>
      </c>
      <c r="J279" s="107"/>
      <c r="K279" s="108"/>
      <c r="L279" s="233">
        <f t="shared" si="372"/>
        <v>0</v>
      </c>
      <c r="M279" s="235"/>
      <c r="N279" s="108"/>
      <c r="O279" s="233">
        <f t="shared" si="373"/>
        <v>0</v>
      </c>
      <c r="P279" s="236"/>
    </row>
    <row r="280" spans="1:16" ht="24" hidden="1" x14ac:dyDescent="0.25">
      <c r="A280" s="365">
        <v>7260</v>
      </c>
      <c r="B280" s="91" t="s">
        <v>293</v>
      </c>
      <c r="C280" s="92">
        <f t="shared" si="369"/>
        <v>0</v>
      </c>
      <c r="D280" s="227"/>
      <c r="E280" s="475"/>
      <c r="F280" s="433">
        <f t="shared" si="370"/>
        <v>0</v>
      </c>
      <c r="G280" s="227"/>
      <c r="H280" s="97"/>
      <c r="I280" s="228">
        <f t="shared" si="371"/>
        <v>0</v>
      </c>
      <c r="J280" s="97"/>
      <c r="K280" s="98"/>
      <c r="L280" s="228">
        <f t="shared" si="372"/>
        <v>0</v>
      </c>
      <c r="M280" s="230"/>
      <c r="N280" s="98"/>
      <c r="O280" s="228">
        <f t="shared" si="373"/>
        <v>0</v>
      </c>
      <c r="P280" s="231"/>
    </row>
    <row r="281" spans="1:16" hidden="1" x14ac:dyDescent="0.25">
      <c r="A281" s="161">
        <v>7700</v>
      </c>
      <c r="B281" s="124" t="s">
        <v>294</v>
      </c>
      <c r="C281" s="125">
        <f t="shared" si="369"/>
        <v>0</v>
      </c>
      <c r="D281" s="298">
        <f>D282</f>
        <v>0</v>
      </c>
      <c r="E281" s="488">
        <f t="shared" ref="E281:O281" si="374">E282</f>
        <v>0</v>
      </c>
      <c r="F281" s="425">
        <f t="shared" si="374"/>
        <v>0</v>
      </c>
      <c r="G281" s="298">
        <f t="shared" si="374"/>
        <v>0</v>
      </c>
      <c r="H281" s="299">
        <f t="shared" si="374"/>
        <v>0</v>
      </c>
      <c r="I281" s="250">
        <f t="shared" si="374"/>
        <v>0</v>
      </c>
      <c r="J281" s="299">
        <f t="shared" si="374"/>
        <v>0</v>
      </c>
      <c r="K281" s="249">
        <f t="shared" si="374"/>
        <v>0</v>
      </c>
      <c r="L281" s="250">
        <f t="shared" si="374"/>
        <v>0</v>
      </c>
      <c r="M281" s="125">
        <f t="shared" si="374"/>
        <v>0</v>
      </c>
      <c r="N281" s="249">
        <f t="shared" si="374"/>
        <v>0</v>
      </c>
      <c r="O281" s="250">
        <f t="shared" si="374"/>
        <v>0</v>
      </c>
      <c r="P281" s="251"/>
    </row>
    <row r="282" spans="1:16" hidden="1" x14ac:dyDescent="0.25">
      <c r="A282" s="220">
        <v>7720</v>
      </c>
      <c r="B282" s="91" t="s">
        <v>295</v>
      </c>
      <c r="C282" s="113">
        <f t="shared" si="369"/>
        <v>0</v>
      </c>
      <c r="D282" s="301"/>
      <c r="E282" s="489"/>
      <c r="F282" s="464">
        <f>D282+E282</f>
        <v>0</v>
      </c>
      <c r="G282" s="301"/>
      <c r="H282" s="118"/>
      <c r="I282" s="259">
        <f>G282+H282</f>
        <v>0</v>
      </c>
      <c r="J282" s="118"/>
      <c r="K282" s="119"/>
      <c r="L282" s="259">
        <f>J282+K282</f>
        <v>0</v>
      </c>
      <c r="M282" s="303"/>
      <c r="N282" s="119"/>
      <c r="O282" s="259">
        <f>M282+N282</f>
        <v>0</v>
      </c>
      <c r="P282" s="260"/>
    </row>
    <row r="283" spans="1:16" hidden="1" x14ac:dyDescent="0.25">
      <c r="A283" s="252"/>
      <c r="B283" s="101" t="s">
        <v>296</v>
      </c>
      <c r="C283" s="102">
        <f t="shared" si="369"/>
        <v>0</v>
      </c>
      <c r="D283" s="238">
        <f>SUM(D284:D285)</f>
        <v>0</v>
      </c>
      <c r="E283" s="477">
        <f t="shared" ref="E283:F283" si="375">SUM(E284:E285)</f>
        <v>0</v>
      </c>
      <c r="F283" s="432">
        <f t="shared" si="375"/>
        <v>0</v>
      </c>
      <c r="G283" s="238">
        <f>SUM(G284:G285)</f>
        <v>0</v>
      </c>
      <c r="H283" s="240">
        <f t="shared" ref="H283:I283" si="376">SUM(H284:H285)</f>
        <v>0</v>
      </c>
      <c r="I283" s="233">
        <f t="shared" si="376"/>
        <v>0</v>
      </c>
      <c r="J283" s="240">
        <f>SUM(J284:J285)</f>
        <v>0</v>
      </c>
      <c r="K283" s="239">
        <f t="shared" ref="K283:L283" si="377">SUM(K284:K285)</f>
        <v>0</v>
      </c>
      <c r="L283" s="233">
        <f t="shared" si="377"/>
        <v>0</v>
      </c>
      <c r="M283" s="102">
        <f>SUM(M284:M285)</f>
        <v>0</v>
      </c>
      <c r="N283" s="239">
        <f t="shared" ref="N283:O283" si="378">SUM(N284:N285)</f>
        <v>0</v>
      </c>
      <c r="O283" s="233">
        <f t="shared" si="378"/>
        <v>0</v>
      </c>
      <c r="P283" s="236"/>
    </row>
    <row r="284" spans="1:16" hidden="1" x14ac:dyDescent="0.25">
      <c r="A284" s="252" t="s">
        <v>297</v>
      </c>
      <c r="B284" s="58" t="s">
        <v>298</v>
      </c>
      <c r="C284" s="102">
        <f t="shared" si="369"/>
        <v>0</v>
      </c>
      <c r="D284" s="232"/>
      <c r="E284" s="476"/>
      <c r="F284" s="432">
        <f t="shared" ref="F284:F285" si="379">D284+E284</f>
        <v>0</v>
      </c>
      <c r="G284" s="232"/>
      <c r="H284" s="107"/>
      <c r="I284" s="233">
        <f t="shared" ref="I284:I285" si="380">G284+H284</f>
        <v>0</v>
      </c>
      <c r="J284" s="107"/>
      <c r="K284" s="108"/>
      <c r="L284" s="233">
        <f t="shared" ref="L284:L285" si="381">J284+K284</f>
        <v>0</v>
      </c>
      <c r="M284" s="235"/>
      <c r="N284" s="108"/>
      <c r="O284" s="233">
        <f t="shared" ref="O284:O285" si="382">M284+N284</f>
        <v>0</v>
      </c>
      <c r="P284" s="236"/>
    </row>
    <row r="285" spans="1:16" ht="24" hidden="1" x14ac:dyDescent="0.25">
      <c r="A285" s="252" t="s">
        <v>299</v>
      </c>
      <c r="B285" s="304" t="s">
        <v>300</v>
      </c>
      <c r="C285" s="92">
        <f t="shared" si="369"/>
        <v>0</v>
      </c>
      <c r="D285" s="227"/>
      <c r="E285" s="475"/>
      <c r="F285" s="433">
        <f t="shared" si="379"/>
        <v>0</v>
      </c>
      <c r="G285" s="227"/>
      <c r="H285" s="97"/>
      <c r="I285" s="228">
        <f t="shared" si="380"/>
        <v>0</v>
      </c>
      <c r="J285" s="97"/>
      <c r="K285" s="98"/>
      <c r="L285" s="228">
        <f t="shared" si="381"/>
        <v>0</v>
      </c>
      <c r="M285" s="230"/>
      <c r="N285" s="98"/>
      <c r="O285" s="228">
        <f t="shared" si="382"/>
        <v>0</v>
      </c>
      <c r="P285" s="231"/>
    </row>
    <row r="286" spans="1:16" ht="12.75" thickBot="1" x14ac:dyDescent="0.3">
      <c r="A286" s="305"/>
      <c r="B286" s="305" t="s">
        <v>301</v>
      </c>
      <c r="C286" s="306">
        <f t="shared" si="369"/>
        <v>202118</v>
      </c>
      <c r="D286" s="307">
        <f t="shared" ref="D286:O286" si="383">SUM(D283,D269,D230,D195,D187,D173,D75,D53)</f>
        <v>208859</v>
      </c>
      <c r="E286" s="490">
        <f t="shared" si="383"/>
        <v>-6741</v>
      </c>
      <c r="F286" s="434">
        <f t="shared" si="383"/>
        <v>202118</v>
      </c>
      <c r="G286" s="307">
        <f t="shared" si="383"/>
        <v>0</v>
      </c>
      <c r="H286" s="309">
        <f t="shared" si="383"/>
        <v>0</v>
      </c>
      <c r="I286" s="310">
        <f t="shared" si="383"/>
        <v>0</v>
      </c>
      <c r="J286" s="309">
        <f t="shared" si="383"/>
        <v>0</v>
      </c>
      <c r="K286" s="308">
        <f t="shared" si="383"/>
        <v>0</v>
      </c>
      <c r="L286" s="310">
        <f t="shared" si="383"/>
        <v>0</v>
      </c>
      <c r="M286" s="306">
        <f t="shared" si="383"/>
        <v>0</v>
      </c>
      <c r="N286" s="308">
        <f t="shared" si="383"/>
        <v>0</v>
      </c>
      <c r="O286" s="310">
        <f t="shared" si="383"/>
        <v>0</v>
      </c>
      <c r="P286" s="311"/>
    </row>
    <row r="287" spans="1:16" s="27" customFormat="1" ht="13.5" hidden="1" thickTop="1" thickBot="1" x14ac:dyDescent="0.3">
      <c r="A287" s="681" t="s">
        <v>302</v>
      </c>
      <c r="B287" s="682"/>
      <c r="C287" s="312">
        <f t="shared" si="369"/>
        <v>0</v>
      </c>
      <c r="D287" s="313">
        <f>SUM(D24,D25,D41)-D51</f>
        <v>0</v>
      </c>
      <c r="E287" s="491">
        <f t="shared" ref="E287:F287" si="384">SUM(E24,E25,E41)-E51</f>
        <v>0</v>
      </c>
      <c r="F287" s="492">
        <f t="shared" si="384"/>
        <v>0</v>
      </c>
      <c r="G287" s="313">
        <f>SUM(G24,G25,G41)-G51</f>
        <v>0</v>
      </c>
      <c r="H287" s="315">
        <f t="shared" ref="H287:I287" si="385">SUM(H24,H25,H41)-H51</f>
        <v>0</v>
      </c>
      <c r="I287" s="316">
        <f t="shared" si="385"/>
        <v>0</v>
      </c>
      <c r="J287" s="315">
        <f>(J26+J43)-J51</f>
        <v>0</v>
      </c>
      <c r="K287" s="314">
        <f t="shared" ref="K287:L287" si="386">(K26+K43)-K51</f>
        <v>0</v>
      </c>
      <c r="L287" s="316">
        <f t="shared" si="386"/>
        <v>0</v>
      </c>
      <c r="M287" s="312">
        <f>M45-M51</f>
        <v>0</v>
      </c>
      <c r="N287" s="314">
        <f t="shared" ref="N287:O287" si="387">N45-N51</f>
        <v>0</v>
      </c>
      <c r="O287" s="316">
        <f t="shared" si="387"/>
        <v>0</v>
      </c>
      <c r="P287" s="318"/>
    </row>
    <row r="288" spans="1:16" s="27" customFormat="1" ht="12.75" hidden="1" thickTop="1" x14ac:dyDescent="0.25">
      <c r="A288" s="683" t="s">
        <v>303</v>
      </c>
      <c r="B288" s="684"/>
      <c r="C288" s="319">
        <f t="shared" si="369"/>
        <v>0</v>
      </c>
      <c r="D288" s="320">
        <f t="shared" ref="D288:O288" si="388">SUM(D289,D290)-D297+D298</f>
        <v>0</v>
      </c>
      <c r="E288" s="493">
        <f t="shared" si="388"/>
        <v>0</v>
      </c>
      <c r="F288" s="494">
        <f t="shared" si="388"/>
        <v>0</v>
      </c>
      <c r="G288" s="320">
        <f t="shared" si="388"/>
        <v>0</v>
      </c>
      <c r="H288" s="322">
        <f t="shared" si="388"/>
        <v>0</v>
      </c>
      <c r="I288" s="323">
        <f t="shared" si="388"/>
        <v>0</v>
      </c>
      <c r="J288" s="322">
        <f t="shared" si="388"/>
        <v>0</v>
      </c>
      <c r="K288" s="321">
        <f t="shared" si="388"/>
        <v>0</v>
      </c>
      <c r="L288" s="323">
        <f t="shared" si="388"/>
        <v>0</v>
      </c>
      <c r="M288" s="319">
        <f t="shared" si="388"/>
        <v>0</v>
      </c>
      <c r="N288" s="321">
        <f t="shared" si="388"/>
        <v>0</v>
      </c>
      <c r="O288" s="323">
        <f t="shared" si="388"/>
        <v>0</v>
      </c>
      <c r="P288" s="325"/>
    </row>
    <row r="289" spans="1:16" s="27" customFormat="1" ht="13.5" hidden="1" thickTop="1" thickBot="1" x14ac:dyDescent="0.3">
      <c r="A289" s="182" t="s">
        <v>304</v>
      </c>
      <c r="B289" s="182" t="s">
        <v>305</v>
      </c>
      <c r="C289" s="183">
        <f t="shared" si="369"/>
        <v>0</v>
      </c>
      <c r="D289" s="184">
        <f t="shared" ref="D289:O289" si="389">D21-D283</f>
        <v>0</v>
      </c>
      <c r="E289" s="469">
        <f t="shared" si="389"/>
        <v>0</v>
      </c>
      <c r="F289" s="428">
        <f t="shared" si="389"/>
        <v>0</v>
      </c>
      <c r="G289" s="184">
        <f t="shared" si="389"/>
        <v>0</v>
      </c>
      <c r="H289" s="186">
        <f t="shared" si="389"/>
        <v>0</v>
      </c>
      <c r="I289" s="187">
        <f t="shared" si="389"/>
        <v>0</v>
      </c>
      <c r="J289" s="186">
        <f t="shared" si="389"/>
        <v>0</v>
      </c>
      <c r="K289" s="185">
        <f t="shared" si="389"/>
        <v>0</v>
      </c>
      <c r="L289" s="187">
        <f t="shared" si="389"/>
        <v>0</v>
      </c>
      <c r="M289" s="183">
        <f t="shared" si="389"/>
        <v>0</v>
      </c>
      <c r="N289" s="185">
        <f t="shared" si="389"/>
        <v>0</v>
      </c>
      <c r="O289" s="187">
        <f t="shared" si="389"/>
        <v>0</v>
      </c>
      <c r="P289" s="189"/>
    </row>
    <row r="290" spans="1:16" s="27" customFormat="1" ht="12.75" hidden="1" thickTop="1" x14ac:dyDescent="0.25">
      <c r="A290" s="326" t="s">
        <v>306</v>
      </c>
      <c r="B290" s="326" t="s">
        <v>307</v>
      </c>
      <c r="C290" s="319">
        <f t="shared" si="369"/>
        <v>0</v>
      </c>
      <c r="D290" s="320">
        <f t="shared" ref="D290:O290" si="390">SUM(D291,D293,D295)-SUM(D292,D294,D296)</f>
        <v>0</v>
      </c>
      <c r="E290" s="493">
        <f t="shared" si="390"/>
        <v>0</v>
      </c>
      <c r="F290" s="494">
        <f t="shared" si="390"/>
        <v>0</v>
      </c>
      <c r="G290" s="320">
        <f t="shared" si="390"/>
        <v>0</v>
      </c>
      <c r="H290" s="322">
        <f t="shared" si="390"/>
        <v>0</v>
      </c>
      <c r="I290" s="323">
        <f t="shared" si="390"/>
        <v>0</v>
      </c>
      <c r="J290" s="322">
        <f t="shared" si="390"/>
        <v>0</v>
      </c>
      <c r="K290" s="321">
        <f t="shared" si="390"/>
        <v>0</v>
      </c>
      <c r="L290" s="323">
        <f t="shared" si="390"/>
        <v>0</v>
      </c>
      <c r="M290" s="319">
        <f t="shared" si="390"/>
        <v>0</v>
      </c>
      <c r="N290" s="321">
        <f t="shared" si="390"/>
        <v>0</v>
      </c>
      <c r="O290" s="323">
        <f t="shared" si="390"/>
        <v>0</v>
      </c>
      <c r="P290" s="325"/>
    </row>
    <row r="291" spans="1:16" ht="12.75" hidden="1" thickTop="1" x14ac:dyDescent="0.25">
      <c r="A291" s="327" t="s">
        <v>308</v>
      </c>
      <c r="B291" s="169" t="s">
        <v>309</v>
      </c>
      <c r="C291" s="113">
        <f t="shared" si="369"/>
        <v>0</v>
      </c>
      <c r="D291" s="301"/>
      <c r="E291" s="489"/>
      <c r="F291" s="464">
        <f t="shared" ref="F291:F298" si="391">D291+E291</f>
        <v>0</v>
      </c>
      <c r="G291" s="301"/>
      <c r="H291" s="118"/>
      <c r="I291" s="259">
        <f t="shared" ref="I291:I298" si="392">G291+H291</f>
        <v>0</v>
      </c>
      <c r="J291" s="118"/>
      <c r="K291" s="119"/>
      <c r="L291" s="259">
        <f t="shared" ref="L291:L298" si="393">J291+K291</f>
        <v>0</v>
      </c>
      <c r="M291" s="303"/>
      <c r="N291" s="119"/>
      <c r="O291" s="259">
        <f t="shared" ref="O291:O298" si="394">M291+N291</f>
        <v>0</v>
      </c>
      <c r="P291" s="260"/>
    </row>
    <row r="292" spans="1:16" ht="24.75" hidden="1" thickTop="1" x14ac:dyDescent="0.25">
      <c r="A292" s="252" t="s">
        <v>310</v>
      </c>
      <c r="B292" s="57" t="s">
        <v>311</v>
      </c>
      <c r="C292" s="102">
        <f t="shared" si="369"/>
        <v>0</v>
      </c>
      <c r="D292" s="232"/>
      <c r="E292" s="476"/>
      <c r="F292" s="432">
        <f t="shared" si="391"/>
        <v>0</v>
      </c>
      <c r="G292" s="232"/>
      <c r="H292" s="107"/>
      <c r="I292" s="233">
        <f t="shared" si="392"/>
        <v>0</v>
      </c>
      <c r="J292" s="107"/>
      <c r="K292" s="108"/>
      <c r="L292" s="233">
        <f t="shared" si="393"/>
        <v>0</v>
      </c>
      <c r="M292" s="235"/>
      <c r="N292" s="108"/>
      <c r="O292" s="233">
        <f t="shared" si="394"/>
        <v>0</v>
      </c>
      <c r="P292" s="236"/>
    </row>
    <row r="293" spans="1:16" ht="12.75" hidden="1" thickTop="1" x14ac:dyDescent="0.25">
      <c r="A293" s="252" t="s">
        <v>312</v>
      </c>
      <c r="B293" s="57" t="s">
        <v>313</v>
      </c>
      <c r="C293" s="102">
        <f t="shared" si="369"/>
        <v>0</v>
      </c>
      <c r="D293" s="232"/>
      <c r="E293" s="476"/>
      <c r="F293" s="432">
        <f t="shared" si="391"/>
        <v>0</v>
      </c>
      <c r="G293" s="232"/>
      <c r="H293" s="107"/>
      <c r="I293" s="233">
        <f t="shared" si="392"/>
        <v>0</v>
      </c>
      <c r="J293" s="107"/>
      <c r="K293" s="108"/>
      <c r="L293" s="233">
        <f t="shared" si="393"/>
        <v>0</v>
      </c>
      <c r="M293" s="235"/>
      <c r="N293" s="108"/>
      <c r="O293" s="233">
        <f t="shared" si="394"/>
        <v>0</v>
      </c>
      <c r="P293" s="236"/>
    </row>
    <row r="294" spans="1:16" ht="24.75" hidden="1" thickTop="1" x14ac:dyDescent="0.25">
      <c r="A294" s="252" t="s">
        <v>314</v>
      </c>
      <c r="B294" s="57" t="s">
        <v>315</v>
      </c>
      <c r="C294" s="102">
        <f>F294+I294+L294+O294</f>
        <v>0</v>
      </c>
      <c r="D294" s="232"/>
      <c r="E294" s="476"/>
      <c r="F294" s="432">
        <f t="shared" si="391"/>
        <v>0</v>
      </c>
      <c r="G294" s="232"/>
      <c r="H294" s="107"/>
      <c r="I294" s="233">
        <f t="shared" si="392"/>
        <v>0</v>
      </c>
      <c r="J294" s="107"/>
      <c r="K294" s="108"/>
      <c r="L294" s="233">
        <f t="shared" si="393"/>
        <v>0</v>
      </c>
      <c r="M294" s="235"/>
      <c r="N294" s="108"/>
      <c r="O294" s="233">
        <f t="shared" si="394"/>
        <v>0</v>
      </c>
      <c r="P294" s="236"/>
    </row>
    <row r="295" spans="1:16" ht="12.75" hidden="1" thickTop="1" x14ac:dyDescent="0.25">
      <c r="A295" s="252" t="s">
        <v>316</v>
      </c>
      <c r="B295" s="57" t="s">
        <v>317</v>
      </c>
      <c r="C295" s="102">
        <f t="shared" si="369"/>
        <v>0</v>
      </c>
      <c r="D295" s="232"/>
      <c r="E295" s="476"/>
      <c r="F295" s="432">
        <f t="shared" si="391"/>
        <v>0</v>
      </c>
      <c r="G295" s="232"/>
      <c r="H295" s="107"/>
      <c r="I295" s="233">
        <f t="shared" si="392"/>
        <v>0</v>
      </c>
      <c r="J295" s="107"/>
      <c r="K295" s="108"/>
      <c r="L295" s="233">
        <f t="shared" si="393"/>
        <v>0</v>
      </c>
      <c r="M295" s="235"/>
      <c r="N295" s="108"/>
      <c r="O295" s="233">
        <f t="shared" si="394"/>
        <v>0</v>
      </c>
      <c r="P295" s="236"/>
    </row>
    <row r="296" spans="1:16" ht="24.75" hidden="1" thickTop="1" x14ac:dyDescent="0.25">
      <c r="A296" s="328" t="s">
        <v>318</v>
      </c>
      <c r="B296" s="329" t="s">
        <v>319</v>
      </c>
      <c r="C296" s="263">
        <f t="shared" si="369"/>
        <v>0</v>
      </c>
      <c r="D296" s="268"/>
      <c r="E296" s="482"/>
      <c r="F296" s="483">
        <f t="shared" si="391"/>
        <v>0</v>
      </c>
      <c r="G296" s="268"/>
      <c r="H296" s="270"/>
      <c r="I296" s="265">
        <f t="shared" si="392"/>
        <v>0</v>
      </c>
      <c r="J296" s="270"/>
      <c r="K296" s="269"/>
      <c r="L296" s="265">
        <f t="shared" si="393"/>
        <v>0</v>
      </c>
      <c r="M296" s="272"/>
      <c r="N296" s="269"/>
      <c r="O296" s="265">
        <f t="shared" si="394"/>
        <v>0</v>
      </c>
      <c r="P296" s="266"/>
    </row>
    <row r="297" spans="1:16" s="27" customFormat="1" ht="13.5" hidden="1" thickTop="1" thickBot="1" x14ac:dyDescent="0.3">
      <c r="A297" s="330" t="s">
        <v>320</v>
      </c>
      <c r="B297" s="330" t="s">
        <v>321</v>
      </c>
      <c r="C297" s="312">
        <f t="shared" si="369"/>
        <v>0</v>
      </c>
      <c r="D297" s="331"/>
      <c r="E297" s="495"/>
      <c r="F297" s="492">
        <f t="shared" si="391"/>
        <v>0</v>
      </c>
      <c r="G297" s="331"/>
      <c r="H297" s="333"/>
      <c r="I297" s="316">
        <f t="shared" si="392"/>
        <v>0</v>
      </c>
      <c r="J297" s="333"/>
      <c r="K297" s="332"/>
      <c r="L297" s="316">
        <f t="shared" si="393"/>
        <v>0</v>
      </c>
      <c r="M297" s="334"/>
      <c r="N297" s="332"/>
      <c r="O297" s="316">
        <f t="shared" si="394"/>
        <v>0</v>
      </c>
      <c r="P297" s="318"/>
    </row>
    <row r="298" spans="1:16" s="27" customFormat="1" ht="48.75" hidden="1" thickTop="1" x14ac:dyDescent="0.25">
      <c r="A298" s="326" t="s">
        <v>322</v>
      </c>
      <c r="B298" s="335" t="s">
        <v>323</v>
      </c>
      <c r="C298" s="319">
        <f t="shared" si="369"/>
        <v>0</v>
      </c>
      <c r="D298" s="254"/>
      <c r="E298" s="481"/>
      <c r="F298" s="424">
        <f t="shared" si="391"/>
        <v>0</v>
      </c>
      <c r="G298" s="254"/>
      <c r="H298" s="256"/>
      <c r="I298" s="215">
        <f t="shared" si="392"/>
        <v>0</v>
      </c>
      <c r="J298" s="256"/>
      <c r="K298" s="255"/>
      <c r="L298" s="215">
        <f t="shared" si="393"/>
        <v>0</v>
      </c>
      <c r="M298" s="257"/>
      <c r="N298" s="255"/>
      <c r="O298" s="215">
        <f t="shared" si="394"/>
        <v>0</v>
      </c>
      <c r="P298" s="245"/>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sheetData>
  <sheetProtection algorithmName="SHA-512" hashValue="ykNtAKHOgLMQp9ncnWPRBfncZxnnvny1PczYoi0M0wLicYt/FdRlXRPsq6ljTnAe3nRGX2jns1nThNt1pgCYMA==" saltValue="iZG2ky0pYp1pDsQYRP4xEg==" spinCount="100000" sheet="1" objects="1" scenarios="1" formatCells="0" formatColumns="0" formatRows="0"/>
  <autoFilter ref="A18:P298">
    <filterColumn colId="2">
      <filters>
        <filter val="202 118"/>
      </filters>
    </filterColumn>
  </autoFilter>
  <mergeCells count="32">
    <mergeCell ref="A287:B287"/>
    <mergeCell ref="A288:B288"/>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65" orientation="portrait" r:id="rId1"/>
  <headerFooter differentFirst="1">
    <oddFooter>&amp;L&amp;"Times New Roman,Regular"&amp;9&amp;D; &amp;T&amp;R&amp;"Times New Roman,Regular"&amp;9&amp;P (&amp;N)</oddFooter>
    <firstHeader xml:space="preserve">&amp;R&amp;"Times New Roman,Regular"&amp;9
66.pielikums Jūrmalas pilsētas domes  2018.gada 18.oktobra saistošajiem noteikumiem Nr.35
(protokols Nr.15, 16.punkts) 
 </firstHeader>
    <firstFooter>&amp;L&amp;9&amp;D; &amp;T&amp;R&amp;9&amp;P (&amp;N)</first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342"/>
  <sheetViews>
    <sheetView view="pageLayout" zoomScaleNormal="100" workbookViewId="0">
      <selection activeCell="K4" sqref="K4"/>
    </sheetView>
  </sheetViews>
  <sheetFormatPr defaultColWidth="9.140625" defaultRowHeight="12" outlineLevelCol="1" x14ac:dyDescent="0.2"/>
  <cols>
    <col min="1" max="1" width="3.85546875" style="520" customWidth="1"/>
    <col min="2" max="2" width="17" style="413" customWidth="1"/>
    <col min="3" max="3" width="22.5703125" style="413" customWidth="1"/>
    <col min="4" max="4" width="10.5703125" style="521" customWidth="1"/>
    <col min="5" max="5" width="11.42578125" style="413" hidden="1" customWidth="1" outlineLevel="1"/>
    <col min="6" max="6" width="11.28515625" style="413" hidden="1" customWidth="1" outlineLevel="1"/>
    <col min="7" max="7" width="13.85546875" style="413" customWidth="1" collapsed="1"/>
    <col min="8" max="8" width="27.7109375" style="413" hidden="1" customWidth="1" outlineLevel="1"/>
    <col min="9" max="9" width="18.140625" style="413" customWidth="1" collapsed="1"/>
    <col min="10" max="16384" width="9.140625" style="413"/>
  </cols>
  <sheetData>
    <row r="1" spans="1:13" x14ac:dyDescent="0.2">
      <c r="I1" s="387" t="s">
        <v>385</v>
      </c>
    </row>
    <row r="2" spans="1:13" x14ac:dyDescent="0.2">
      <c r="I2" s="387" t="s">
        <v>324</v>
      </c>
    </row>
    <row r="3" spans="1:13" x14ac:dyDescent="0.2">
      <c r="A3" s="785" t="s">
        <v>1</v>
      </c>
      <c r="B3" s="785"/>
      <c r="C3" s="785" t="s">
        <v>2</v>
      </c>
      <c r="D3" s="785"/>
      <c r="E3" s="785"/>
      <c r="F3" s="785"/>
      <c r="G3" s="785"/>
      <c r="H3" s="785"/>
      <c r="I3" s="785"/>
    </row>
    <row r="4" spans="1:13" x14ac:dyDescent="0.2">
      <c r="A4" s="785" t="s">
        <v>3</v>
      </c>
      <c r="B4" s="785"/>
      <c r="C4" s="785">
        <v>90000056357</v>
      </c>
      <c r="D4" s="785"/>
      <c r="E4" s="785"/>
      <c r="F4" s="785"/>
      <c r="G4" s="785"/>
      <c r="H4" s="785"/>
      <c r="I4" s="785"/>
    </row>
    <row r="5" spans="1:13" ht="15.75" x14ac:dyDescent="0.25">
      <c r="A5" s="786" t="s">
        <v>386</v>
      </c>
      <c r="B5" s="786"/>
      <c r="C5" s="786"/>
      <c r="D5" s="786"/>
      <c r="E5" s="786"/>
      <c r="F5" s="786"/>
      <c r="G5" s="786"/>
      <c r="H5" s="786"/>
      <c r="I5" s="786"/>
    </row>
    <row r="6" spans="1:13" ht="15.75" x14ac:dyDescent="0.25">
      <c r="A6" s="522"/>
      <c r="B6" s="523"/>
      <c r="C6" s="523"/>
      <c r="D6" s="523"/>
      <c r="E6" s="523"/>
      <c r="F6" s="523"/>
      <c r="G6" s="523"/>
      <c r="H6" s="523"/>
      <c r="I6" s="523"/>
    </row>
    <row r="7" spans="1:13" ht="15.75" x14ac:dyDescent="0.25">
      <c r="A7" s="785" t="s">
        <v>387</v>
      </c>
      <c r="B7" s="785"/>
      <c r="C7" s="787" t="s">
        <v>388</v>
      </c>
      <c r="D7" s="787"/>
      <c r="E7" s="787"/>
      <c r="F7" s="787"/>
      <c r="G7" s="787"/>
      <c r="H7" s="787"/>
      <c r="I7" s="787"/>
    </row>
    <row r="8" spans="1:13" x14ac:dyDescent="0.2">
      <c r="A8" s="785" t="s">
        <v>389</v>
      </c>
      <c r="B8" s="785"/>
      <c r="C8" s="785" t="s">
        <v>390</v>
      </c>
      <c r="D8" s="785"/>
      <c r="E8" s="785"/>
      <c r="F8" s="785"/>
      <c r="G8" s="785"/>
      <c r="H8" s="785"/>
      <c r="I8" s="785"/>
    </row>
    <row r="9" spans="1:13" x14ac:dyDescent="0.2">
      <c r="A9" s="785" t="s">
        <v>391</v>
      </c>
      <c r="B9" s="785"/>
      <c r="C9" s="759" t="s">
        <v>383</v>
      </c>
      <c r="D9" s="759"/>
      <c r="E9" s="759"/>
      <c r="F9" s="759"/>
      <c r="G9" s="759"/>
      <c r="H9" s="759"/>
      <c r="I9" s="759"/>
    </row>
    <row r="10" spans="1:13" ht="12" customHeight="1" x14ac:dyDescent="0.2">
      <c r="A10" s="726" t="s">
        <v>325</v>
      </c>
      <c r="B10" s="726" t="s">
        <v>326</v>
      </c>
      <c r="C10" s="726"/>
      <c r="D10" s="727" t="s">
        <v>327</v>
      </c>
      <c r="E10" s="726" t="s">
        <v>328</v>
      </c>
      <c r="F10" s="724" t="s">
        <v>329</v>
      </c>
      <c r="G10" s="726" t="s">
        <v>330</v>
      </c>
      <c r="H10" s="706" t="s">
        <v>32</v>
      </c>
      <c r="I10" s="727" t="s">
        <v>331</v>
      </c>
    </row>
    <row r="11" spans="1:13" ht="36.75" customHeight="1" x14ac:dyDescent="0.2">
      <c r="A11" s="726"/>
      <c r="B11" s="726"/>
      <c r="C11" s="726"/>
      <c r="D11" s="727"/>
      <c r="E11" s="726"/>
      <c r="F11" s="725"/>
      <c r="G11" s="726"/>
      <c r="H11" s="707"/>
      <c r="I11" s="727"/>
    </row>
    <row r="12" spans="1:13" ht="12.75" customHeight="1" x14ac:dyDescent="0.2">
      <c r="A12" s="754" t="s">
        <v>332</v>
      </c>
      <c r="B12" s="755"/>
      <c r="C12" s="756"/>
      <c r="D12" s="524"/>
      <c r="E12" s="525">
        <f>SUM(E13:E145)</f>
        <v>36701</v>
      </c>
      <c r="F12" s="525">
        <f t="shared" ref="F12:G12" si="0">SUM(F13:F145)</f>
        <v>0</v>
      </c>
      <c r="G12" s="525">
        <f t="shared" si="0"/>
        <v>36701</v>
      </c>
      <c r="H12" s="525"/>
      <c r="I12" s="525"/>
    </row>
    <row r="13" spans="1:13" ht="12.75" customHeight="1" x14ac:dyDescent="0.2">
      <c r="A13" s="526"/>
      <c r="B13" s="783" t="s">
        <v>392</v>
      </c>
      <c r="C13" s="784"/>
      <c r="D13" s="527"/>
      <c r="E13" s="528"/>
      <c r="F13" s="528"/>
      <c r="G13" s="528"/>
      <c r="H13" s="528"/>
      <c r="I13" s="528"/>
      <c r="M13" s="529"/>
    </row>
    <row r="14" spans="1:13" ht="12" customHeight="1" x14ac:dyDescent="0.2">
      <c r="A14" s="742">
        <v>1</v>
      </c>
      <c r="B14" s="767" t="s">
        <v>393</v>
      </c>
      <c r="C14" s="768"/>
      <c r="D14" s="530">
        <v>2314</v>
      </c>
      <c r="E14" s="528">
        <v>214</v>
      </c>
      <c r="F14" s="528"/>
      <c r="G14" s="528">
        <f>SUM(E14:F14)</f>
        <v>214</v>
      </c>
      <c r="H14" s="528"/>
      <c r="I14" s="748" t="s">
        <v>394</v>
      </c>
      <c r="M14" s="529"/>
    </row>
    <row r="15" spans="1:13" ht="12.75" customHeight="1" x14ac:dyDescent="0.2">
      <c r="A15" s="743"/>
      <c r="B15" s="769"/>
      <c r="C15" s="770"/>
      <c r="D15" s="530">
        <v>2363</v>
      </c>
      <c r="E15" s="528">
        <v>430</v>
      </c>
      <c r="F15" s="528"/>
      <c r="G15" s="528">
        <f t="shared" ref="G15:G80" si="1">SUM(E15:F15)</f>
        <v>430</v>
      </c>
      <c r="H15" s="528"/>
      <c r="I15" s="749"/>
      <c r="M15" s="529"/>
    </row>
    <row r="16" spans="1:13" ht="12.75" customHeight="1" x14ac:dyDescent="0.2">
      <c r="A16" s="743"/>
      <c r="B16" s="769"/>
      <c r="C16" s="770"/>
      <c r="D16" s="530">
        <v>2264</v>
      </c>
      <c r="E16" s="528">
        <v>1100</v>
      </c>
      <c r="F16" s="528"/>
      <c r="G16" s="528">
        <f t="shared" si="1"/>
        <v>1100</v>
      </c>
      <c r="H16" s="528"/>
      <c r="I16" s="749"/>
      <c r="M16" s="529"/>
    </row>
    <row r="17" spans="1:13" ht="12.75" customHeight="1" x14ac:dyDescent="0.2">
      <c r="A17" s="743"/>
      <c r="B17" s="769"/>
      <c r="C17" s="770"/>
      <c r="D17" s="530">
        <v>1150</v>
      </c>
      <c r="E17" s="528">
        <v>236</v>
      </c>
      <c r="F17" s="528"/>
      <c r="G17" s="528">
        <f t="shared" si="1"/>
        <v>236</v>
      </c>
      <c r="H17" s="528"/>
      <c r="I17" s="749"/>
      <c r="M17" s="529"/>
    </row>
    <row r="18" spans="1:13" ht="12.75" customHeight="1" x14ac:dyDescent="0.2">
      <c r="A18" s="750"/>
      <c r="B18" s="778"/>
      <c r="C18" s="779"/>
      <c r="D18" s="530">
        <v>1210</v>
      </c>
      <c r="E18" s="528">
        <v>57</v>
      </c>
      <c r="F18" s="528"/>
      <c r="G18" s="528">
        <f t="shared" si="1"/>
        <v>57</v>
      </c>
      <c r="H18" s="528"/>
      <c r="I18" s="753"/>
      <c r="M18" s="529"/>
    </row>
    <row r="19" spans="1:13" x14ac:dyDescent="0.2">
      <c r="A19" s="531">
        <v>2</v>
      </c>
      <c r="B19" s="763" t="s">
        <v>395</v>
      </c>
      <c r="C19" s="764"/>
      <c r="D19" s="530">
        <v>2314</v>
      </c>
      <c r="E19" s="528">
        <v>50</v>
      </c>
      <c r="F19" s="528"/>
      <c r="G19" s="528">
        <f t="shared" si="1"/>
        <v>50</v>
      </c>
      <c r="H19" s="528"/>
      <c r="I19" s="532" t="s">
        <v>396</v>
      </c>
      <c r="M19" s="529"/>
    </row>
    <row r="20" spans="1:13" ht="12" customHeight="1" x14ac:dyDescent="0.2">
      <c r="A20" s="765">
        <v>3</v>
      </c>
      <c r="B20" s="767" t="s">
        <v>397</v>
      </c>
      <c r="C20" s="768"/>
      <c r="D20" s="533">
        <v>2314</v>
      </c>
      <c r="E20" s="528">
        <v>250</v>
      </c>
      <c r="F20" s="528"/>
      <c r="G20" s="528">
        <f t="shared" si="1"/>
        <v>250</v>
      </c>
      <c r="H20" s="528"/>
      <c r="I20" s="748" t="s">
        <v>396</v>
      </c>
      <c r="M20" s="529"/>
    </row>
    <row r="21" spans="1:13" ht="12.75" customHeight="1" x14ac:dyDescent="0.2">
      <c r="A21" s="773"/>
      <c r="B21" s="778"/>
      <c r="C21" s="779"/>
      <c r="D21" s="533">
        <v>2363</v>
      </c>
      <c r="E21" s="528">
        <v>200</v>
      </c>
      <c r="F21" s="528"/>
      <c r="G21" s="528">
        <f t="shared" si="1"/>
        <v>200</v>
      </c>
      <c r="H21" s="528"/>
      <c r="I21" s="753"/>
      <c r="M21" s="529"/>
    </row>
    <row r="22" spans="1:13" ht="12" customHeight="1" x14ac:dyDescent="0.2">
      <c r="A22" s="765">
        <v>4</v>
      </c>
      <c r="B22" s="767" t="s">
        <v>398</v>
      </c>
      <c r="C22" s="768"/>
      <c r="D22" s="533">
        <v>1150</v>
      </c>
      <c r="E22" s="528">
        <v>420</v>
      </c>
      <c r="F22" s="528"/>
      <c r="G22" s="528">
        <f t="shared" si="1"/>
        <v>420</v>
      </c>
      <c r="H22" s="528"/>
      <c r="I22" s="748" t="s">
        <v>399</v>
      </c>
      <c r="M22" s="529"/>
    </row>
    <row r="23" spans="1:13" ht="12.75" customHeight="1" x14ac:dyDescent="0.2">
      <c r="A23" s="766"/>
      <c r="B23" s="769"/>
      <c r="C23" s="770"/>
      <c r="D23" s="533">
        <v>1210</v>
      </c>
      <c r="E23" s="528">
        <v>102</v>
      </c>
      <c r="F23" s="528"/>
      <c r="G23" s="528">
        <f t="shared" si="1"/>
        <v>102</v>
      </c>
      <c r="H23" s="528"/>
      <c r="I23" s="749"/>
      <c r="M23" s="529"/>
    </row>
    <row r="24" spans="1:13" ht="12.75" customHeight="1" x14ac:dyDescent="0.2">
      <c r="A24" s="766"/>
      <c r="B24" s="769"/>
      <c r="C24" s="770"/>
      <c r="D24" s="533">
        <v>2314</v>
      </c>
      <c r="E24" s="528">
        <f>200+75</f>
        <v>275</v>
      </c>
      <c r="F24" s="528"/>
      <c r="G24" s="528">
        <f t="shared" si="1"/>
        <v>275</v>
      </c>
      <c r="H24" s="528"/>
      <c r="I24" s="749"/>
      <c r="M24" s="529"/>
    </row>
    <row r="25" spans="1:13" ht="12.75" customHeight="1" x14ac:dyDescent="0.2">
      <c r="A25" s="765">
        <v>5</v>
      </c>
      <c r="B25" s="767" t="s">
        <v>400</v>
      </c>
      <c r="C25" s="768"/>
      <c r="D25" s="533">
        <v>1150</v>
      </c>
      <c r="E25" s="528">
        <v>190</v>
      </c>
      <c r="F25" s="528"/>
      <c r="G25" s="528">
        <f t="shared" si="1"/>
        <v>190</v>
      </c>
      <c r="H25" s="528"/>
      <c r="I25" s="748" t="s">
        <v>399</v>
      </c>
    </row>
    <row r="26" spans="1:13" ht="12.75" customHeight="1" x14ac:dyDescent="0.2">
      <c r="A26" s="766"/>
      <c r="B26" s="769"/>
      <c r="C26" s="770"/>
      <c r="D26" s="533">
        <v>1210</v>
      </c>
      <c r="E26" s="528">
        <v>46</v>
      </c>
      <c r="F26" s="528"/>
      <c r="G26" s="528">
        <f t="shared" si="1"/>
        <v>46</v>
      </c>
      <c r="H26" s="528"/>
      <c r="I26" s="749"/>
      <c r="M26" s="529"/>
    </row>
    <row r="27" spans="1:13" ht="12.75" customHeight="1" x14ac:dyDescent="0.2">
      <c r="A27" s="766"/>
      <c r="B27" s="769"/>
      <c r="C27" s="770"/>
      <c r="D27" s="533">
        <v>2363</v>
      </c>
      <c r="E27" s="528">
        <v>80</v>
      </c>
      <c r="F27" s="528"/>
      <c r="G27" s="528">
        <f t="shared" si="1"/>
        <v>80</v>
      </c>
      <c r="H27" s="528"/>
      <c r="I27" s="749"/>
      <c r="M27" s="529"/>
    </row>
    <row r="28" spans="1:13" ht="12.75" customHeight="1" x14ac:dyDescent="0.2">
      <c r="A28" s="773"/>
      <c r="B28" s="778"/>
      <c r="C28" s="779"/>
      <c r="D28" s="533">
        <v>2314</v>
      </c>
      <c r="E28" s="528">
        <v>150</v>
      </c>
      <c r="F28" s="528"/>
      <c r="G28" s="528">
        <f t="shared" si="1"/>
        <v>150</v>
      </c>
      <c r="H28" s="528"/>
      <c r="I28" s="753"/>
      <c r="M28" s="529"/>
    </row>
    <row r="29" spans="1:13" ht="12.75" customHeight="1" x14ac:dyDescent="0.2">
      <c r="A29" s="765">
        <v>6</v>
      </c>
      <c r="B29" s="767" t="s">
        <v>401</v>
      </c>
      <c r="C29" s="768"/>
      <c r="D29" s="533">
        <v>1150</v>
      </c>
      <c r="E29" s="528">
        <v>140</v>
      </c>
      <c r="F29" s="528"/>
      <c r="G29" s="528">
        <f t="shared" si="1"/>
        <v>140</v>
      </c>
      <c r="H29" s="528"/>
      <c r="I29" s="748" t="s">
        <v>399</v>
      </c>
      <c r="M29" s="529"/>
    </row>
    <row r="30" spans="1:13" ht="12.75" customHeight="1" x14ac:dyDescent="0.2">
      <c r="A30" s="766"/>
      <c r="B30" s="769"/>
      <c r="C30" s="770"/>
      <c r="D30" s="533">
        <v>1210</v>
      </c>
      <c r="E30" s="528">
        <v>34</v>
      </c>
      <c r="F30" s="528"/>
      <c r="G30" s="528">
        <f t="shared" si="1"/>
        <v>34</v>
      </c>
      <c r="H30" s="528"/>
      <c r="I30" s="749"/>
      <c r="M30" s="529"/>
    </row>
    <row r="31" spans="1:13" ht="12.75" customHeight="1" x14ac:dyDescent="0.2">
      <c r="A31" s="773"/>
      <c r="B31" s="778"/>
      <c r="C31" s="779"/>
      <c r="D31" s="533">
        <v>2314</v>
      </c>
      <c r="E31" s="528">
        <v>100</v>
      </c>
      <c r="F31" s="528"/>
      <c r="G31" s="528">
        <f t="shared" si="1"/>
        <v>100</v>
      </c>
      <c r="H31" s="528"/>
      <c r="I31" s="753"/>
      <c r="M31" s="529"/>
    </row>
    <row r="32" spans="1:13" ht="12.75" customHeight="1" x14ac:dyDescent="0.2">
      <c r="A32" s="765">
        <v>7</v>
      </c>
      <c r="B32" s="767" t="s">
        <v>402</v>
      </c>
      <c r="C32" s="768"/>
      <c r="D32" s="533">
        <v>2314</v>
      </c>
      <c r="E32" s="528">
        <v>200</v>
      </c>
      <c r="F32" s="528"/>
      <c r="G32" s="528">
        <f t="shared" si="1"/>
        <v>200</v>
      </c>
      <c r="H32" s="528"/>
      <c r="I32" s="748" t="s">
        <v>399</v>
      </c>
      <c r="M32" s="529"/>
    </row>
    <row r="33" spans="1:13" ht="12.75" customHeight="1" x14ac:dyDescent="0.2">
      <c r="A33" s="773"/>
      <c r="B33" s="778"/>
      <c r="C33" s="779"/>
      <c r="D33" s="533">
        <v>2264</v>
      </c>
      <c r="E33" s="528">
        <v>150</v>
      </c>
      <c r="F33" s="528"/>
      <c r="G33" s="528">
        <f t="shared" si="1"/>
        <v>150</v>
      </c>
      <c r="H33" s="528"/>
      <c r="I33" s="753"/>
      <c r="M33" s="529"/>
    </row>
    <row r="34" spans="1:13" ht="12.75" customHeight="1" x14ac:dyDescent="0.2">
      <c r="A34" s="765">
        <v>8</v>
      </c>
      <c r="B34" s="767" t="s">
        <v>403</v>
      </c>
      <c r="C34" s="768"/>
      <c r="D34" s="533">
        <v>2264</v>
      </c>
      <c r="E34" s="528">
        <v>150</v>
      </c>
      <c r="F34" s="528"/>
      <c r="G34" s="528">
        <f t="shared" si="1"/>
        <v>150</v>
      </c>
      <c r="H34" s="528"/>
      <c r="I34" s="748" t="s">
        <v>399</v>
      </c>
      <c r="M34" s="529"/>
    </row>
    <row r="35" spans="1:13" ht="12.75" customHeight="1" x14ac:dyDescent="0.2">
      <c r="A35" s="773"/>
      <c r="B35" s="778"/>
      <c r="C35" s="779"/>
      <c r="D35" s="533">
        <v>2314</v>
      </c>
      <c r="E35" s="528">
        <v>150</v>
      </c>
      <c r="F35" s="528"/>
      <c r="G35" s="528">
        <f t="shared" si="1"/>
        <v>150</v>
      </c>
      <c r="H35" s="528"/>
      <c r="I35" s="753"/>
      <c r="M35" s="529"/>
    </row>
    <row r="36" spans="1:13" ht="12.75" customHeight="1" x14ac:dyDescent="0.2">
      <c r="A36" s="765">
        <v>9</v>
      </c>
      <c r="B36" s="767" t="s">
        <v>404</v>
      </c>
      <c r="C36" s="768"/>
      <c r="D36" s="533">
        <v>2314</v>
      </c>
      <c r="E36" s="528">
        <v>150</v>
      </c>
      <c r="F36" s="528"/>
      <c r="G36" s="528">
        <f t="shared" si="1"/>
        <v>150</v>
      </c>
      <c r="H36" s="528"/>
      <c r="I36" s="748" t="s">
        <v>399</v>
      </c>
      <c r="M36" s="529"/>
    </row>
    <row r="37" spans="1:13" ht="12.75" customHeight="1" x14ac:dyDescent="0.2">
      <c r="A37" s="766"/>
      <c r="B37" s="769"/>
      <c r="C37" s="770"/>
      <c r="D37" s="533">
        <v>1150</v>
      </c>
      <c r="E37" s="528">
        <v>140</v>
      </c>
      <c r="F37" s="528"/>
      <c r="G37" s="528">
        <f t="shared" si="1"/>
        <v>140</v>
      </c>
      <c r="H37" s="528"/>
      <c r="I37" s="749"/>
      <c r="M37" s="529"/>
    </row>
    <row r="38" spans="1:13" ht="12.75" customHeight="1" x14ac:dyDescent="0.2">
      <c r="A38" s="773"/>
      <c r="B38" s="778"/>
      <c r="C38" s="779"/>
      <c r="D38" s="533">
        <v>1210</v>
      </c>
      <c r="E38" s="528">
        <v>34</v>
      </c>
      <c r="F38" s="528"/>
      <c r="G38" s="528">
        <f t="shared" si="1"/>
        <v>34</v>
      </c>
      <c r="H38" s="528"/>
      <c r="I38" s="753"/>
    </row>
    <row r="39" spans="1:13" ht="12.75" customHeight="1" x14ac:dyDescent="0.2">
      <c r="A39" s="765">
        <v>10</v>
      </c>
      <c r="B39" s="767" t="s">
        <v>405</v>
      </c>
      <c r="C39" s="768"/>
      <c r="D39" s="533">
        <v>2264</v>
      </c>
      <c r="E39" s="528">
        <v>150</v>
      </c>
      <c r="F39" s="528"/>
      <c r="G39" s="534">
        <f t="shared" si="1"/>
        <v>150</v>
      </c>
      <c r="H39" s="528"/>
      <c r="I39" s="748" t="s">
        <v>399</v>
      </c>
      <c r="M39" s="529"/>
    </row>
    <row r="40" spans="1:13" ht="12.75" customHeight="1" x14ac:dyDescent="0.2">
      <c r="A40" s="773"/>
      <c r="B40" s="778"/>
      <c r="C40" s="779"/>
      <c r="D40" s="533">
        <v>2314</v>
      </c>
      <c r="E40" s="528">
        <f>180+30</f>
        <v>210</v>
      </c>
      <c r="F40" s="528"/>
      <c r="G40" s="534">
        <f t="shared" si="1"/>
        <v>210</v>
      </c>
      <c r="H40" s="528"/>
      <c r="I40" s="753"/>
    </row>
    <row r="41" spans="1:13" ht="12.75" customHeight="1" x14ac:dyDescent="0.2">
      <c r="A41" s="765">
        <v>11</v>
      </c>
      <c r="B41" s="767" t="s">
        <v>406</v>
      </c>
      <c r="C41" s="768"/>
      <c r="D41" s="533">
        <v>2314</v>
      </c>
      <c r="E41" s="528">
        <v>160</v>
      </c>
      <c r="F41" s="528"/>
      <c r="G41" s="534">
        <f t="shared" si="1"/>
        <v>160</v>
      </c>
      <c r="H41" s="528"/>
      <c r="I41" s="748" t="s">
        <v>399</v>
      </c>
    </row>
    <row r="42" spans="1:13" ht="12.75" customHeight="1" x14ac:dyDescent="0.2">
      <c r="A42" s="766"/>
      <c r="B42" s="769"/>
      <c r="C42" s="770"/>
      <c r="D42" s="533">
        <v>1150</v>
      </c>
      <c r="E42" s="528">
        <v>150</v>
      </c>
      <c r="F42" s="528"/>
      <c r="G42" s="534">
        <f t="shared" si="1"/>
        <v>150</v>
      </c>
      <c r="H42" s="528"/>
      <c r="I42" s="749"/>
    </row>
    <row r="43" spans="1:13" ht="12.75" customHeight="1" x14ac:dyDescent="0.2">
      <c r="A43" s="766"/>
      <c r="B43" s="769"/>
      <c r="C43" s="770"/>
      <c r="D43" s="533">
        <v>1210</v>
      </c>
      <c r="E43" s="528">
        <v>37</v>
      </c>
      <c r="F43" s="528"/>
      <c r="G43" s="534">
        <f t="shared" si="1"/>
        <v>37</v>
      </c>
      <c r="H43" s="528"/>
      <c r="I43" s="749"/>
    </row>
    <row r="44" spans="1:13" ht="12.75" customHeight="1" x14ac:dyDescent="0.2">
      <c r="A44" s="773"/>
      <c r="B44" s="778"/>
      <c r="C44" s="779"/>
      <c r="D44" s="533">
        <v>2363</v>
      </c>
      <c r="E44" s="528">
        <v>40</v>
      </c>
      <c r="F44" s="528"/>
      <c r="G44" s="534">
        <f t="shared" si="1"/>
        <v>40</v>
      </c>
      <c r="H44" s="528"/>
      <c r="I44" s="753"/>
    </row>
    <row r="45" spans="1:13" x14ac:dyDescent="0.2">
      <c r="A45" s="535">
        <v>12</v>
      </c>
      <c r="B45" s="763" t="s">
        <v>407</v>
      </c>
      <c r="C45" s="764"/>
      <c r="D45" s="533">
        <v>2314</v>
      </c>
      <c r="E45" s="528">
        <v>150</v>
      </c>
      <c r="F45" s="528"/>
      <c r="G45" s="534">
        <f t="shared" si="1"/>
        <v>150</v>
      </c>
      <c r="H45" s="528"/>
      <c r="I45" s="532" t="s">
        <v>399</v>
      </c>
    </row>
    <row r="46" spans="1:13" ht="21.75" customHeight="1" x14ac:dyDescent="0.2">
      <c r="A46" s="535">
        <v>13</v>
      </c>
      <c r="B46" s="763" t="s">
        <v>408</v>
      </c>
      <c r="C46" s="764"/>
      <c r="D46" s="533">
        <v>2314</v>
      </c>
      <c r="E46" s="528">
        <v>150</v>
      </c>
      <c r="F46" s="528"/>
      <c r="G46" s="534">
        <f t="shared" si="1"/>
        <v>150</v>
      </c>
      <c r="H46" s="528"/>
      <c r="I46" s="532" t="s">
        <v>399</v>
      </c>
    </row>
    <row r="47" spans="1:13" x14ac:dyDescent="0.2">
      <c r="A47" s="535">
        <v>14</v>
      </c>
      <c r="B47" s="763" t="s">
        <v>409</v>
      </c>
      <c r="C47" s="764"/>
      <c r="D47" s="533">
        <v>2314</v>
      </c>
      <c r="E47" s="528">
        <v>70</v>
      </c>
      <c r="F47" s="528"/>
      <c r="G47" s="534">
        <f t="shared" si="1"/>
        <v>70</v>
      </c>
      <c r="H47" s="528"/>
      <c r="I47" s="532" t="s">
        <v>399</v>
      </c>
    </row>
    <row r="48" spans="1:13" ht="12.75" customHeight="1" x14ac:dyDescent="0.2">
      <c r="A48" s="535">
        <v>15</v>
      </c>
      <c r="B48" s="763" t="s">
        <v>410</v>
      </c>
      <c r="C48" s="764"/>
      <c r="D48" s="533">
        <v>2314</v>
      </c>
      <c r="E48" s="528">
        <v>60</v>
      </c>
      <c r="F48" s="528"/>
      <c r="G48" s="534">
        <f t="shared" si="1"/>
        <v>60</v>
      </c>
      <c r="H48" s="528"/>
      <c r="I48" s="532" t="s">
        <v>399</v>
      </c>
    </row>
    <row r="49" spans="1:9" ht="12.75" customHeight="1" x14ac:dyDescent="0.2">
      <c r="A49" s="535">
        <v>16</v>
      </c>
      <c r="B49" s="763" t="s">
        <v>411</v>
      </c>
      <c r="C49" s="764"/>
      <c r="D49" s="533">
        <v>2314</v>
      </c>
      <c r="E49" s="528">
        <v>50</v>
      </c>
      <c r="F49" s="528"/>
      <c r="G49" s="534">
        <f t="shared" si="1"/>
        <v>50</v>
      </c>
      <c r="H49" s="528"/>
      <c r="I49" s="532" t="s">
        <v>399</v>
      </c>
    </row>
    <row r="50" spans="1:9" ht="12.75" customHeight="1" x14ac:dyDescent="0.2">
      <c r="A50" s="535">
        <v>17</v>
      </c>
      <c r="B50" s="763" t="s">
        <v>412</v>
      </c>
      <c r="C50" s="764"/>
      <c r="D50" s="533">
        <v>2314</v>
      </c>
      <c r="E50" s="528">
        <v>60</v>
      </c>
      <c r="F50" s="528"/>
      <c r="G50" s="528">
        <f t="shared" si="1"/>
        <v>60</v>
      </c>
      <c r="H50" s="528"/>
      <c r="I50" s="532" t="s">
        <v>399</v>
      </c>
    </row>
    <row r="51" spans="1:9" ht="12.75" customHeight="1" x14ac:dyDescent="0.2">
      <c r="A51" s="535">
        <v>18</v>
      </c>
      <c r="B51" s="763" t="s">
        <v>413</v>
      </c>
      <c r="C51" s="764"/>
      <c r="D51" s="533">
        <v>2314</v>
      </c>
      <c r="E51" s="528">
        <v>100</v>
      </c>
      <c r="F51" s="528"/>
      <c r="G51" s="528">
        <f t="shared" si="1"/>
        <v>100</v>
      </c>
      <c r="H51" s="528"/>
      <c r="I51" s="532" t="s">
        <v>399</v>
      </c>
    </row>
    <row r="52" spans="1:9" ht="12.75" customHeight="1" x14ac:dyDescent="0.2">
      <c r="A52" s="535">
        <v>19</v>
      </c>
      <c r="B52" s="763" t="s">
        <v>414</v>
      </c>
      <c r="C52" s="764"/>
      <c r="D52" s="533">
        <v>2314</v>
      </c>
      <c r="E52" s="528">
        <v>60</v>
      </c>
      <c r="F52" s="528"/>
      <c r="G52" s="528">
        <f t="shared" si="1"/>
        <v>60</v>
      </c>
      <c r="H52" s="528"/>
      <c r="I52" s="532" t="s">
        <v>399</v>
      </c>
    </row>
    <row r="53" spans="1:9" ht="12.75" customHeight="1" x14ac:dyDescent="0.2">
      <c r="A53" s="535">
        <v>20</v>
      </c>
      <c r="B53" s="763" t="s">
        <v>415</v>
      </c>
      <c r="C53" s="764"/>
      <c r="D53" s="533">
        <v>2314</v>
      </c>
      <c r="E53" s="528">
        <v>80</v>
      </c>
      <c r="F53" s="528"/>
      <c r="G53" s="528">
        <f t="shared" si="1"/>
        <v>80</v>
      </c>
      <c r="H53" s="528"/>
      <c r="I53" s="532" t="s">
        <v>399</v>
      </c>
    </row>
    <row r="54" spans="1:9" ht="12" customHeight="1" x14ac:dyDescent="0.2">
      <c r="A54" s="765">
        <v>21</v>
      </c>
      <c r="B54" s="767" t="s">
        <v>416</v>
      </c>
      <c r="C54" s="768"/>
      <c r="D54" s="533">
        <v>2363</v>
      </c>
      <c r="E54" s="528">
        <v>300</v>
      </c>
      <c r="F54" s="528"/>
      <c r="G54" s="528">
        <f t="shared" si="1"/>
        <v>300</v>
      </c>
      <c r="H54" s="528"/>
      <c r="I54" s="748" t="s">
        <v>417</v>
      </c>
    </row>
    <row r="55" spans="1:9" ht="12.75" customHeight="1" x14ac:dyDescent="0.2">
      <c r="A55" s="773"/>
      <c r="B55" s="778"/>
      <c r="C55" s="779"/>
      <c r="D55" s="533">
        <v>2314</v>
      </c>
      <c r="E55" s="528">
        <v>200</v>
      </c>
      <c r="F55" s="528"/>
      <c r="G55" s="528">
        <f t="shared" si="1"/>
        <v>200</v>
      </c>
      <c r="H55" s="528"/>
      <c r="I55" s="753"/>
    </row>
    <row r="56" spans="1:9" ht="12.75" customHeight="1" x14ac:dyDescent="0.2">
      <c r="A56" s="535">
        <v>22</v>
      </c>
      <c r="B56" s="763" t="s">
        <v>418</v>
      </c>
      <c r="C56" s="764"/>
      <c r="D56" s="533">
        <v>2314</v>
      </c>
      <c r="E56" s="528">
        <v>50</v>
      </c>
      <c r="F56" s="528"/>
      <c r="G56" s="528">
        <f t="shared" si="1"/>
        <v>50</v>
      </c>
      <c r="H56" s="528"/>
      <c r="I56" s="532" t="s">
        <v>399</v>
      </c>
    </row>
    <row r="57" spans="1:9" ht="12.75" customHeight="1" x14ac:dyDescent="0.2">
      <c r="A57" s="535">
        <v>23</v>
      </c>
      <c r="B57" s="763" t="s">
        <v>419</v>
      </c>
      <c r="C57" s="764"/>
      <c r="D57" s="533">
        <v>2314</v>
      </c>
      <c r="E57" s="528">
        <v>120</v>
      </c>
      <c r="F57" s="528"/>
      <c r="G57" s="528">
        <f t="shared" si="1"/>
        <v>120</v>
      </c>
      <c r="H57" s="528"/>
      <c r="I57" s="532" t="s">
        <v>399</v>
      </c>
    </row>
    <row r="58" spans="1:9" x14ac:dyDescent="0.2">
      <c r="A58" s="765">
        <v>24</v>
      </c>
      <c r="B58" s="767" t="s">
        <v>420</v>
      </c>
      <c r="C58" s="768"/>
      <c r="D58" s="533">
        <v>2279</v>
      </c>
      <c r="E58" s="534">
        <v>100</v>
      </c>
      <c r="F58" s="534"/>
      <c r="G58" s="528">
        <f t="shared" si="1"/>
        <v>100</v>
      </c>
      <c r="H58" s="534"/>
      <c r="I58" s="748" t="s">
        <v>421</v>
      </c>
    </row>
    <row r="59" spans="1:9" x14ac:dyDescent="0.2">
      <c r="A59" s="766"/>
      <c r="B59" s="769"/>
      <c r="C59" s="770"/>
      <c r="D59" s="533">
        <v>1150</v>
      </c>
      <c r="E59" s="534">
        <v>1500</v>
      </c>
      <c r="F59" s="534"/>
      <c r="G59" s="528">
        <f t="shared" si="1"/>
        <v>1500</v>
      </c>
      <c r="H59" s="534"/>
      <c r="I59" s="749"/>
    </row>
    <row r="60" spans="1:9" x14ac:dyDescent="0.2">
      <c r="A60" s="766"/>
      <c r="B60" s="769"/>
      <c r="C60" s="770"/>
      <c r="D60" s="533">
        <v>1210</v>
      </c>
      <c r="E60" s="534">
        <v>75</v>
      </c>
      <c r="F60" s="534"/>
      <c r="G60" s="528">
        <f t="shared" si="1"/>
        <v>75</v>
      </c>
      <c r="H60" s="534"/>
      <c r="I60" s="749"/>
    </row>
    <row r="61" spans="1:9" x14ac:dyDescent="0.2">
      <c r="A61" s="766"/>
      <c r="B61" s="769"/>
      <c r="C61" s="770"/>
      <c r="D61" s="533">
        <v>2264</v>
      </c>
      <c r="E61" s="534">
        <v>2000</v>
      </c>
      <c r="F61" s="534"/>
      <c r="G61" s="528">
        <f t="shared" si="1"/>
        <v>2000</v>
      </c>
      <c r="H61" s="534"/>
      <c r="I61" s="749"/>
    </row>
    <row r="62" spans="1:9" x14ac:dyDescent="0.2">
      <c r="A62" s="766"/>
      <c r="B62" s="769"/>
      <c r="C62" s="770"/>
      <c r="D62" s="533">
        <v>2370</v>
      </c>
      <c r="E62" s="534">
        <f>700-75</f>
        <v>625</v>
      </c>
      <c r="F62" s="534"/>
      <c r="G62" s="528">
        <f t="shared" si="1"/>
        <v>625</v>
      </c>
      <c r="H62" s="534"/>
      <c r="I62" s="749"/>
    </row>
    <row r="63" spans="1:9" x14ac:dyDescent="0.2">
      <c r="A63" s="766"/>
      <c r="B63" s="769"/>
      <c r="C63" s="770"/>
      <c r="D63" s="533">
        <v>2223</v>
      </c>
      <c r="E63" s="534">
        <v>120</v>
      </c>
      <c r="F63" s="534"/>
      <c r="G63" s="528">
        <f t="shared" si="1"/>
        <v>120</v>
      </c>
      <c r="H63" s="534"/>
      <c r="I63" s="749"/>
    </row>
    <row r="64" spans="1:9" x14ac:dyDescent="0.2">
      <c r="A64" s="766"/>
      <c r="B64" s="769"/>
      <c r="C64" s="770"/>
      <c r="D64" s="533">
        <v>2314</v>
      </c>
      <c r="E64" s="534">
        <v>80</v>
      </c>
      <c r="F64" s="534"/>
      <c r="G64" s="528">
        <f t="shared" si="1"/>
        <v>80</v>
      </c>
      <c r="H64" s="534"/>
      <c r="I64" s="749"/>
    </row>
    <row r="65" spans="1:9" x14ac:dyDescent="0.2">
      <c r="A65" s="773"/>
      <c r="B65" s="778"/>
      <c r="C65" s="779"/>
      <c r="D65" s="533">
        <v>2239</v>
      </c>
      <c r="E65" s="534">
        <v>120</v>
      </c>
      <c r="F65" s="534"/>
      <c r="G65" s="528">
        <f t="shared" si="1"/>
        <v>120</v>
      </c>
      <c r="H65" s="534"/>
      <c r="I65" s="753"/>
    </row>
    <row r="66" spans="1:9" ht="12.75" customHeight="1" x14ac:dyDescent="0.2">
      <c r="A66" s="765">
        <v>25</v>
      </c>
      <c r="B66" s="767" t="s">
        <v>422</v>
      </c>
      <c r="C66" s="768"/>
      <c r="D66" s="533">
        <v>2314</v>
      </c>
      <c r="E66" s="528">
        <v>150</v>
      </c>
      <c r="F66" s="534"/>
      <c r="G66" s="528">
        <f t="shared" si="1"/>
        <v>150</v>
      </c>
      <c r="H66" s="528"/>
      <c r="I66" s="748" t="s">
        <v>396</v>
      </c>
    </row>
    <row r="67" spans="1:9" ht="14.25" customHeight="1" x14ac:dyDescent="0.2">
      <c r="A67" s="773"/>
      <c r="B67" s="778"/>
      <c r="C67" s="779"/>
      <c r="D67" s="533">
        <v>2370</v>
      </c>
      <c r="E67" s="528">
        <v>350</v>
      </c>
      <c r="F67" s="534"/>
      <c r="G67" s="534">
        <f t="shared" si="1"/>
        <v>350</v>
      </c>
      <c r="H67" s="528"/>
      <c r="I67" s="749"/>
    </row>
    <row r="68" spans="1:9" x14ac:dyDescent="0.2">
      <c r="A68" s="535">
        <v>26</v>
      </c>
      <c r="B68" s="763" t="s">
        <v>423</v>
      </c>
      <c r="C68" s="764"/>
      <c r="D68" s="533">
        <v>2370</v>
      </c>
      <c r="E68" s="528">
        <v>200</v>
      </c>
      <c r="F68" s="534"/>
      <c r="G68" s="534">
        <f t="shared" si="1"/>
        <v>200</v>
      </c>
      <c r="H68" s="528"/>
      <c r="I68" s="536" t="s">
        <v>396</v>
      </c>
    </row>
    <row r="69" spans="1:9" ht="13.5" customHeight="1" x14ac:dyDescent="0.2">
      <c r="A69" s="765">
        <v>27</v>
      </c>
      <c r="B69" s="744" t="s">
        <v>424</v>
      </c>
      <c r="C69" s="745"/>
      <c r="D69" s="533">
        <v>1150</v>
      </c>
      <c r="E69" s="534">
        <f>300-15</f>
        <v>285</v>
      </c>
      <c r="F69" s="534"/>
      <c r="G69" s="534">
        <f t="shared" si="1"/>
        <v>285</v>
      </c>
      <c r="H69" s="534"/>
      <c r="I69" s="748" t="s">
        <v>396</v>
      </c>
    </row>
    <row r="70" spans="1:9" ht="13.5" customHeight="1" x14ac:dyDescent="0.2">
      <c r="A70" s="773"/>
      <c r="B70" s="751"/>
      <c r="C70" s="752"/>
      <c r="D70" s="533">
        <v>1210</v>
      </c>
      <c r="E70" s="534">
        <v>15</v>
      </c>
      <c r="F70" s="534"/>
      <c r="G70" s="534">
        <f t="shared" si="1"/>
        <v>15</v>
      </c>
      <c r="H70" s="534"/>
      <c r="I70" s="753"/>
    </row>
    <row r="71" spans="1:9" x14ac:dyDescent="0.2">
      <c r="A71" s="765">
        <v>28</v>
      </c>
      <c r="B71" s="767" t="s">
        <v>425</v>
      </c>
      <c r="C71" s="768"/>
      <c r="D71" s="533">
        <v>2370</v>
      </c>
      <c r="E71" s="528">
        <v>700</v>
      </c>
      <c r="F71" s="534"/>
      <c r="G71" s="534">
        <f t="shared" si="1"/>
        <v>700</v>
      </c>
      <c r="H71" s="528"/>
      <c r="I71" s="748" t="s">
        <v>396</v>
      </c>
    </row>
    <row r="72" spans="1:9" x14ac:dyDescent="0.2">
      <c r="A72" s="766"/>
      <c r="B72" s="769"/>
      <c r="C72" s="770"/>
      <c r="D72" s="533">
        <v>2314</v>
      </c>
      <c r="E72" s="528">
        <v>350</v>
      </c>
      <c r="F72" s="528"/>
      <c r="G72" s="534">
        <f t="shared" si="1"/>
        <v>350</v>
      </c>
      <c r="H72" s="528"/>
      <c r="I72" s="749"/>
    </row>
    <row r="73" spans="1:9" ht="12.75" customHeight="1" x14ac:dyDescent="0.2">
      <c r="A73" s="766"/>
      <c r="B73" s="769"/>
      <c r="C73" s="770"/>
      <c r="D73" s="533">
        <v>1150</v>
      </c>
      <c r="E73" s="528">
        <v>100</v>
      </c>
      <c r="F73" s="528"/>
      <c r="G73" s="534">
        <f t="shared" si="1"/>
        <v>100</v>
      </c>
      <c r="H73" s="528"/>
      <c r="I73" s="749"/>
    </row>
    <row r="74" spans="1:9" x14ac:dyDescent="0.2">
      <c r="A74" s="773"/>
      <c r="B74" s="778"/>
      <c r="C74" s="779"/>
      <c r="D74" s="533">
        <v>1210</v>
      </c>
      <c r="E74" s="528">
        <v>25</v>
      </c>
      <c r="F74" s="528"/>
      <c r="G74" s="534">
        <f t="shared" si="1"/>
        <v>25</v>
      </c>
      <c r="H74" s="528"/>
      <c r="I74" s="753"/>
    </row>
    <row r="75" spans="1:9" ht="23.25" customHeight="1" x14ac:dyDescent="0.2">
      <c r="A75" s="765">
        <v>29</v>
      </c>
      <c r="B75" s="767" t="s">
        <v>426</v>
      </c>
      <c r="C75" s="768"/>
      <c r="D75" s="533">
        <v>2314</v>
      </c>
      <c r="E75" s="534">
        <v>200</v>
      </c>
      <c r="F75" s="534"/>
      <c r="G75" s="534">
        <f t="shared" si="1"/>
        <v>200</v>
      </c>
      <c r="H75" s="534"/>
      <c r="I75" s="748" t="s">
        <v>396</v>
      </c>
    </row>
    <row r="76" spans="1:9" ht="14.25" customHeight="1" x14ac:dyDescent="0.2">
      <c r="A76" s="773"/>
      <c r="B76" s="778"/>
      <c r="C76" s="779"/>
      <c r="D76" s="533">
        <v>2370</v>
      </c>
      <c r="E76" s="534">
        <v>150</v>
      </c>
      <c r="F76" s="534"/>
      <c r="G76" s="534">
        <f t="shared" si="1"/>
        <v>150</v>
      </c>
      <c r="H76" s="534"/>
      <c r="I76" s="753"/>
    </row>
    <row r="77" spans="1:9" ht="14.25" customHeight="1" x14ac:dyDescent="0.2">
      <c r="A77" s="765">
        <v>30</v>
      </c>
      <c r="B77" s="767" t="s">
        <v>427</v>
      </c>
      <c r="C77" s="768"/>
      <c r="D77" s="533">
        <v>1150</v>
      </c>
      <c r="E77" s="528">
        <v>172</v>
      </c>
      <c r="F77" s="528"/>
      <c r="G77" s="534">
        <f t="shared" si="1"/>
        <v>172</v>
      </c>
      <c r="H77" s="528"/>
      <c r="I77" s="748" t="s">
        <v>428</v>
      </c>
    </row>
    <row r="78" spans="1:9" ht="11.25" customHeight="1" x14ac:dyDescent="0.2">
      <c r="A78" s="766"/>
      <c r="B78" s="769"/>
      <c r="C78" s="770"/>
      <c r="D78" s="533">
        <v>1210</v>
      </c>
      <c r="E78" s="528">
        <v>42</v>
      </c>
      <c r="F78" s="528"/>
      <c r="G78" s="534">
        <f t="shared" si="1"/>
        <v>42</v>
      </c>
      <c r="H78" s="528"/>
      <c r="I78" s="749"/>
    </row>
    <row r="79" spans="1:9" ht="12" customHeight="1" x14ac:dyDescent="0.2">
      <c r="A79" s="766"/>
      <c r="B79" s="769"/>
      <c r="C79" s="770"/>
      <c r="D79" s="533">
        <v>2264</v>
      </c>
      <c r="E79" s="528">
        <v>250</v>
      </c>
      <c r="F79" s="528"/>
      <c r="G79" s="534">
        <f t="shared" si="1"/>
        <v>250</v>
      </c>
      <c r="H79" s="528"/>
      <c r="I79" s="749"/>
    </row>
    <row r="80" spans="1:9" ht="12" customHeight="1" x14ac:dyDescent="0.2">
      <c r="A80" s="766"/>
      <c r="B80" s="769"/>
      <c r="C80" s="770"/>
      <c r="D80" s="533">
        <v>2314</v>
      </c>
      <c r="E80" s="528">
        <v>150</v>
      </c>
      <c r="F80" s="528"/>
      <c r="G80" s="534">
        <f t="shared" si="1"/>
        <v>150</v>
      </c>
      <c r="H80" s="528"/>
      <c r="I80" s="749"/>
    </row>
    <row r="81" spans="1:9" ht="12" customHeight="1" x14ac:dyDescent="0.2">
      <c r="A81" s="773"/>
      <c r="B81" s="778"/>
      <c r="C81" s="779"/>
      <c r="D81" s="533">
        <v>2311</v>
      </c>
      <c r="E81" s="528">
        <v>50</v>
      </c>
      <c r="F81" s="528"/>
      <c r="G81" s="534">
        <f t="shared" ref="G81:G143" si="2">SUM(E81:F81)</f>
        <v>50</v>
      </c>
      <c r="H81" s="528"/>
      <c r="I81" s="753"/>
    </row>
    <row r="82" spans="1:9" ht="12.75" customHeight="1" x14ac:dyDescent="0.2">
      <c r="A82" s="765">
        <v>31</v>
      </c>
      <c r="B82" s="767" t="s">
        <v>429</v>
      </c>
      <c r="C82" s="768"/>
      <c r="D82" s="533">
        <v>2279</v>
      </c>
      <c r="E82" s="528">
        <v>110</v>
      </c>
      <c r="F82" s="528"/>
      <c r="G82" s="534">
        <f t="shared" si="2"/>
        <v>110</v>
      </c>
      <c r="H82" s="528"/>
      <c r="I82" s="748" t="s">
        <v>428</v>
      </c>
    </row>
    <row r="83" spans="1:9" ht="12.75" customHeight="1" x14ac:dyDescent="0.2">
      <c r="A83" s="773"/>
      <c r="B83" s="778"/>
      <c r="C83" s="779"/>
      <c r="D83" s="533">
        <v>2314</v>
      </c>
      <c r="E83" s="528">
        <v>150</v>
      </c>
      <c r="F83" s="528"/>
      <c r="G83" s="528">
        <f t="shared" si="2"/>
        <v>150</v>
      </c>
      <c r="H83" s="528"/>
      <c r="I83" s="753"/>
    </row>
    <row r="84" spans="1:9" ht="12.75" customHeight="1" x14ac:dyDescent="0.2">
      <c r="A84" s="765">
        <v>32</v>
      </c>
      <c r="B84" s="767" t="s">
        <v>430</v>
      </c>
      <c r="C84" s="768"/>
      <c r="D84" s="533">
        <v>2279</v>
      </c>
      <c r="E84" s="528">
        <v>110</v>
      </c>
      <c r="F84" s="528"/>
      <c r="G84" s="528">
        <f t="shared" si="2"/>
        <v>110</v>
      </c>
      <c r="H84" s="528"/>
      <c r="I84" s="748" t="s">
        <v>428</v>
      </c>
    </row>
    <row r="85" spans="1:9" ht="12.75" customHeight="1" x14ac:dyDescent="0.2">
      <c r="A85" s="773"/>
      <c r="B85" s="778"/>
      <c r="C85" s="779"/>
      <c r="D85" s="533">
        <v>2314</v>
      </c>
      <c r="E85" s="528">
        <v>150</v>
      </c>
      <c r="F85" s="528"/>
      <c r="G85" s="528">
        <f t="shared" si="2"/>
        <v>150</v>
      </c>
      <c r="H85" s="528"/>
      <c r="I85" s="753"/>
    </row>
    <row r="86" spans="1:9" ht="12.75" customHeight="1" x14ac:dyDescent="0.2">
      <c r="A86" s="765">
        <v>33</v>
      </c>
      <c r="B86" s="767" t="s">
        <v>431</v>
      </c>
      <c r="C86" s="768"/>
      <c r="D86" s="533">
        <v>2311</v>
      </c>
      <c r="E86" s="528">
        <v>110</v>
      </c>
      <c r="F86" s="528"/>
      <c r="G86" s="528">
        <f t="shared" si="2"/>
        <v>110</v>
      </c>
      <c r="H86" s="528"/>
      <c r="I86" s="748" t="s">
        <v>428</v>
      </c>
    </row>
    <row r="87" spans="1:9" ht="12.75" customHeight="1" x14ac:dyDescent="0.2">
      <c r="A87" s="773"/>
      <c r="B87" s="778"/>
      <c r="C87" s="779"/>
      <c r="D87" s="533">
        <v>2314</v>
      </c>
      <c r="E87" s="528">
        <v>150</v>
      </c>
      <c r="F87" s="528"/>
      <c r="G87" s="528">
        <f t="shared" si="2"/>
        <v>150</v>
      </c>
      <c r="H87" s="528"/>
      <c r="I87" s="753"/>
    </row>
    <row r="88" spans="1:9" ht="12.75" customHeight="1" x14ac:dyDescent="0.2">
      <c r="A88" s="535">
        <v>34</v>
      </c>
      <c r="B88" s="763" t="s">
        <v>432</v>
      </c>
      <c r="C88" s="764"/>
      <c r="D88" s="533">
        <v>2314</v>
      </c>
      <c r="E88" s="528">
        <v>80</v>
      </c>
      <c r="F88" s="528"/>
      <c r="G88" s="528">
        <f t="shared" si="2"/>
        <v>80</v>
      </c>
      <c r="H88" s="528"/>
      <c r="I88" s="532" t="s">
        <v>399</v>
      </c>
    </row>
    <row r="89" spans="1:9" ht="12.75" customHeight="1" x14ac:dyDescent="0.2">
      <c r="A89" s="535">
        <v>35</v>
      </c>
      <c r="B89" s="763" t="s">
        <v>433</v>
      </c>
      <c r="C89" s="764"/>
      <c r="D89" s="533">
        <v>2314</v>
      </c>
      <c r="E89" s="528">
        <v>80</v>
      </c>
      <c r="F89" s="528"/>
      <c r="G89" s="528">
        <f t="shared" si="2"/>
        <v>80</v>
      </c>
      <c r="H89" s="528"/>
      <c r="I89" s="532" t="s">
        <v>399</v>
      </c>
    </row>
    <row r="90" spans="1:9" ht="12.75" customHeight="1" x14ac:dyDescent="0.2">
      <c r="A90" s="535">
        <v>36</v>
      </c>
      <c r="B90" s="763" t="s">
        <v>434</v>
      </c>
      <c r="C90" s="764"/>
      <c r="D90" s="533">
        <v>2314</v>
      </c>
      <c r="E90" s="528">
        <v>110</v>
      </c>
      <c r="F90" s="528"/>
      <c r="G90" s="528">
        <f t="shared" si="2"/>
        <v>110</v>
      </c>
      <c r="H90" s="528"/>
      <c r="I90" s="532" t="s">
        <v>399</v>
      </c>
    </row>
    <row r="91" spans="1:9" ht="12.75" customHeight="1" x14ac:dyDescent="0.2">
      <c r="A91" s="765">
        <v>37</v>
      </c>
      <c r="B91" s="744" t="s">
        <v>435</v>
      </c>
      <c r="C91" s="745"/>
      <c r="D91" s="533">
        <v>2262</v>
      </c>
      <c r="E91" s="528">
        <v>300</v>
      </c>
      <c r="F91" s="528"/>
      <c r="G91" s="528">
        <f t="shared" si="2"/>
        <v>300</v>
      </c>
      <c r="H91" s="528"/>
      <c r="I91" s="748" t="s">
        <v>399</v>
      </c>
    </row>
    <row r="92" spans="1:9" ht="12.75" customHeight="1" x14ac:dyDescent="0.2">
      <c r="A92" s="766"/>
      <c r="B92" s="746"/>
      <c r="C92" s="747"/>
      <c r="D92" s="533">
        <v>2363</v>
      </c>
      <c r="E92" s="528">
        <v>120</v>
      </c>
      <c r="F92" s="528"/>
      <c r="G92" s="528">
        <f t="shared" si="2"/>
        <v>120</v>
      </c>
      <c r="H92" s="528"/>
      <c r="I92" s="749"/>
    </row>
    <row r="93" spans="1:9" ht="12.75" customHeight="1" x14ac:dyDescent="0.2">
      <c r="A93" s="773"/>
      <c r="B93" s="751"/>
      <c r="C93" s="752"/>
      <c r="D93" s="533">
        <v>2314</v>
      </c>
      <c r="E93" s="528">
        <v>190</v>
      </c>
      <c r="F93" s="528"/>
      <c r="G93" s="528">
        <f t="shared" si="2"/>
        <v>190</v>
      </c>
      <c r="H93" s="528"/>
      <c r="I93" s="753"/>
    </row>
    <row r="94" spans="1:9" ht="25.5" customHeight="1" x14ac:dyDescent="0.2">
      <c r="A94" s="537"/>
      <c r="B94" s="781" t="s">
        <v>436</v>
      </c>
      <c r="C94" s="782"/>
      <c r="D94" s="533"/>
      <c r="E94" s="528"/>
      <c r="F94" s="528"/>
      <c r="G94" s="528"/>
      <c r="H94" s="528"/>
      <c r="I94" s="532"/>
    </row>
    <row r="95" spans="1:9" ht="12.75" customHeight="1" x14ac:dyDescent="0.2">
      <c r="A95" s="765">
        <v>38</v>
      </c>
      <c r="B95" s="767" t="s">
        <v>437</v>
      </c>
      <c r="C95" s="768"/>
      <c r="D95" s="533">
        <v>2363</v>
      </c>
      <c r="E95" s="528">
        <v>80</v>
      </c>
      <c r="F95" s="528"/>
      <c r="G95" s="528">
        <f t="shared" si="2"/>
        <v>80</v>
      </c>
      <c r="H95" s="528"/>
      <c r="I95" s="748" t="s">
        <v>399</v>
      </c>
    </row>
    <row r="96" spans="1:9" ht="12.75" customHeight="1" x14ac:dyDescent="0.2">
      <c r="A96" s="773"/>
      <c r="B96" s="778"/>
      <c r="C96" s="779"/>
      <c r="D96" s="533">
        <v>2314</v>
      </c>
      <c r="E96" s="528">
        <v>180</v>
      </c>
      <c r="F96" s="528"/>
      <c r="G96" s="528">
        <f t="shared" si="2"/>
        <v>180</v>
      </c>
      <c r="H96" s="528"/>
      <c r="I96" s="753"/>
    </row>
    <row r="97" spans="1:9" ht="13.5" customHeight="1" x14ac:dyDescent="0.2">
      <c r="A97" s="765">
        <v>39</v>
      </c>
      <c r="B97" s="767" t="s">
        <v>438</v>
      </c>
      <c r="C97" s="768"/>
      <c r="D97" s="533">
        <v>2322</v>
      </c>
      <c r="E97" s="534">
        <v>40</v>
      </c>
      <c r="F97" s="534"/>
      <c r="G97" s="528">
        <f t="shared" si="2"/>
        <v>40</v>
      </c>
      <c r="H97" s="534"/>
      <c r="I97" s="748" t="s">
        <v>399</v>
      </c>
    </row>
    <row r="98" spans="1:9" ht="12" customHeight="1" x14ac:dyDescent="0.2">
      <c r="A98" s="766"/>
      <c r="B98" s="769"/>
      <c r="C98" s="770"/>
      <c r="D98" s="533">
        <v>2370</v>
      </c>
      <c r="E98" s="534">
        <v>150</v>
      </c>
      <c r="F98" s="534"/>
      <c r="G98" s="528">
        <f t="shared" si="2"/>
        <v>150</v>
      </c>
      <c r="H98" s="534"/>
      <c r="I98" s="749"/>
    </row>
    <row r="99" spans="1:9" ht="12" customHeight="1" x14ac:dyDescent="0.2">
      <c r="A99" s="773"/>
      <c r="B99" s="778"/>
      <c r="C99" s="779"/>
      <c r="D99" s="533">
        <v>2279</v>
      </c>
      <c r="E99" s="528">
        <v>125</v>
      </c>
      <c r="F99" s="534"/>
      <c r="G99" s="528">
        <f t="shared" si="2"/>
        <v>125</v>
      </c>
      <c r="H99" s="528"/>
      <c r="I99" s="753"/>
    </row>
    <row r="100" spans="1:9" ht="12.75" customHeight="1" x14ac:dyDescent="0.2">
      <c r="A100" s="765">
        <v>40</v>
      </c>
      <c r="B100" s="767" t="s">
        <v>439</v>
      </c>
      <c r="C100" s="768"/>
      <c r="D100" s="533">
        <v>2279</v>
      </c>
      <c r="E100" s="528">
        <f>40-30</f>
        <v>10</v>
      </c>
      <c r="F100" s="534"/>
      <c r="G100" s="528">
        <f t="shared" si="2"/>
        <v>10</v>
      </c>
      <c r="H100" s="528"/>
      <c r="I100" s="748" t="s">
        <v>399</v>
      </c>
    </row>
    <row r="101" spans="1:9" ht="12.75" customHeight="1" x14ac:dyDescent="0.2">
      <c r="A101" s="773"/>
      <c r="B101" s="778"/>
      <c r="C101" s="779"/>
      <c r="D101" s="533">
        <v>2262</v>
      </c>
      <c r="E101" s="528">
        <v>200</v>
      </c>
      <c r="F101" s="534"/>
      <c r="G101" s="528">
        <f t="shared" si="2"/>
        <v>200</v>
      </c>
      <c r="H101" s="528"/>
      <c r="I101" s="753"/>
    </row>
    <row r="102" spans="1:9" ht="12.75" customHeight="1" x14ac:dyDescent="0.2">
      <c r="A102" s="535">
        <v>41</v>
      </c>
      <c r="B102" s="763" t="s">
        <v>440</v>
      </c>
      <c r="C102" s="764"/>
      <c r="D102" s="533">
        <v>2262</v>
      </c>
      <c r="E102" s="528">
        <v>200</v>
      </c>
      <c r="F102" s="534"/>
      <c r="G102" s="528">
        <f t="shared" si="2"/>
        <v>200</v>
      </c>
      <c r="H102" s="528"/>
      <c r="I102" s="532" t="s">
        <v>399</v>
      </c>
    </row>
    <row r="103" spans="1:9" ht="12.75" customHeight="1" x14ac:dyDescent="0.2">
      <c r="A103" s="765">
        <v>42</v>
      </c>
      <c r="B103" s="767" t="s">
        <v>441</v>
      </c>
      <c r="C103" s="768"/>
      <c r="D103" s="533">
        <v>2262</v>
      </c>
      <c r="E103" s="528">
        <v>200</v>
      </c>
      <c r="F103" s="534"/>
      <c r="G103" s="528">
        <f t="shared" si="2"/>
        <v>200</v>
      </c>
      <c r="H103" s="528"/>
      <c r="I103" s="748" t="s">
        <v>399</v>
      </c>
    </row>
    <row r="104" spans="1:9" ht="12.75" customHeight="1" x14ac:dyDescent="0.2">
      <c r="A104" s="773"/>
      <c r="B104" s="778"/>
      <c r="C104" s="779"/>
      <c r="D104" s="533">
        <v>2279</v>
      </c>
      <c r="E104" s="528">
        <f>45-45</f>
        <v>0</v>
      </c>
      <c r="F104" s="534"/>
      <c r="G104" s="528">
        <f t="shared" si="2"/>
        <v>0</v>
      </c>
      <c r="H104" s="528"/>
      <c r="I104" s="753"/>
    </row>
    <row r="105" spans="1:9" ht="12.75" customHeight="1" x14ac:dyDescent="0.2">
      <c r="A105" s="765">
        <v>43</v>
      </c>
      <c r="B105" s="767" t="s">
        <v>442</v>
      </c>
      <c r="C105" s="768"/>
      <c r="D105" s="533">
        <v>2262</v>
      </c>
      <c r="E105" s="528">
        <v>400</v>
      </c>
      <c r="F105" s="534"/>
      <c r="G105" s="528">
        <f t="shared" si="2"/>
        <v>400</v>
      </c>
      <c r="H105" s="528"/>
      <c r="I105" s="748" t="s">
        <v>399</v>
      </c>
    </row>
    <row r="106" spans="1:9" ht="12.75" customHeight="1" x14ac:dyDescent="0.2">
      <c r="A106" s="773"/>
      <c r="B106" s="778"/>
      <c r="C106" s="779"/>
      <c r="D106" s="533">
        <v>2279</v>
      </c>
      <c r="E106" s="528">
        <f>30-30</f>
        <v>0</v>
      </c>
      <c r="F106" s="534"/>
      <c r="G106" s="528">
        <f t="shared" si="2"/>
        <v>0</v>
      </c>
      <c r="H106" s="528"/>
      <c r="I106" s="753"/>
    </row>
    <row r="107" spans="1:9" ht="12.75" customHeight="1" x14ac:dyDescent="0.2">
      <c r="A107" s="765">
        <v>44</v>
      </c>
      <c r="B107" s="767" t="s">
        <v>443</v>
      </c>
      <c r="C107" s="768"/>
      <c r="D107" s="533">
        <v>2262</v>
      </c>
      <c r="E107" s="528">
        <v>1000</v>
      </c>
      <c r="F107" s="534"/>
      <c r="G107" s="528">
        <f t="shared" si="2"/>
        <v>1000</v>
      </c>
      <c r="H107" s="528"/>
      <c r="I107" s="748" t="s">
        <v>399</v>
      </c>
    </row>
    <row r="108" spans="1:9" ht="12.75" customHeight="1" x14ac:dyDescent="0.2">
      <c r="A108" s="766"/>
      <c r="B108" s="769"/>
      <c r="C108" s="770"/>
      <c r="D108" s="533">
        <v>2279</v>
      </c>
      <c r="E108" s="528">
        <v>120</v>
      </c>
      <c r="F108" s="534"/>
      <c r="G108" s="528">
        <f t="shared" si="2"/>
        <v>120</v>
      </c>
      <c r="H108" s="528"/>
      <c r="I108" s="749"/>
    </row>
    <row r="109" spans="1:9" ht="12.75" customHeight="1" x14ac:dyDescent="0.2">
      <c r="A109" s="773"/>
      <c r="B109" s="778"/>
      <c r="C109" s="779"/>
      <c r="D109" s="533">
        <v>2363</v>
      </c>
      <c r="E109" s="528">
        <v>500</v>
      </c>
      <c r="F109" s="528"/>
      <c r="G109" s="528">
        <f t="shared" si="2"/>
        <v>500</v>
      </c>
      <c r="H109" s="528"/>
      <c r="I109" s="753"/>
    </row>
    <row r="110" spans="1:9" ht="12.75" customHeight="1" x14ac:dyDescent="0.2">
      <c r="A110" s="765">
        <v>45</v>
      </c>
      <c r="B110" s="767" t="s">
        <v>444</v>
      </c>
      <c r="C110" s="768"/>
      <c r="D110" s="533">
        <v>2363</v>
      </c>
      <c r="E110" s="528">
        <v>250</v>
      </c>
      <c r="F110" s="528"/>
      <c r="G110" s="528">
        <f t="shared" si="2"/>
        <v>250</v>
      </c>
      <c r="H110" s="528"/>
      <c r="I110" s="748" t="s">
        <v>399</v>
      </c>
    </row>
    <row r="111" spans="1:9" ht="12.75" customHeight="1" x14ac:dyDescent="0.2">
      <c r="A111" s="766"/>
      <c r="B111" s="769"/>
      <c r="C111" s="770"/>
      <c r="D111" s="533">
        <v>2314</v>
      </c>
      <c r="E111" s="528">
        <v>350</v>
      </c>
      <c r="F111" s="528"/>
      <c r="G111" s="528">
        <f t="shared" si="2"/>
        <v>350</v>
      </c>
      <c r="H111" s="528"/>
      <c r="I111" s="749"/>
    </row>
    <row r="112" spans="1:9" ht="12.75" customHeight="1" x14ac:dyDescent="0.2">
      <c r="A112" s="766"/>
      <c r="B112" s="769"/>
      <c r="C112" s="770"/>
      <c r="D112" s="533">
        <v>1150</v>
      </c>
      <c r="E112" s="528">
        <v>420</v>
      </c>
      <c r="F112" s="528"/>
      <c r="G112" s="528">
        <f t="shared" si="2"/>
        <v>420</v>
      </c>
      <c r="H112" s="528"/>
      <c r="I112" s="749"/>
    </row>
    <row r="113" spans="1:9" ht="12.75" customHeight="1" x14ac:dyDescent="0.2">
      <c r="A113" s="773"/>
      <c r="B113" s="778"/>
      <c r="C113" s="779"/>
      <c r="D113" s="533">
        <v>1210</v>
      </c>
      <c r="E113" s="528">
        <v>102</v>
      </c>
      <c r="F113" s="528"/>
      <c r="G113" s="528">
        <f t="shared" si="2"/>
        <v>102</v>
      </c>
      <c r="H113" s="528"/>
      <c r="I113" s="753"/>
    </row>
    <row r="114" spans="1:9" ht="12.75" customHeight="1" x14ac:dyDescent="0.2">
      <c r="A114" s="765">
        <v>46</v>
      </c>
      <c r="B114" s="767" t="s">
        <v>445</v>
      </c>
      <c r="C114" s="768"/>
      <c r="D114" s="533">
        <v>2262</v>
      </c>
      <c r="E114" s="528">
        <v>900</v>
      </c>
      <c r="F114" s="528"/>
      <c r="G114" s="528">
        <f t="shared" si="2"/>
        <v>900</v>
      </c>
      <c r="H114" s="528"/>
      <c r="I114" s="748" t="s">
        <v>399</v>
      </c>
    </row>
    <row r="115" spans="1:9" ht="12.75" customHeight="1" x14ac:dyDescent="0.2">
      <c r="A115" s="766"/>
      <c r="B115" s="769"/>
      <c r="C115" s="770"/>
      <c r="D115" s="533">
        <v>2363</v>
      </c>
      <c r="E115" s="538">
        <v>875</v>
      </c>
      <c r="F115" s="538"/>
      <c r="G115" s="528">
        <f t="shared" si="2"/>
        <v>875</v>
      </c>
      <c r="H115" s="538"/>
      <c r="I115" s="749"/>
    </row>
    <row r="116" spans="1:9" ht="12.75" customHeight="1" x14ac:dyDescent="0.2">
      <c r="A116" s="766"/>
      <c r="B116" s="769"/>
      <c r="C116" s="770"/>
      <c r="D116" s="533">
        <v>2231</v>
      </c>
      <c r="E116" s="538">
        <v>160</v>
      </c>
      <c r="F116" s="538"/>
      <c r="G116" s="528">
        <f t="shared" si="2"/>
        <v>160</v>
      </c>
      <c r="H116" s="538"/>
      <c r="I116" s="749"/>
    </row>
    <row r="117" spans="1:9" ht="12.75" customHeight="1" x14ac:dyDescent="0.2">
      <c r="A117" s="773"/>
      <c r="B117" s="778"/>
      <c r="C117" s="779"/>
      <c r="D117" s="533">
        <v>2279</v>
      </c>
      <c r="E117" s="538">
        <v>60</v>
      </c>
      <c r="F117" s="538"/>
      <c r="G117" s="528">
        <f t="shared" si="2"/>
        <v>60</v>
      </c>
      <c r="H117" s="538"/>
      <c r="I117" s="753"/>
    </row>
    <row r="118" spans="1:9" ht="12.75" customHeight="1" x14ac:dyDescent="0.2">
      <c r="A118" s="765">
        <v>47</v>
      </c>
      <c r="B118" s="767" t="s">
        <v>446</v>
      </c>
      <c r="C118" s="768"/>
      <c r="D118" s="533">
        <v>2262</v>
      </c>
      <c r="E118" s="538">
        <v>900</v>
      </c>
      <c r="F118" s="538"/>
      <c r="G118" s="528">
        <f t="shared" si="2"/>
        <v>900</v>
      </c>
      <c r="H118" s="538"/>
      <c r="I118" s="771" t="s">
        <v>399</v>
      </c>
    </row>
    <row r="119" spans="1:9" ht="12.75" customHeight="1" x14ac:dyDescent="0.2">
      <c r="A119" s="766"/>
      <c r="B119" s="769"/>
      <c r="C119" s="770"/>
      <c r="D119" s="533">
        <v>2363</v>
      </c>
      <c r="E119" s="538">
        <v>680</v>
      </c>
      <c r="F119" s="538"/>
      <c r="G119" s="528">
        <f t="shared" si="2"/>
        <v>680</v>
      </c>
      <c r="H119" s="538"/>
      <c r="I119" s="780"/>
    </row>
    <row r="120" spans="1:9" ht="12.75" customHeight="1" x14ac:dyDescent="0.2">
      <c r="A120" s="766"/>
      <c r="B120" s="769"/>
      <c r="C120" s="770"/>
      <c r="D120" s="533">
        <v>2279</v>
      </c>
      <c r="E120" s="538">
        <v>80</v>
      </c>
      <c r="F120" s="538"/>
      <c r="G120" s="528">
        <f t="shared" si="2"/>
        <v>80</v>
      </c>
      <c r="H120" s="538"/>
      <c r="I120" s="780"/>
    </row>
    <row r="121" spans="1:9" ht="12.75" customHeight="1" x14ac:dyDescent="0.2">
      <c r="A121" s="773"/>
      <c r="B121" s="778"/>
      <c r="C121" s="779"/>
      <c r="D121" s="533">
        <v>2231</v>
      </c>
      <c r="E121" s="538">
        <v>120</v>
      </c>
      <c r="F121" s="538"/>
      <c r="G121" s="528">
        <f t="shared" si="2"/>
        <v>120</v>
      </c>
      <c r="H121" s="538"/>
      <c r="I121" s="772"/>
    </row>
    <row r="122" spans="1:9" ht="12.75" customHeight="1" x14ac:dyDescent="0.2">
      <c r="A122" s="765">
        <v>48</v>
      </c>
      <c r="B122" s="767" t="s">
        <v>447</v>
      </c>
      <c r="C122" s="768"/>
      <c r="D122" s="533">
        <v>1150</v>
      </c>
      <c r="E122" s="538">
        <f>800-39</f>
        <v>761</v>
      </c>
      <c r="F122" s="538"/>
      <c r="G122" s="528">
        <f t="shared" si="2"/>
        <v>761</v>
      </c>
      <c r="H122" s="538"/>
      <c r="I122" s="771" t="s">
        <v>448</v>
      </c>
    </row>
    <row r="123" spans="1:9" ht="12.75" customHeight="1" x14ac:dyDescent="0.2">
      <c r="A123" s="766"/>
      <c r="B123" s="769"/>
      <c r="C123" s="770"/>
      <c r="D123" s="533">
        <v>1210</v>
      </c>
      <c r="E123" s="538">
        <v>39</v>
      </c>
      <c r="F123" s="538"/>
      <c r="G123" s="528">
        <f t="shared" si="2"/>
        <v>39</v>
      </c>
      <c r="H123" s="538"/>
      <c r="I123" s="780"/>
    </row>
    <row r="124" spans="1:9" ht="12.75" customHeight="1" x14ac:dyDescent="0.2">
      <c r="A124" s="766"/>
      <c r="B124" s="769"/>
      <c r="C124" s="770"/>
      <c r="D124" s="533">
        <v>2219</v>
      </c>
      <c r="E124" s="538">
        <v>160</v>
      </c>
      <c r="F124" s="538"/>
      <c r="G124" s="528">
        <f t="shared" si="2"/>
        <v>160</v>
      </c>
      <c r="H124" s="538"/>
      <c r="I124" s="780"/>
    </row>
    <row r="125" spans="1:9" ht="12.75" customHeight="1" x14ac:dyDescent="0.2">
      <c r="A125" s="766"/>
      <c r="B125" s="769"/>
      <c r="C125" s="770"/>
      <c r="D125" s="533">
        <v>2279</v>
      </c>
      <c r="E125" s="538">
        <v>100</v>
      </c>
      <c r="F125" s="538"/>
      <c r="G125" s="528">
        <f t="shared" si="2"/>
        <v>100</v>
      </c>
      <c r="H125" s="538"/>
      <c r="I125" s="780"/>
    </row>
    <row r="126" spans="1:9" ht="12.75" customHeight="1" x14ac:dyDescent="0.2">
      <c r="A126" s="766"/>
      <c r="B126" s="769"/>
      <c r="C126" s="770"/>
      <c r="D126" s="533">
        <v>2311</v>
      </c>
      <c r="E126" s="538">
        <v>100</v>
      </c>
      <c r="F126" s="538"/>
      <c r="G126" s="528">
        <f t="shared" si="2"/>
        <v>100</v>
      </c>
      <c r="H126" s="538"/>
      <c r="I126" s="780"/>
    </row>
    <row r="127" spans="1:9" ht="12.75" customHeight="1" x14ac:dyDescent="0.2">
      <c r="A127" s="766"/>
      <c r="B127" s="769"/>
      <c r="C127" s="770"/>
      <c r="D127" s="533">
        <v>2314</v>
      </c>
      <c r="E127" s="538">
        <v>1100</v>
      </c>
      <c r="F127" s="538"/>
      <c r="G127" s="528">
        <f t="shared" si="2"/>
        <v>1100</v>
      </c>
      <c r="H127" s="538"/>
      <c r="I127" s="780"/>
    </row>
    <row r="128" spans="1:9" ht="12.75" customHeight="1" x14ac:dyDescent="0.2">
      <c r="A128" s="766"/>
      <c r="B128" s="769"/>
      <c r="C128" s="770"/>
      <c r="D128" s="533">
        <v>2231</v>
      </c>
      <c r="E128" s="538">
        <v>300</v>
      </c>
      <c r="F128" s="538"/>
      <c r="G128" s="528">
        <f t="shared" si="2"/>
        <v>300</v>
      </c>
      <c r="H128" s="538"/>
      <c r="I128" s="780"/>
    </row>
    <row r="129" spans="1:9" ht="12.75" customHeight="1" x14ac:dyDescent="0.2">
      <c r="A129" s="773"/>
      <c r="B129" s="778"/>
      <c r="C129" s="779"/>
      <c r="D129" s="533">
        <v>2314</v>
      </c>
      <c r="E129" s="538">
        <v>1000</v>
      </c>
      <c r="F129" s="538"/>
      <c r="G129" s="528">
        <f t="shared" si="2"/>
        <v>1000</v>
      </c>
      <c r="H129" s="538"/>
      <c r="I129" s="772"/>
    </row>
    <row r="130" spans="1:9" ht="12.75" customHeight="1" x14ac:dyDescent="0.2">
      <c r="A130" s="765">
        <v>49</v>
      </c>
      <c r="B130" s="767" t="s">
        <v>449</v>
      </c>
      <c r="C130" s="768"/>
      <c r="D130" s="533">
        <v>1150</v>
      </c>
      <c r="E130" s="538">
        <f>3090-148</f>
        <v>2942</v>
      </c>
      <c r="F130" s="538"/>
      <c r="G130" s="534">
        <f t="shared" si="2"/>
        <v>2942</v>
      </c>
      <c r="H130" s="538"/>
      <c r="I130" s="771" t="s">
        <v>399</v>
      </c>
    </row>
    <row r="131" spans="1:9" ht="12.75" customHeight="1" x14ac:dyDescent="0.2">
      <c r="A131" s="766"/>
      <c r="B131" s="769"/>
      <c r="C131" s="770"/>
      <c r="D131" s="533">
        <v>1210</v>
      </c>
      <c r="E131" s="538">
        <v>148</v>
      </c>
      <c r="F131" s="538"/>
      <c r="G131" s="534">
        <f t="shared" si="2"/>
        <v>148</v>
      </c>
      <c r="H131" s="538"/>
      <c r="I131" s="780"/>
    </row>
    <row r="132" spans="1:9" ht="12.75" customHeight="1" x14ac:dyDescent="0.2">
      <c r="A132" s="766"/>
      <c r="B132" s="769"/>
      <c r="C132" s="770"/>
      <c r="D132" s="533">
        <v>2314</v>
      </c>
      <c r="E132" s="538">
        <v>375</v>
      </c>
      <c r="F132" s="538"/>
      <c r="G132" s="534">
        <f t="shared" si="2"/>
        <v>375</v>
      </c>
      <c r="H132" s="538"/>
      <c r="I132" s="780"/>
    </row>
    <row r="133" spans="1:9" ht="12.75" customHeight="1" x14ac:dyDescent="0.2">
      <c r="A133" s="766"/>
      <c r="B133" s="769"/>
      <c r="C133" s="770"/>
      <c r="D133" s="533">
        <v>6422</v>
      </c>
      <c r="E133" s="538">
        <v>2000</v>
      </c>
      <c r="F133" s="538"/>
      <c r="G133" s="534">
        <f t="shared" si="2"/>
        <v>2000</v>
      </c>
      <c r="H133" s="538"/>
      <c r="I133" s="780"/>
    </row>
    <row r="134" spans="1:9" ht="12.75" customHeight="1" x14ac:dyDescent="0.2">
      <c r="A134" s="773"/>
      <c r="B134" s="778"/>
      <c r="C134" s="779"/>
      <c r="D134" s="533">
        <v>2231</v>
      </c>
      <c r="E134" s="538">
        <v>625</v>
      </c>
      <c r="F134" s="538"/>
      <c r="G134" s="534">
        <f t="shared" si="2"/>
        <v>625</v>
      </c>
      <c r="H134" s="538"/>
      <c r="I134" s="772"/>
    </row>
    <row r="135" spans="1:9" x14ac:dyDescent="0.2">
      <c r="A135" s="535">
        <v>50</v>
      </c>
      <c r="B135" s="763" t="s">
        <v>450</v>
      </c>
      <c r="C135" s="764"/>
      <c r="D135" s="533">
        <v>2314</v>
      </c>
      <c r="E135" s="61">
        <v>150</v>
      </c>
      <c r="F135" s="61"/>
      <c r="G135" s="534">
        <f t="shared" si="2"/>
        <v>150</v>
      </c>
      <c r="H135" s="61"/>
      <c r="I135" s="539" t="s">
        <v>399</v>
      </c>
    </row>
    <row r="136" spans="1:9" ht="12" customHeight="1" x14ac:dyDescent="0.2">
      <c r="A136" s="765">
        <v>51</v>
      </c>
      <c r="B136" s="767" t="s">
        <v>451</v>
      </c>
      <c r="C136" s="768"/>
      <c r="D136" s="533">
        <v>1150</v>
      </c>
      <c r="E136" s="538">
        <v>236</v>
      </c>
      <c r="F136" s="538"/>
      <c r="G136" s="534">
        <f t="shared" si="2"/>
        <v>236</v>
      </c>
      <c r="H136" s="538"/>
      <c r="I136" s="771" t="s">
        <v>399</v>
      </c>
    </row>
    <row r="137" spans="1:9" x14ac:dyDescent="0.2">
      <c r="A137" s="766"/>
      <c r="B137" s="769"/>
      <c r="C137" s="770"/>
      <c r="D137" s="533">
        <v>1210</v>
      </c>
      <c r="E137" s="538">
        <v>56</v>
      </c>
      <c r="F137" s="538"/>
      <c r="G137" s="534">
        <f t="shared" si="2"/>
        <v>56</v>
      </c>
      <c r="H137" s="538"/>
      <c r="I137" s="780"/>
    </row>
    <row r="138" spans="1:9" x14ac:dyDescent="0.2">
      <c r="A138" s="773"/>
      <c r="B138" s="778"/>
      <c r="C138" s="779"/>
      <c r="D138" s="533">
        <v>2314</v>
      </c>
      <c r="E138" s="538">
        <v>100</v>
      </c>
      <c r="F138" s="538"/>
      <c r="G138" s="534">
        <f t="shared" si="2"/>
        <v>100</v>
      </c>
      <c r="H138" s="538"/>
      <c r="I138" s="772"/>
    </row>
    <row r="139" spans="1:9" ht="12.75" customHeight="1" x14ac:dyDescent="0.2">
      <c r="A139" s="765">
        <v>52</v>
      </c>
      <c r="B139" s="767" t="s">
        <v>452</v>
      </c>
      <c r="C139" s="768"/>
      <c r="D139" s="533">
        <v>1150</v>
      </c>
      <c r="E139" s="538">
        <v>236</v>
      </c>
      <c r="F139" s="538"/>
      <c r="G139" s="534">
        <f t="shared" si="2"/>
        <v>236</v>
      </c>
      <c r="H139" s="538"/>
      <c r="I139" s="771" t="s">
        <v>399</v>
      </c>
    </row>
    <row r="140" spans="1:9" ht="12.75" customHeight="1" x14ac:dyDescent="0.2">
      <c r="A140" s="766"/>
      <c r="B140" s="769"/>
      <c r="C140" s="770"/>
      <c r="D140" s="533">
        <v>1210</v>
      </c>
      <c r="E140" s="538">
        <v>57</v>
      </c>
      <c r="F140" s="538"/>
      <c r="G140" s="534">
        <f t="shared" si="2"/>
        <v>57</v>
      </c>
      <c r="H140" s="538"/>
      <c r="I140" s="772"/>
    </row>
    <row r="141" spans="1:9" ht="24.75" customHeight="1" x14ac:dyDescent="0.2">
      <c r="A141" s="535">
        <v>53</v>
      </c>
      <c r="B141" s="763" t="s">
        <v>453</v>
      </c>
      <c r="C141" s="764"/>
      <c r="D141" s="533">
        <v>2314</v>
      </c>
      <c r="E141" s="61">
        <v>400</v>
      </c>
      <c r="F141" s="61"/>
      <c r="G141" s="534">
        <f t="shared" si="2"/>
        <v>400</v>
      </c>
      <c r="H141" s="61"/>
      <c r="I141" s="539" t="s">
        <v>399</v>
      </c>
    </row>
    <row r="142" spans="1:9" ht="12.75" customHeight="1" x14ac:dyDescent="0.2">
      <c r="A142" s="765">
        <v>54</v>
      </c>
      <c r="B142" s="774" t="s">
        <v>454</v>
      </c>
      <c r="C142" s="775"/>
      <c r="D142" s="533">
        <v>2279</v>
      </c>
      <c r="E142" s="538">
        <v>200</v>
      </c>
      <c r="F142" s="538"/>
      <c r="G142" s="534">
        <f t="shared" si="2"/>
        <v>200</v>
      </c>
      <c r="H142" s="538"/>
      <c r="I142" s="771" t="s">
        <v>396</v>
      </c>
    </row>
    <row r="143" spans="1:9" ht="12.75" customHeight="1" x14ac:dyDescent="0.2">
      <c r="A143" s="773"/>
      <c r="B143" s="776"/>
      <c r="C143" s="777"/>
      <c r="D143" s="533">
        <v>2314</v>
      </c>
      <c r="E143" s="538">
        <v>200</v>
      </c>
      <c r="F143" s="538"/>
      <c r="G143" s="534">
        <f t="shared" si="2"/>
        <v>200</v>
      </c>
      <c r="H143" s="538"/>
      <c r="I143" s="772"/>
    </row>
    <row r="144" spans="1:9" ht="12.75" customHeight="1" x14ac:dyDescent="0.2">
      <c r="A144" s="535"/>
      <c r="B144" s="762" t="s">
        <v>455</v>
      </c>
      <c r="C144" s="762"/>
      <c r="D144" s="533"/>
      <c r="E144" s="538"/>
      <c r="F144" s="538"/>
      <c r="G144" s="534"/>
      <c r="H144" s="538"/>
      <c r="I144" s="539"/>
    </row>
    <row r="145" spans="1:9" x14ac:dyDescent="0.2">
      <c r="A145" s="535">
        <v>55</v>
      </c>
      <c r="B145" s="763" t="s">
        <v>456</v>
      </c>
      <c r="C145" s="764"/>
      <c r="D145" s="533">
        <v>2262</v>
      </c>
      <c r="E145" s="538">
        <v>600</v>
      </c>
      <c r="F145" s="538"/>
      <c r="G145" s="528">
        <f t="shared" ref="G145" si="3">SUM(E145:F145)</f>
        <v>600</v>
      </c>
      <c r="H145" s="540"/>
      <c r="I145" s="541" t="s">
        <v>457</v>
      </c>
    </row>
    <row r="146" spans="1:9" x14ac:dyDescent="0.2">
      <c r="A146" s="542"/>
      <c r="B146" s="543"/>
      <c r="C146" s="543"/>
      <c r="D146" s="544"/>
      <c r="E146" s="543"/>
      <c r="F146" s="543"/>
      <c r="G146" s="543"/>
      <c r="H146" s="543"/>
      <c r="I146" s="543"/>
    </row>
    <row r="147" spans="1:9" x14ac:dyDescent="0.2">
      <c r="A147" s="757" t="s">
        <v>389</v>
      </c>
      <c r="B147" s="757"/>
      <c r="C147" s="757" t="s">
        <v>458</v>
      </c>
      <c r="D147" s="757"/>
      <c r="E147" s="757"/>
      <c r="F147" s="757"/>
      <c r="G147" s="757"/>
      <c r="H147" s="757"/>
      <c r="I147" s="757"/>
    </row>
    <row r="148" spans="1:9" x14ac:dyDescent="0.2">
      <c r="A148" s="758" t="s">
        <v>391</v>
      </c>
      <c r="B148" s="758"/>
      <c r="C148" s="759" t="s">
        <v>383</v>
      </c>
      <c r="D148" s="759"/>
      <c r="E148" s="759"/>
      <c r="F148" s="759"/>
      <c r="G148" s="759"/>
      <c r="H148" s="759"/>
      <c r="I148" s="759"/>
    </row>
    <row r="149" spans="1:9" ht="12" customHeight="1" x14ac:dyDescent="0.2">
      <c r="A149" s="726" t="s">
        <v>325</v>
      </c>
      <c r="B149" s="726" t="s">
        <v>326</v>
      </c>
      <c r="C149" s="726"/>
      <c r="D149" s="727" t="s">
        <v>327</v>
      </c>
      <c r="E149" s="726" t="s">
        <v>328</v>
      </c>
      <c r="F149" s="724" t="s">
        <v>329</v>
      </c>
      <c r="G149" s="726" t="s">
        <v>330</v>
      </c>
      <c r="H149" s="706" t="s">
        <v>32</v>
      </c>
      <c r="I149" s="727" t="s">
        <v>331</v>
      </c>
    </row>
    <row r="150" spans="1:9" ht="36.75" customHeight="1" x14ac:dyDescent="0.2">
      <c r="A150" s="726"/>
      <c r="B150" s="726"/>
      <c r="C150" s="726"/>
      <c r="D150" s="727"/>
      <c r="E150" s="726"/>
      <c r="F150" s="725"/>
      <c r="G150" s="726"/>
      <c r="H150" s="707"/>
      <c r="I150" s="727"/>
    </row>
    <row r="151" spans="1:9" x14ac:dyDescent="0.2">
      <c r="A151" s="754" t="s">
        <v>332</v>
      </c>
      <c r="B151" s="755"/>
      <c r="C151" s="756"/>
      <c r="D151" s="524"/>
      <c r="E151" s="525">
        <f>SUM(E152:E233)</f>
        <v>15920</v>
      </c>
      <c r="F151" s="525">
        <f t="shared" ref="F151:G151" si="4">SUM(F152:F233)</f>
        <v>0</v>
      </c>
      <c r="G151" s="525">
        <f t="shared" si="4"/>
        <v>15920</v>
      </c>
      <c r="H151" s="525"/>
      <c r="I151" s="525"/>
    </row>
    <row r="152" spans="1:9" x14ac:dyDescent="0.2">
      <c r="A152" s="526"/>
      <c r="B152" s="760"/>
      <c r="C152" s="761"/>
      <c r="D152" s="527"/>
      <c r="E152" s="528"/>
      <c r="F152" s="528"/>
      <c r="G152" s="528"/>
      <c r="H152" s="528"/>
      <c r="I152" s="528"/>
    </row>
    <row r="153" spans="1:9" x14ac:dyDescent="0.2">
      <c r="A153" s="531">
        <v>1</v>
      </c>
      <c r="B153" s="733" t="s">
        <v>459</v>
      </c>
      <c r="C153" s="734"/>
      <c r="D153" s="530">
        <v>2314</v>
      </c>
      <c r="E153" s="534">
        <v>85</v>
      </c>
      <c r="F153" s="534"/>
      <c r="G153" s="534">
        <f>SUM(E153:F153)</f>
        <v>85</v>
      </c>
      <c r="H153" s="534"/>
      <c r="I153" s="532" t="s">
        <v>399</v>
      </c>
    </row>
    <row r="154" spans="1:9" ht="12.75" customHeight="1" x14ac:dyDescent="0.2">
      <c r="A154" s="743">
        <v>2</v>
      </c>
      <c r="B154" s="746" t="s">
        <v>460</v>
      </c>
      <c r="C154" s="747"/>
      <c r="D154" s="530">
        <v>2279</v>
      </c>
      <c r="E154" s="534">
        <v>15</v>
      </c>
      <c r="F154" s="534"/>
      <c r="G154" s="534">
        <f t="shared" ref="G154:G221" si="5">SUM(E154:F154)</f>
        <v>15</v>
      </c>
      <c r="H154" s="534"/>
      <c r="I154" s="749" t="s">
        <v>399</v>
      </c>
    </row>
    <row r="155" spans="1:9" ht="12.75" customHeight="1" x14ac:dyDescent="0.2">
      <c r="A155" s="750"/>
      <c r="B155" s="751"/>
      <c r="C155" s="752"/>
      <c r="D155" s="530">
        <v>2262</v>
      </c>
      <c r="E155" s="534">
        <v>210</v>
      </c>
      <c r="F155" s="534"/>
      <c r="G155" s="534">
        <f t="shared" si="5"/>
        <v>210</v>
      </c>
      <c r="H155" s="534"/>
      <c r="I155" s="753"/>
    </row>
    <row r="156" spans="1:9" ht="12.75" customHeight="1" x14ac:dyDescent="0.2">
      <c r="A156" s="742">
        <v>3</v>
      </c>
      <c r="B156" s="744" t="s">
        <v>461</v>
      </c>
      <c r="C156" s="745"/>
      <c r="D156" s="530">
        <v>2314</v>
      </c>
      <c r="E156" s="534">
        <v>110</v>
      </c>
      <c r="F156" s="534"/>
      <c r="G156" s="534">
        <f t="shared" si="5"/>
        <v>110</v>
      </c>
      <c r="H156" s="534"/>
      <c r="I156" s="748" t="s">
        <v>399</v>
      </c>
    </row>
    <row r="157" spans="1:9" ht="12.75" customHeight="1" x14ac:dyDescent="0.2">
      <c r="A157" s="743"/>
      <c r="B157" s="746"/>
      <c r="C157" s="747"/>
      <c r="D157" s="530">
        <v>1150</v>
      </c>
      <c r="E157" s="534">
        <v>86</v>
      </c>
      <c r="F157" s="534"/>
      <c r="G157" s="534">
        <f t="shared" si="5"/>
        <v>86</v>
      </c>
      <c r="H157" s="534"/>
      <c r="I157" s="749"/>
    </row>
    <row r="158" spans="1:9" ht="12.75" customHeight="1" x14ac:dyDescent="0.2">
      <c r="A158" s="750"/>
      <c r="B158" s="751"/>
      <c r="C158" s="752"/>
      <c r="D158" s="530">
        <v>1210</v>
      </c>
      <c r="E158" s="534">
        <v>21</v>
      </c>
      <c r="F158" s="534"/>
      <c r="G158" s="534">
        <f t="shared" si="5"/>
        <v>21</v>
      </c>
      <c r="H158" s="534"/>
      <c r="I158" s="753"/>
    </row>
    <row r="159" spans="1:9" ht="12.75" customHeight="1" x14ac:dyDescent="0.2">
      <c r="A159" s="743">
        <v>4</v>
      </c>
      <c r="B159" s="746" t="s">
        <v>462</v>
      </c>
      <c r="C159" s="747"/>
      <c r="D159" s="530">
        <v>2279</v>
      </c>
      <c r="E159" s="534">
        <v>15</v>
      </c>
      <c r="F159" s="534"/>
      <c r="G159" s="534">
        <f t="shared" si="5"/>
        <v>15</v>
      </c>
      <c r="H159" s="534"/>
      <c r="I159" s="749" t="s">
        <v>399</v>
      </c>
    </row>
    <row r="160" spans="1:9" ht="12.75" customHeight="1" x14ac:dyDescent="0.2">
      <c r="A160" s="743"/>
      <c r="B160" s="746"/>
      <c r="C160" s="747"/>
      <c r="D160" s="530">
        <v>2262</v>
      </c>
      <c r="E160" s="534">
        <f>210-210</f>
        <v>0</v>
      </c>
      <c r="F160" s="534"/>
      <c r="G160" s="534">
        <f t="shared" si="5"/>
        <v>0</v>
      </c>
      <c r="H160" s="534"/>
      <c r="I160" s="749"/>
    </row>
    <row r="161" spans="1:9" ht="12.75" customHeight="1" x14ac:dyDescent="0.2">
      <c r="A161" s="742">
        <v>5</v>
      </c>
      <c r="B161" s="744" t="s">
        <v>463</v>
      </c>
      <c r="C161" s="745"/>
      <c r="D161" s="530">
        <v>2314</v>
      </c>
      <c r="E161" s="534">
        <v>140</v>
      </c>
      <c r="F161" s="534"/>
      <c r="G161" s="534">
        <f t="shared" si="5"/>
        <v>140</v>
      </c>
      <c r="H161" s="534"/>
      <c r="I161" s="748" t="s">
        <v>399</v>
      </c>
    </row>
    <row r="162" spans="1:9" ht="12.75" customHeight="1" x14ac:dyDescent="0.2">
      <c r="A162" s="743"/>
      <c r="B162" s="746"/>
      <c r="C162" s="747"/>
      <c r="D162" s="530">
        <v>1150</v>
      </c>
      <c r="E162" s="534">
        <v>86</v>
      </c>
      <c r="F162" s="534"/>
      <c r="G162" s="534">
        <f t="shared" si="5"/>
        <v>86</v>
      </c>
      <c r="H162" s="534"/>
      <c r="I162" s="749"/>
    </row>
    <row r="163" spans="1:9" ht="12.75" customHeight="1" x14ac:dyDescent="0.2">
      <c r="A163" s="750"/>
      <c r="B163" s="751"/>
      <c r="C163" s="752"/>
      <c r="D163" s="530">
        <v>1210</v>
      </c>
      <c r="E163" s="534">
        <v>21</v>
      </c>
      <c r="F163" s="534"/>
      <c r="G163" s="534">
        <f t="shared" si="5"/>
        <v>21</v>
      </c>
      <c r="H163" s="534"/>
      <c r="I163" s="753"/>
    </row>
    <row r="164" spans="1:9" ht="12.75" customHeight="1" x14ac:dyDescent="0.2">
      <c r="A164" s="531">
        <v>6</v>
      </c>
      <c r="B164" s="733" t="s">
        <v>464</v>
      </c>
      <c r="C164" s="734"/>
      <c r="D164" s="530">
        <v>2262</v>
      </c>
      <c r="E164" s="534">
        <v>300</v>
      </c>
      <c r="F164" s="534"/>
      <c r="G164" s="534">
        <f t="shared" si="5"/>
        <v>300</v>
      </c>
      <c r="H164" s="534"/>
      <c r="I164" s="532" t="s">
        <v>399</v>
      </c>
    </row>
    <row r="165" spans="1:9" ht="12.95" customHeight="1" x14ac:dyDescent="0.2">
      <c r="A165" s="742">
        <v>7</v>
      </c>
      <c r="B165" s="744" t="s">
        <v>465</v>
      </c>
      <c r="C165" s="745"/>
      <c r="D165" s="530">
        <v>1150</v>
      </c>
      <c r="E165" s="534">
        <v>84</v>
      </c>
      <c r="F165" s="534"/>
      <c r="G165" s="534">
        <f t="shared" si="5"/>
        <v>84</v>
      </c>
      <c r="H165" s="534"/>
      <c r="I165" s="748" t="s">
        <v>399</v>
      </c>
    </row>
    <row r="166" spans="1:9" ht="12.95" customHeight="1" x14ac:dyDescent="0.2">
      <c r="A166" s="743"/>
      <c r="B166" s="746"/>
      <c r="C166" s="747"/>
      <c r="D166" s="530">
        <v>1210</v>
      </c>
      <c r="E166" s="534">
        <v>21</v>
      </c>
      <c r="F166" s="534"/>
      <c r="G166" s="534">
        <f t="shared" si="5"/>
        <v>21</v>
      </c>
      <c r="H166" s="534"/>
      <c r="I166" s="749"/>
    </row>
    <row r="167" spans="1:9" ht="12.95" customHeight="1" x14ac:dyDescent="0.2">
      <c r="A167" s="750"/>
      <c r="B167" s="751"/>
      <c r="C167" s="752"/>
      <c r="D167" s="530">
        <v>2314</v>
      </c>
      <c r="E167" s="534">
        <v>260</v>
      </c>
      <c r="F167" s="534"/>
      <c r="G167" s="534">
        <f t="shared" si="5"/>
        <v>260</v>
      </c>
      <c r="H167" s="534"/>
      <c r="I167" s="753"/>
    </row>
    <row r="168" spans="1:9" ht="12.95" customHeight="1" x14ac:dyDescent="0.2">
      <c r="A168" s="742">
        <v>8</v>
      </c>
      <c r="B168" s="744" t="s">
        <v>466</v>
      </c>
      <c r="C168" s="745"/>
      <c r="D168" s="530">
        <v>1150</v>
      </c>
      <c r="E168" s="534">
        <v>84</v>
      </c>
      <c r="F168" s="534"/>
      <c r="G168" s="534">
        <f t="shared" si="5"/>
        <v>84</v>
      </c>
      <c r="H168" s="534"/>
      <c r="I168" s="748" t="s">
        <v>399</v>
      </c>
    </row>
    <row r="169" spans="1:9" ht="12.95" customHeight="1" x14ac:dyDescent="0.2">
      <c r="A169" s="743"/>
      <c r="B169" s="746"/>
      <c r="C169" s="747"/>
      <c r="D169" s="530">
        <v>1210</v>
      </c>
      <c r="E169" s="534">
        <v>21</v>
      </c>
      <c r="F169" s="534"/>
      <c r="G169" s="534">
        <f t="shared" si="5"/>
        <v>21</v>
      </c>
      <c r="H169" s="534"/>
      <c r="I169" s="749"/>
    </row>
    <row r="170" spans="1:9" ht="18.75" customHeight="1" x14ac:dyDescent="0.2">
      <c r="A170" s="750"/>
      <c r="B170" s="751"/>
      <c r="C170" s="752"/>
      <c r="D170" s="530">
        <v>2314</v>
      </c>
      <c r="E170" s="534">
        <v>110</v>
      </c>
      <c r="F170" s="534"/>
      <c r="G170" s="534">
        <f t="shared" si="5"/>
        <v>110</v>
      </c>
      <c r="H170" s="534"/>
      <c r="I170" s="753"/>
    </row>
    <row r="171" spans="1:9" ht="38.25" customHeight="1" x14ac:dyDescent="0.2">
      <c r="A171" s="531">
        <v>9</v>
      </c>
      <c r="B171" s="733" t="s">
        <v>467</v>
      </c>
      <c r="C171" s="734"/>
      <c r="D171" s="530">
        <v>2314</v>
      </c>
      <c r="E171" s="534">
        <v>140</v>
      </c>
      <c r="F171" s="534"/>
      <c r="G171" s="534">
        <f t="shared" si="5"/>
        <v>140</v>
      </c>
      <c r="H171" s="534"/>
      <c r="I171" s="532" t="s">
        <v>399</v>
      </c>
    </row>
    <row r="172" spans="1:9" x14ac:dyDescent="0.2">
      <c r="A172" s="742">
        <v>10</v>
      </c>
      <c r="B172" s="744" t="s">
        <v>468</v>
      </c>
      <c r="C172" s="745"/>
      <c r="D172" s="530">
        <v>2314</v>
      </c>
      <c r="E172" s="534">
        <v>140</v>
      </c>
      <c r="F172" s="534"/>
      <c r="G172" s="534">
        <f t="shared" si="5"/>
        <v>140</v>
      </c>
      <c r="H172" s="534"/>
      <c r="I172" s="748" t="s">
        <v>399</v>
      </c>
    </row>
    <row r="173" spans="1:9" x14ac:dyDescent="0.2">
      <c r="A173" s="743"/>
      <c r="B173" s="746"/>
      <c r="C173" s="747"/>
      <c r="D173" s="530">
        <v>1150</v>
      </c>
      <c r="E173" s="534">
        <v>86</v>
      </c>
      <c r="F173" s="534"/>
      <c r="G173" s="534">
        <f t="shared" si="5"/>
        <v>86</v>
      </c>
      <c r="H173" s="534"/>
      <c r="I173" s="749"/>
    </row>
    <row r="174" spans="1:9" x14ac:dyDescent="0.2">
      <c r="A174" s="750"/>
      <c r="B174" s="751"/>
      <c r="C174" s="752"/>
      <c r="D174" s="530">
        <v>1210</v>
      </c>
      <c r="E174" s="534">
        <v>21</v>
      </c>
      <c r="F174" s="534"/>
      <c r="G174" s="534">
        <f t="shared" si="5"/>
        <v>21</v>
      </c>
      <c r="H174" s="534"/>
      <c r="I174" s="753"/>
    </row>
    <row r="175" spans="1:9" x14ac:dyDescent="0.2">
      <c r="A175" s="742">
        <v>11</v>
      </c>
      <c r="B175" s="744" t="s">
        <v>469</v>
      </c>
      <c r="C175" s="745"/>
      <c r="D175" s="530">
        <v>1150</v>
      </c>
      <c r="E175" s="534">
        <f>1130+24</f>
        <v>1154</v>
      </c>
      <c r="F175" s="534"/>
      <c r="G175" s="534">
        <f t="shared" si="5"/>
        <v>1154</v>
      </c>
      <c r="H175" s="534"/>
      <c r="I175" s="748" t="s">
        <v>399</v>
      </c>
    </row>
    <row r="176" spans="1:9" x14ac:dyDescent="0.2">
      <c r="A176" s="743"/>
      <c r="B176" s="746"/>
      <c r="C176" s="747"/>
      <c r="D176" s="530">
        <v>1210</v>
      </c>
      <c r="E176" s="534">
        <f>273+6</f>
        <v>279</v>
      </c>
      <c r="F176" s="534"/>
      <c r="G176" s="534">
        <f t="shared" si="5"/>
        <v>279</v>
      </c>
      <c r="H176" s="534"/>
      <c r="I176" s="749"/>
    </row>
    <row r="177" spans="1:9" x14ac:dyDescent="0.2">
      <c r="A177" s="743"/>
      <c r="B177" s="746"/>
      <c r="C177" s="747"/>
      <c r="D177" s="530">
        <v>2262</v>
      </c>
      <c r="E177" s="534">
        <f>30-30</f>
        <v>0</v>
      </c>
      <c r="F177" s="534"/>
      <c r="G177" s="534">
        <f t="shared" si="5"/>
        <v>0</v>
      </c>
      <c r="H177" s="534"/>
      <c r="I177" s="749"/>
    </row>
    <row r="178" spans="1:9" x14ac:dyDescent="0.2">
      <c r="A178" s="750"/>
      <c r="B178" s="751"/>
      <c r="C178" s="752"/>
      <c r="D178" s="530">
        <v>2314</v>
      </c>
      <c r="E178" s="534">
        <v>385</v>
      </c>
      <c r="F178" s="534"/>
      <c r="G178" s="534">
        <f t="shared" si="5"/>
        <v>385</v>
      </c>
      <c r="H178" s="534"/>
      <c r="I178" s="753"/>
    </row>
    <row r="179" spans="1:9" x14ac:dyDescent="0.2">
      <c r="A179" s="742">
        <v>12</v>
      </c>
      <c r="B179" s="744" t="s">
        <v>470</v>
      </c>
      <c r="C179" s="745"/>
      <c r="D179" s="530">
        <v>1150</v>
      </c>
      <c r="E179" s="534">
        <v>177</v>
      </c>
      <c r="F179" s="534"/>
      <c r="G179" s="534">
        <f t="shared" si="5"/>
        <v>177</v>
      </c>
      <c r="H179" s="534"/>
      <c r="I179" s="748" t="s">
        <v>399</v>
      </c>
    </row>
    <row r="180" spans="1:9" x14ac:dyDescent="0.2">
      <c r="A180" s="743"/>
      <c r="B180" s="746"/>
      <c r="C180" s="747"/>
      <c r="D180" s="530">
        <v>1210</v>
      </c>
      <c r="E180" s="534">
        <v>43</v>
      </c>
      <c r="F180" s="534"/>
      <c r="G180" s="534">
        <f t="shared" si="5"/>
        <v>43</v>
      </c>
      <c r="H180" s="534"/>
      <c r="I180" s="749"/>
    </row>
    <row r="181" spans="1:9" x14ac:dyDescent="0.2">
      <c r="A181" s="750"/>
      <c r="B181" s="751"/>
      <c r="C181" s="752"/>
      <c r="D181" s="530">
        <v>2314</v>
      </c>
      <c r="E181" s="534">
        <v>160</v>
      </c>
      <c r="F181" s="534"/>
      <c r="G181" s="534">
        <f t="shared" si="5"/>
        <v>160</v>
      </c>
      <c r="H181" s="534"/>
      <c r="I181" s="753"/>
    </row>
    <row r="182" spans="1:9" x14ac:dyDescent="0.2">
      <c r="A182" s="742">
        <v>13</v>
      </c>
      <c r="B182" s="744" t="s">
        <v>471</v>
      </c>
      <c r="C182" s="745"/>
      <c r="D182" s="530">
        <v>1150</v>
      </c>
      <c r="E182" s="534">
        <f>1130+24</f>
        <v>1154</v>
      </c>
      <c r="F182" s="534"/>
      <c r="G182" s="534">
        <f t="shared" si="5"/>
        <v>1154</v>
      </c>
      <c r="H182" s="534"/>
      <c r="I182" s="748" t="s">
        <v>399</v>
      </c>
    </row>
    <row r="183" spans="1:9" x14ac:dyDescent="0.2">
      <c r="A183" s="743"/>
      <c r="B183" s="746"/>
      <c r="C183" s="747"/>
      <c r="D183" s="530">
        <v>1210</v>
      </c>
      <c r="E183" s="534">
        <f>273+6</f>
        <v>279</v>
      </c>
      <c r="F183" s="534"/>
      <c r="G183" s="534">
        <f t="shared" si="5"/>
        <v>279</v>
      </c>
      <c r="H183" s="534"/>
      <c r="I183" s="749"/>
    </row>
    <row r="184" spans="1:9" x14ac:dyDescent="0.2">
      <c r="A184" s="743"/>
      <c r="B184" s="746"/>
      <c r="C184" s="747"/>
      <c r="D184" s="530">
        <v>2262</v>
      </c>
      <c r="E184" s="534">
        <f>30-30</f>
        <v>0</v>
      </c>
      <c r="F184" s="534"/>
      <c r="G184" s="534">
        <f t="shared" si="5"/>
        <v>0</v>
      </c>
      <c r="H184" s="534"/>
      <c r="I184" s="749"/>
    </row>
    <row r="185" spans="1:9" x14ac:dyDescent="0.2">
      <c r="A185" s="750"/>
      <c r="B185" s="751"/>
      <c r="C185" s="752"/>
      <c r="D185" s="530">
        <v>2314</v>
      </c>
      <c r="E185" s="534">
        <v>500</v>
      </c>
      <c r="F185" s="534"/>
      <c r="G185" s="534">
        <f t="shared" si="5"/>
        <v>500</v>
      </c>
      <c r="H185" s="534"/>
      <c r="I185" s="753"/>
    </row>
    <row r="186" spans="1:9" x14ac:dyDescent="0.2">
      <c r="A186" s="742">
        <v>14</v>
      </c>
      <c r="B186" s="744" t="s">
        <v>472</v>
      </c>
      <c r="C186" s="745"/>
      <c r="D186" s="530">
        <v>1150</v>
      </c>
      <c r="E186" s="534">
        <v>143</v>
      </c>
      <c r="F186" s="534"/>
      <c r="G186" s="534">
        <f t="shared" si="5"/>
        <v>143</v>
      </c>
      <c r="H186" s="534"/>
      <c r="I186" s="748" t="s">
        <v>399</v>
      </c>
    </row>
    <row r="187" spans="1:9" x14ac:dyDescent="0.2">
      <c r="A187" s="743"/>
      <c r="B187" s="746"/>
      <c r="C187" s="747"/>
      <c r="D187" s="530">
        <v>1210</v>
      </c>
      <c r="E187" s="534">
        <v>35</v>
      </c>
      <c r="F187" s="534"/>
      <c r="G187" s="534">
        <f t="shared" si="5"/>
        <v>35</v>
      </c>
      <c r="H187" s="534"/>
      <c r="I187" s="749"/>
    </row>
    <row r="188" spans="1:9" x14ac:dyDescent="0.2">
      <c r="A188" s="750"/>
      <c r="B188" s="751"/>
      <c r="C188" s="752"/>
      <c r="D188" s="530">
        <v>2314</v>
      </c>
      <c r="E188" s="534">
        <v>140</v>
      </c>
      <c r="F188" s="534"/>
      <c r="G188" s="534">
        <f t="shared" si="5"/>
        <v>140</v>
      </c>
      <c r="H188" s="534"/>
      <c r="I188" s="753"/>
    </row>
    <row r="189" spans="1:9" x14ac:dyDescent="0.2">
      <c r="A189" s="742">
        <v>15</v>
      </c>
      <c r="B189" s="744" t="s">
        <v>473</v>
      </c>
      <c r="C189" s="745"/>
      <c r="D189" s="530">
        <v>1150</v>
      </c>
      <c r="E189" s="534">
        <v>177</v>
      </c>
      <c r="F189" s="534"/>
      <c r="G189" s="534">
        <f t="shared" si="5"/>
        <v>177</v>
      </c>
      <c r="H189" s="534"/>
      <c r="I189" s="748" t="s">
        <v>399</v>
      </c>
    </row>
    <row r="190" spans="1:9" x14ac:dyDescent="0.2">
      <c r="A190" s="743"/>
      <c r="B190" s="746"/>
      <c r="C190" s="747"/>
      <c r="D190" s="530">
        <v>1210</v>
      </c>
      <c r="E190" s="534">
        <v>43</v>
      </c>
      <c r="F190" s="534"/>
      <c r="G190" s="534">
        <f t="shared" si="5"/>
        <v>43</v>
      </c>
      <c r="H190" s="534"/>
      <c r="I190" s="749"/>
    </row>
    <row r="191" spans="1:9" x14ac:dyDescent="0.2">
      <c r="A191" s="750"/>
      <c r="B191" s="751"/>
      <c r="C191" s="752"/>
      <c r="D191" s="530">
        <v>2314</v>
      </c>
      <c r="E191" s="534">
        <v>140</v>
      </c>
      <c r="F191" s="534"/>
      <c r="G191" s="534">
        <f t="shared" si="5"/>
        <v>140</v>
      </c>
      <c r="H191" s="534"/>
      <c r="I191" s="753"/>
    </row>
    <row r="192" spans="1:9" x14ac:dyDescent="0.2">
      <c r="A192" s="742">
        <v>16</v>
      </c>
      <c r="B192" s="744" t="s">
        <v>474</v>
      </c>
      <c r="C192" s="745"/>
      <c r="D192" s="530">
        <v>1150</v>
      </c>
      <c r="E192" s="534">
        <v>430</v>
      </c>
      <c r="F192" s="534"/>
      <c r="G192" s="534">
        <f t="shared" si="5"/>
        <v>430</v>
      </c>
      <c r="H192" s="534"/>
      <c r="I192" s="748" t="s">
        <v>399</v>
      </c>
    </row>
    <row r="193" spans="1:9" x14ac:dyDescent="0.2">
      <c r="A193" s="743"/>
      <c r="B193" s="746"/>
      <c r="C193" s="747"/>
      <c r="D193" s="530">
        <v>1210</v>
      </c>
      <c r="E193" s="534">
        <v>104</v>
      </c>
      <c r="F193" s="534"/>
      <c r="G193" s="534">
        <f t="shared" si="5"/>
        <v>104</v>
      </c>
      <c r="H193" s="534"/>
      <c r="I193" s="749"/>
    </row>
    <row r="194" spans="1:9" x14ac:dyDescent="0.2">
      <c r="A194" s="750"/>
      <c r="B194" s="751"/>
      <c r="C194" s="752"/>
      <c r="D194" s="530">
        <v>2314</v>
      </c>
      <c r="E194" s="534">
        <v>200</v>
      </c>
      <c r="F194" s="534"/>
      <c r="G194" s="534">
        <f t="shared" si="5"/>
        <v>200</v>
      </c>
      <c r="H194" s="534"/>
      <c r="I194" s="753"/>
    </row>
    <row r="195" spans="1:9" x14ac:dyDescent="0.2">
      <c r="A195" s="742">
        <v>17</v>
      </c>
      <c r="B195" s="744" t="s">
        <v>475</v>
      </c>
      <c r="C195" s="745"/>
      <c r="D195" s="530">
        <v>2314</v>
      </c>
      <c r="E195" s="534">
        <v>120</v>
      </c>
      <c r="F195" s="534"/>
      <c r="G195" s="534">
        <f t="shared" si="5"/>
        <v>120</v>
      </c>
      <c r="H195" s="534"/>
      <c r="I195" s="748" t="s">
        <v>399</v>
      </c>
    </row>
    <row r="196" spans="1:9" x14ac:dyDescent="0.2">
      <c r="A196" s="743"/>
      <c r="B196" s="746"/>
      <c r="C196" s="747"/>
      <c r="D196" s="530">
        <v>1150</v>
      </c>
      <c r="E196" s="534">
        <v>86</v>
      </c>
      <c r="F196" s="534"/>
      <c r="G196" s="534">
        <f t="shared" si="5"/>
        <v>86</v>
      </c>
      <c r="H196" s="534"/>
      <c r="I196" s="749"/>
    </row>
    <row r="197" spans="1:9" x14ac:dyDescent="0.2">
      <c r="A197" s="750"/>
      <c r="B197" s="751"/>
      <c r="C197" s="752"/>
      <c r="D197" s="530">
        <v>1210</v>
      </c>
      <c r="E197" s="534">
        <v>21</v>
      </c>
      <c r="F197" s="534"/>
      <c r="G197" s="534">
        <f t="shared" si="5"/>
        <v>21</v>
      </c>
      <c r="H197" s="534"/>
      <c r="I197" s="753"/>
    </row>
    <row r="198" spans="1:9" x14ac:dyDescent="0.2">
      <c r="A198" s="743">
        <v>18</v>
      </c>
      <c r="B198" s="746" t="s">
        <v>476</v>
      </c>
      <c r="C198" s="747"/>
      <c r="D198" s="530">
        <v>2279</v>
      </c>
      <c r="E198" s="534">
        <v>15</v>
      </c>
      <c r="F198" s="534"/>
      <c r="G198" s="534">
        <f t="shared" si="5"/>
        <v>15</v>
      </c>
      <c r="H198" s="534"/>
      <c r="I198" s="749"/>
    </row>
    <row r="199" spans="1:9" x14ac:dyDescent="0.2">
      <c r="A199" s="743"/>
      <c r="B199" s="746"/>
      <c r="C199" s="747"/>
      <c r="D199" s="530">
        <v>2262</v>
      </c>
      <c r="E199" s="534">
        <v>210</v>
      </c>
      <c r="F199" s="534"/>
      <c r="G199" s="534">
        <f t="shared" si="5"/>
        <v>210</v>
      </c>
      <c r="H199" s="534"/>
      <c r="I199" s="749"/>
    </row>
    <row r="200" spans="1:9" x14ac:dyDescent="0.2">
      <c r="A200" s="742">
        <v>19</v>
      </c>
      <c r="B200" s="744" t="s">
        <v>477</v>
      </c>
      <c r="C200" s="745"/>
      <c r="D200" s="530">
        <v>2314</v>
      </c>
      <c r="E200" s="534">
        <v>500</v>
      </c>
      <c r="F200" s="534"/>
      <c r="G200" s="534">
        <f t="shared" si="5"/>
        <v>500</v>
      </c>
      <c r="H200" s="534"/>
      <c r="I200" s="748" t="s">
        <v>399</v>
      </c>
    </row>
    <row r="201" spans="1:9" x14ac:dyDescent="0.2">
      <c r="A201" s="743"/>
      <c r="B201" s="746"/>
      <c r="C201" s="747"/>
      <c r="D201" s="530">
        <v>1150</v>
      </c>
      <c r="E201" s="534">
        <v>630</v>
      </c>
      <c r="F201" s="534"/>
      <c r="G201" s="534">
        <f t="shared" si="5"/>
        <v>630</v>
      </c>
      <c r="H201" s="534"/>
      <c r="I201" s="749"/>
    </row>
    <row r="202" spans="1:9" x14ac:dyDescent="0.2">
      <c r="A202" s="750"/>
      <c r="B202" s="751"/>
      <c r="C202" s="752"/>
      <c r="D202" s="530">
        <v>1210</v>
      </c>
      <c r="E202" s="534">
        <v>152</v>
      </c>
      <c r="F202" s="534"/>
      <c r="G202" s="534">
        <f t="shared" si="5"/>
        <v>152</v>
      </c>
      <c r="H202" s="534"/>
      <c r="I202" s="753"/>
    </row>
    <row r="203" spans="1:9" x14ac:dyDescent="0.2">
      <c r="A203" s="742">
        <v>20</v>
      </c>
      <c r="B203" s="744" t="s">
        <v>478</v>
      </c>
      <c r="C203" s="745"/>
      <c r="D203" s="530">
        <v>2314</v>
      </c>
      <c r="E203" s="534">
        <v>143</v>
      </c>
      <c r="F203" s="534"/>
      <c r="G203" s="534">
        <f t="shared" si="5"/>
        <v>143</v>
      </c>
      <c r="H203" s="534"/>
      <c r="I203" s="748" t="s">
        <v>399</v>
      </c>
    </row>
    <row r="204" spans="1:9" x14ac:dyDescent="0.2">
      <c r="A204" s="743"/>
      <c r="B204" s="746"/>
      <c r="C204" s="747"/>
      <c r="D204" s="530">
        <v>1150</v>
      </c>
      <c r="E204" s="534">
        <v>236</v>
      </c>
      <c r="F204" s="534"/>
      <c r="G204" s="534">
        <f t="shared" si="5"/>
        <v>236</v>
      </c>
      <c r="H204" s="534"/>
      <c r="I204" s="749"/>
    </row>
    <row r="205" spans="1:9" x14ac:dyDescent="0.2">
      <c r="A205" s="750"/>
      <c r="B205" s="751"/>
      <c r="C205" s="752"/>
      <c r="D205" s="530">
        <v>1210</v>
      </c>
      <c r="E205" s="534">
        <v>57</v>
      </c>
      <c r="F205" s="534"/>
      <c r="G205" s="534">
        <f t="shared" si="5"/>
        <v>57</v>
      </c>
      <c r="H205" s="534"/>
      <c r="I205" s="753"/>
    </row>
    <row r="206" spans="1:9" x14ac:dyDescent="0.2">
      <c r="A206" s="742">
        <v>21</v>
      </c>
      <c r="B206" s="744" t="s">
        <v>479</v>
      </c>
      <c r="C206" s="745"/>
      <c r="D206" s="530">
        <v>2314</v>
      </c>
      <c r="E206" s="534">
        <v>140</v>
      </c>
      <c r="F206" s="534"/>
      <c r="G206" s="534">
        <f t="shared" si="5"/>
        <v>140</v>
      </c>
      <c r="H206" s="534"/>
      <c r="I206" s="748" t="s">
        <v>399</v>
      </c>
    </row>
    <row r="207" spans="1:9" x14ac:dyDescent="0.2">
      <c r="A207" s="743"/>
      <c r="B207" s="746"/>
      <c r="C207" s="747"/>
      <c r="D207" s="530">
        <v>1150</v>
      </c>
      <c r="E207" s="534">
        <v>86</v>
      </c>
      <c r="F207" s="534"/>
      <c r="G207" s="534">
        <f t="shared" si="5"/>
        <v>86</v>
      </c>
      <c r="H207" s="534"/>
      <c r="I207" s="749"/>
    </row>
    <row r="208" spans="1:9" x14ac:dyDescent="0.2">
      <c r="A208" s="750"/>
      <c r="B208" s="751"/>
      <c r="C208" s="752"/>
      <c r="D208" s="530">
        <v>1210</v>
      </c>
      <c r="E208" s="534">
        <v>21</v>
      </c>
      <c r="F208" s="534"/>
      <c r="G208" s="534">
        <f t="shared" si="5"/>
        <v>21</v>
      </c>
      <c r="H208" s="534"/>
      <c r="I208" s="753"/>
    </row>
    <row r="209" spans="1:9" x14ac:dyDescent="0.2">
      <c r="A209" s="742">
        <v>22</v>
      </c>
      <c r="B209" s="744" t="s">
        <v>480</v>
      </c>
      <c r="C209" s="745"/>
      <c r="D209" s="530">
        <v>2314</v>
      </c>
      <c r="E209" s="534">
        <v>130</v>
      </c>
      <c r="F209" s="534"/>
      <c r="G209" s="534">
        <f t="shared" si="5"/>
        <v>130</v>
      </c>
      <c r="H209" s="534"/>
      <c r="I209" s="748" t="s">
        <v>399</v>
      </c>
    </row>
    <row r="210" spans="1:9" x14ac:dyDescent="0.2">
      <c r="A210" s="743"/>
      <c r="B210" s="746"/>
      <c r="C210" s="747"/>
      <c r="D210" s="530">
        <v>1150</v>
      </c>
      <c r="E210" s="534">
        <v>86</v>
      </c>
      <c r="F210" s="534"/>
      <c r="G210" s="534">
        <f t="shared" si="5"/>
        <v>86</v>
      </c>
      <c r="H210" s="534"/>
      <c r="I210" s="749"/>
    </row>
    <row r="211" spans="1:9" x14ac:dyDescent="0.2">
      <c r="A211" s="750"/>
      <c r="B211" s="751"/>
      <c r="C211" s="752"/>
      <c r="D211" s="530">
        <v>1210</v>
      </c>
      <c r="E211" s="534">
        <v>21</v>
      </c>
      <c r="F211" s="534"/>
      <c r="G211" s="534">
        <f t="shared" si="5"/>
        <v>21</v>
      </c>
      <c r="H211" s="534"/>
      <c r="I211" s="753"/>
    </row>
    <row r="212" spans="1:9" x14ac:dyDescent="0.2">
      <c r="A212" s="742">
        <v>23</v>
      </c>
      <c r="B212" s="744" t="s">
        <v>481</v>
      </c>
      <c r="C212" s="745"/>
      <c r="D212" s="530">
        <v>2314</v>
      </c>
      <c r="E212" s="534">
        <v>170</v>
      </c>
      <c r="F212" s="534"/>
      <c r="G212" s="534">
        <f t="shared" si="5"/>
        <v>170</v>
      </c>
      <c r="H212" s="534"/>
      <c r="I212" s="748" t="s">
        <v>399</v>
      </c>
    </row>
    <row r="213" spans="1:9" x14ac:dyDescent="0.2">
      <c r="A213" s="743"/>
      <c r="B213" s="746"/>
      <c r="C213" s="747"/>
      <c r="D213" s="530">
        <v>1150</v>
      </c>
      <c r="E213" s="534">
        <v>86</v>
      </c>
      <c r="F213" s="534"/>
      <c r="G213" s="534">
        <f t="shared" si="5"/>
        <v>86</v>
      </c>
      <c r="H213" s="534"/>
      <c r="I213" s="749"/>
    </row>
    <row r="214" spans="1:9" x14ac:dyDescent="0.2">
      <c r="A214" s="750"/>
      <c r="B214" s="751"/>
      <c r="C214" s="752"/>
      <c r="D214" s="530">
        <v>1210</v>
      </c>
      <c r="E214" s="534">
        <v>21</v>
      </c>
      <c r="F214" s="534"/>
      <c r="G214" s="534">
        <f t="shared" si="5"/>
        <v>21</v>
      </c>
      <c r="H214" s="534"/>
      <c r="I214" s="753"/>
    </row>
    <row r="215" spans="1:9" x14ac:dyDescent="0.2">
      <c r="A215" s="531">
        <v>24</v>
      </c>
      <c r="B215" s="733" t="s">
        <v>482</v>
      </c>
      <c r="C215" s="734"/>
      <c r="D215" s="530">
        <v>2314</v>
      </c>
      <c r="E215" s="534">
        <v>140</v>
      </c>
      <c r="F215" s="534"/>
      <c r="G215" s="534">
        <f t="shared" si="5"/>
        <v>140</v>
      </c>
      <c r="H215" s="534"/>
      <c r="I215" s="532" t="s">
        <v>399</v>
      </c>
    </row>
    <row r="216" spans="1:9" x14ac:dyDescent="0.2">
      <c r="A216" s="531">
        <v>25</v>
      </c>
      <c r="B216" s="733" t="s">
        <v>483</v>
      </c>
      <c r="C216" s="734"/>
      <c r="D216" s="530">
        <v>2314</v>
      </c>
      <c r="E216" s="534">
        <v>170</v>
      </c>
      <c r="F216" s="534"/>
      <c r="G216" s="534">
        <f t="shared" si="5"/>
        <v>170</v>
      </c>
      <c r="H216" s="534"/>
      <c r="I216" s="532" t="s">
        <v>399</v>
      </c>
    </row>
    <row r="217" spans="1:9" x14ac:dyDescent="0.2">
      <c r="A217" s="531">
        <v>26</v>
      </c>
      <c r="B217" s="733" t="s">
        <v>484</v>
      </c>
      <c r="C217" s="734"/>
      <c r="D217" s="530">
        <v>2314</v>
      </c>
      <c r="E217" s="534">
        <v>170</v>
      </c>
      <c r="F217" s="534"/>
      <c r="G217" s="534">
        <f t="shared" si="5"/>
        <v>170</v>
      </c>
      <c r="H217" s="534"/>
      <c r="I217" s="532" t="s">
        <v>399</v>
      </c>
    </row>
    <row r="218" spans="1:9" x14ac:dyDescent="0.2">
      <c r="A218" s="531">
        <v>27</v>
      </c>
      <c r="B218" s="733" t="s">
        <v>485</v>
      </c>
      <c r="C218" s="734"/>
      <c r="D218" s="530">
        <v>2314</v>
      </c>
      <c r="E218" s="534">
        <v>170</v>
      </c>
      <c r="F218" s="534"/>
      <c r="G218" s="534">
        <f t="shared" si="5"/>
        <v>170</v>
      </c>
      <c r="H218" s="534"/>
      <c r="I218" s="532" t="s">
        <v>399</v>
      </c>
    </row>
    <row r="219" spans="1:9" x14ac:dyDescent="0.2">
      <c r="A219" s="531">
        <v>28</v>
      </c>
      <c r="B219" s="733" t="s">
        <v>486</v>
      </c>
      <c r="C219" s="734"/>
      <c r="D219" s="530">
        <v>2314</v>
      </c>
      <c r="E219" s="534">
        <v>400</v>
      </c>
      <c r="F219" s="534"/>
      <c r="G219" s="534">
        <f t="shared" si="5"/>
        <v>400</v>
      </c>
      <c r="H219" s="534"/>
      <c r="I219" s="532" t="s">
        <v>399</v>
      </c>
    </row>
    <row r="220" spans="1:9" x14ac:dyDescent="0.2">
      <c r="A220" s="531">
        <v>29</v>
      </c>
      <c r="B220" s="733" t="s">
        <v>487</v>
      </c>
      <c r="C220" s="734"/>
      <c r="D220" s="530">
        <v>2314</v>
      </c>
      <c r="E220" s="534">
        <v>170</v>
      </c>
      <c r="F220" s="534"/>
      <c r="G220" s="534">
        <f t="shared" si="5"/>
        <v>170</v>
      </c>
      <c r="H220" s="534"/>
      <c r="I220" s="532" t="s">
        <v>399</v>
      </c>
    </row>
    <row r="221" spans="1:9" x14ac:dyDescent="0.2">
      <c r="A221" s="531">
        <v>30</v>
      </c>
      <c r="B221" s="733" t="s">
        <v>488</v>
      </c>
      <c r="C221" s="734"/>
      <c r="D221" s="530">
        <v>2314</v>
      </c>
      <c r="E221" s="534">
        <v>170</v>
      </c>
      <c r="F221" s="534"/>
      <c r="G221" s="534">
        <f t="shared" si="5"/>
        <v>170</v>
      </c>
      <c r="H221" s="534"/>
      <c r="I221" s="532" t="s">
        <v>399</v>
      </c>
    </row>
    <row r="222" spans="1:9" x14ac:dyDescent="0.2">
      <c r="A222" s="531">
        <v>31</v>
      </c>
      <c r="B222" s="733" t="s">
        <v>489</v>
      </c>
      <c r="C222" s="734"/>
      <c r="D222" s="530">
        <v>2314</v>
      </c>
      <c r="E222" s="534">
        <v>140</v>
      </c>
      <c r="F222" s="534"/>
      <c r="G222" s="534">
        <f t="shared" ref="G222:G233" si="6">SUM(E222:F222)</f>
        <v>140</v>
      </c>
      <c r="H222" s="534"/>
      <c r="I222" s="532" t="s">
        <v>399</v>
      </c>
    </row>
    <row r="223" spans="1:9" x14ac:dyDescent="0.2">
      <c r="A223" s="531">
        <v>32</v>
      </c>
      <c r="B223" s="733" t="s">
        <v>490</v>
      </c>
      <c r="C223" s="734"/>
      <c r="D223" s="530">
        <v>2314</v>
      </c>
      <c r="E223" s="534">
        <v>250</v>
      </c>
      <c r="F223" s="534"/>
      <c r="G223" s="534">
        <f t="shared" si="6"/>
        <v>250</v>
      </c>
      <c r="H223" s="534"/>
      <c r="I223" s="532" t="s">
        <v>399</v>
      </c>
    </row>
    <row r="224" spans="1:9" x14ac:dyDescent="0.2">
      <c r="A224" s="531">
        <v>33</v>
      </c>
      <c r="B224" s="733" t="s">
        <v>491</v>
      </c>
      <c r="C224" s="734"/>
      <c r="D224" s="530">
        <v>2314</v>
      </c>
      <c r="E224" s="534">
        <v>850</v>
      </c>
      <c r="F224" s="534"/>
      <c r="G224" s="534">
        <f t="shared" si="6"/>
        <v>850</v>
      </c>
      <c r="H224" s="534"/>
      <c r="I224" s="532" t="s">
        <v>399</v>
      </c>
    </row>
    <row r="225" spans="1:9" x14ac:dyDescent="0.2">
      <c r="A225" s="531">
        <v>34</v>
      </c>
      <c r="B225" s="733" t="s">
        <v>492</v>
      </c>
      <c r="C225" s="734"/>
      <c r="D225" s="530">
        <v>2314</v>
      </c>
      <c r="E225" s="534">
        <v>150</v>
      </c>
      <c r="F225" s="534"/>
      <c r="G225" s="534">
        <f t="shared" si="6"/>
        <v>150</v>
      </c>
      <c r="H225" s="534"/>
      <c r="I225" s="532" t="s">
        <v>399</v>
      </c>
    </row>
    <row r="226" spans="1:9" x14ac:dyDescent="0.2">
      <c r="A226" s="531">
        <v>35</v>
      </c>
      <c r="B226" s="733" t="s">
        <v>493</v>
      </c>
      <c r="C226" s="734"/>
      <c r="D226" s="530">
        <v>2314</v>
      </c>
      <c r="E226" s="534">
        <v>200</v>
      </c>
      <c r="F226" s="534"/>
      <c r="G226" s="534">
        <f t="shared" si="6"/>
        <v>200</v>
      </c>
      <c r="H226" s="534"/>
      <c r="I226" s="532" t="s">
        <v>399</v>
      </c>
    </row>
    <row r="227" spans="1:9" x14ac:dyDescent="0.2">
      <c r="A227" s="531">
        <v>36</v>
      </c>
      <c r="B227" s="733" t="s">
        <v>494</v>
      </c>
      <c r="C227" s="734"/>
      <c r="D227" s="530">
        <v>2314</v>
      </c>
      <c r="E227" s="534">
        <v>180</v>
      </c>
      <c r="F227" s="534"/>
      <c r="G227" s="534">
        <f t="shared" si="6"/>
        <v>180</v>
      </c>
      <c r="H227" s="534"/>
      <c r="I227" s="532" t="s">
        <v>399</v>
      </c>
    </row>
    <row r="228" spans="1:9" ht="26.25" customHeight="1" x14ac:dyDescent="0.2">
      <c r="A228" s="531">
        <v>37</v>
      </c>
      <c r="B228" s="733" t="s">
        <v>495</v>
      </c>
      <c r="C228" s="734"/>
      <c r="D228" s="530">
        <v>2314</v>
      </c>
      <c r="E228" s="534">
        <v>300</v>
      </c>
      <c r="F228" s="534"/>
      <c r="G228" s="534">
        <f t="shared" si="6"/>
        <v>300</v>
      </c>
      <c r="H228" s="534"/>
      <c r="I228" s="532" t="s">
        <v>496</v>
      </c>
    </row>
    <row r="229" spans="1:9" x14ac:dyDescent="0.2">
      <c r="A229" s="742">
        <v>38</v>
      </c>
      <c r="B229" s="744" t="s">
        <v>497</v>
      </c>
      <c r="C229" s="745"/>
      <c r="D229" s="530">
        <v>2314</v>
      </c>
      <c r="E229" s="534">
        <v>1030</v>
      </c>
      <c r="F229" s="534"/>
      <c r="G229" s="534">
        <f t="shared" si="6"/>
        <v>1030</v>
      </c>
      <c r="H229" s="534"/>
      <c r="I229" s="748" t="s">
        <v>399</v>
      </c>
    </row>
    <row r="230" spans="1:9" x14ac:dyDescent="0.2">
      <c r="A230" s="743"/>
      <c r="B230" s="746"/>
      <c r="C230" s="747"/>
      <c r="D230" s="530">
        <v>2279</v>
      </c>
      <c r="E230" s="534">
        <v>80</v>
      </c>
      <c r="F230" s="534"/>
      <c r="G230" s="534">
        <f t="shared" si="6"/>
        <v>80</v>
      </c>
      <c r="H230" s="534"/>
      <c r="I230" s="749"/>
    </row>
    <row r="231" spans="1:9" x14ac:dyDescent="0.2">
      <c r="A231" s="743"/>
      <c r="B231" s="746"/>
      <c r="C231" s="747"/>
      <c r="D231" s="530">
        <v>1150</v>
      </c>
      <c r="E231" s="534">
        <v>280</v>
      </c>
      <c r="F231" s="534"/>
      <c r="G231" s="534">
        <f t="shared" si="6"/>
        <v>280</v>
      </c>
      <c r="H231" s="534"/>
      <c r="I231" s="749"/>
    </row>
    <row r="232" spans="1:9" x14ac:dyDescent="0.2">
      <c r="A232" s="743"/>
      <c r="B232" s="746"/>
      <c r="C232" s="747"/>
      <c r="D232" s="530">
        <v>1210</v>
      </c>
      <c r="E232" s="534">
        <v>68</v>
      </c>
      <c r="F232" s="534"/>
      <c r="G232" s="534">
        <f t="shared" si="6"/>
        <v>68</v>
      </c>
      <c r="H232" s="534"/>
      <c r="I232" s="749"/>
    </row>
    <row r="233" spans="1:9" x14ac:dyDescent="0.2">
      <c r="A233" s="750"/>
      <c r="B233" s="751"/>
      <c r="C233" s="752"/>
      <c r="D233" s="530">
        <v>2363</v>
      </c>
      <c r="E233" s="534">
        <v>472</v>
      </c>
      <c r="F233" s="534"/>
      <c r="G233" s="534">
        <f t="shared" si="6"/>
        <v>472</v>
      </c>
      <c r="H233" s="534"/>
      <c r="I233" s="753"/>
    </row>
    <row r="234" spans="1:9" x14ac:dyDescent="0.2">
      <c r="A234" s="542"/>
      <c r="B234" s="543"/>
      <c r="C234" s="543"/>
      <c r="D234" s="544"/>
      <c r="E234" s="545"/>
      <c r="F234" s="545"/>
      <c r="G234" s="545"/>
      <c r="H234" s="545"/>
      <c r="I234" s="545"/>
    </row>
    <row r="235" spans="1:9" x14ac:dyDescent="0.2">
      <c r="A235" s="757" t="s">
        <v>389</v>
      </c>
      <c r="B235" s="757"/>
      <c r="C235" s="757" t="s">
        <v>384</v>
      </c>
      <c r="D235" s="757"/>
      <c r="E235" s="757"/>
      <c r="F235" s="757"/>
      <c r="G235" s="757"/>
      <c r="H235" s="757"/>
      <c r="I235" s="757"/>
    </row>
    <row r="236" spans="1:9" x14ac:dyDescent="0.2">
      <c r="A236" s="758" t="s">
        <v>391</v>
      </c>
      <c r="B236" s="758"/>
      <c r="C236" s="759" t="s">
        <v>383</v>
      </c>
      <c r="D236" s="759"/>
      <c r="E236" s="759"/>
      <c r="F236" s="759"/>
      <c r="G236" s="759"/>
      <c r="H236" s="759"/>
      <c r="I236" s="759"/>
    </row>
    <row r="237" spans="1:9" ht="12" customHeight="1" x14ac:dyDescent="0.2">
      <c r="A237" s="726" t="s">
        <v>325</v>
      </c>
      <c r="B237" s="726" t="s">
        <v>326</v>
      </c>
      <c r="C237" s="726"/>
      <c r="D237" s="727" t="s">
        <v>327</v>
      </c>
      <c r="E237" s="726" t="s">
        <v>328</v>
      </c>
      <c r="F237" s="724" t="s">
        <v>329</v>
      </c>
      <c r="G237" s="726" t="s">
        <v>330</v>
      </c>
      <c r="H237" s="706" t="s">
        <v>32</v>
      </c>
      <c r="I237" s="727" t="s">
        <v>331</v>
      </c>
    </row>
    <row r="238" spans="1:9" ht="36" customHeight="1" x14ac:dyDescent="0.2">
      <c r="A238" s="726"/>
      <c r="B238" s="726"/>
      <c r="C238" s="726"/>
      <c r="D238" s="727"/>
      <c r="E238" s="726"/>
      <c r="F238" s="725"/>
      <c r="G238" s="726"/>
      <c r="H238" s="707"/>
      <c r="I238" s="727"/>
    </row>
    <row r="239" spans="1:9" x14ac:dyDescent="0.2">
      <c r="A239" s="754" t="s">
        <v>332</v>
      </c>
      <c r="B239" s="755"/>
      <c r="C239" s="756"/>
      <c r="D239" s="524"/>
      <c r="E239" s="525">
        <f>SUM(E240:E298)</f>
        <v>69503</v>
      </c>
      <c r="F239" s="525">
        <f t="shared" ref="F239:G239" si="7">SUM(F240:F298)</f>
        <v>0</v>
      </c>
      <c r="G239" s="525">
        <f t="shared" si="7"/>
        <v>69503</v>
      </c>
      <c r="H239" s="525"/>
      <c r="I239" s="525"/>
    </row>
    <row r="240" spans="1:9" ht="12" customHeight="1" x14ac:dyDescent="0.2">
      <c r="A240" s="742">
        <v>1</v>
      </c>
      <c r="B240" s="744" t="s">
        <v>498</v>
      </c>
      <c r="C240" s="745"/>
      <c r="D240" s="530">
        <v>2314</v>
      </c>
      <c r="E240" s="534">
        <v>100</v>
      </c>
      <c r="F240" s="534"/>
      <c r="G240" s="534">
        <f t="shared" ref="G240:G298" si="8">SUM(E240:F240)</f>
        <v>100</v>
      </c>
      <c r="H240" s="534"/>
      <c r="I240" s="748" t="s">
        <v>499</v>
      </c>
    </row>
    <row r="241" spans="1:9" ht="12.75" customHeight="1" x14ac:dyDescent="0.2">
      <c r="A241" s="750"/>
      <c r="B241" s="751"/>
      <c r="C241" s="752"/>
      <c r="D241" s="530">
        <v>2363</v>
      </c>
      <c r="E241" s="534">
        <v>100</v>
      </c>
      <c r="F241" s="534"/>
      <c r="G241" s="534">
        <f t="shared" si="8"/>
        <v>100</v>
      </c>
      <c r="H241" s="534"/>
      <c r="I241" s="753"/>
    </row>
    <row r="242" spans="1:9" ht="36.75" customHeight="1" x14ac:dyDescent="0.2">
      <c r="A242" s="531">
        <v>2</v>
      </c>
      <c r="B242" s="733" t="s">
        <v>500</v>
      </c>
      <c r="C242" s="734"/>
      <c r="D242" s="530">
        <v>2314</v>
      </c>
      <c r="E242" s="534">
        <v>80</v>
      </c>
      <c r="F242" s="534"/>
      <c r="G242" s="534">
        <f t="shared" si="8"/>
        <v>80</v>
      </c>
      <c r="H242" s="534"/>
      <c r="I242" s="532" t="s">
        <v>501</v>
      </c>
    </row>
    <row r="243" spans="1:9" x14ac:dyDescent="0.2">
      <c r="A243" s="742">
        <v>3</v>
      </c>
      <c r="B243" s="744" t="s">
        <v>502</v>
      </c>
      <c r="C243" s="745"/>
      <c r="D243" s="530">
        <v>2314</v>
      </c>
      <c r="E243" s="534">
        <v>150</v>
      </c>
      <c r="F243" s="534"/>
      <c r="G243" s="534">
        <f t="shared" si="8"/>
        <v>150</v>
      </c>
      <c r="H243" s="534"/>
      <c r="I243" s="748" t="s">
        <v>417</v>
      </c>
    </row>
    <row r="244" spans="1:9" x14ac:dyDescent="0.2">
      <c r="A244" s="750"/>
      <c r="B244" s="751"/>
      <c r="C244" s="752"/>
      <c r="D244" s="530">
        <v>2262</v>
      </c>
      <c r="E244" s="534">
        <v>300</v>
      </c>
      <c r="F244" s="534"/>
      <c r="G244" s="534">
        <f t="shared" si="8"/>
        <v>300</v>
      </c>
      <c r="H244" s="534"/>
      <c r="I244" s="753"/>
    </row>
    <row r="245" spans="1:9" x14ac:dyDescent="0.2">
      <c r="A245" s="742">
        <v>4</v>
      </c>
      <c r="B245" s="744" t="s">
        <v>503</v>
      </c>
      <c r="C245" s="745"/>
      <c r="D245" s="533">
        <v>2279</v>
      </c>
      <c r="E245" s="534">
        <v>260</v>
      </c>
      <c r="F245" s="534"/>
      <c r="G245" s="534">
        <f t="shared" si="8"/>
        <v>260</v>
      </c>
      <c r="H245" s="534"/>
      <c r="I245" s="748" t="s">
        <v>399</v>
      </c>
    </row>
    <row r="246" spans="1:9" x14ac:dyDescent="0.2">
      <c r="A246" s="743"/>
      <c r="B246" s="746"/>
      <c r="C246" s="747"/>
      <c r="D246" s="533">
        <v>2262</v>
      </c>
      <c r="E246" s="534">
        <v>600</v>
      </c>
      <c r="F246" s="534"/>
      <c r="G246" s="534">
        <f t="shared" si="8"/>
        <v>600</v>
      </c>
      <c r="H246" s="534"/>
      <c r="I246" s="749"/>
    </row>
    <row r="247" spans="1:9" x14ac:dyDescent="0.2">
      <c r="A247" s="743"/>
      <c r="B247" s="746"/>
      <c r="C247" s="747"/>
      <c r="D247" s="533">
        <v>2314</v>
      </c>
      <c r="E247" s="534">
        <v>300</v>
      </c>
      <c r="F247" s="534"/>
      <c r="G247" s="534">
        <f t="shared" si="8"/>
        <v>300</v>
      </c>
      <c r="H247" s="534"/>
      <c r="I247" s="749"/>
    </row>
    <row r="248" spans="1:9" x14ac:dyDescent="0.2">
      <c r="A248" s="743"/>
      <c r="B248" s="746"/>
      <c r="C248" s="747"/>
      <c r="D248" s="533">
        <v>2363</v>
      </c>
      <c r="E248" s="534">
        <v>900</v>
      </c>
      <c r="F248" s="534"/>
      <c r="G248" s="534">
        <f t="shared" si="8"/>
        <v>900</v>
      </c>
      <c r="H248" s="534"/>
      <c r="I248" s="749"/>
    </row>
    <row r="249" spans="1:9" x14ac:dyDescent="0.2">
      <c r="A249" s="743"/>
      <c r="B249" s="746"/>
      <c r="C249" s="747"/>
      <c r="D249" s="533">
        <v>1150</v>
      </c>
      <c r="E249" s="534">
        <v>1250</v>
      </c>
      <c r="F249" s="534"/>
      <c r="G249" s="534">
        <f t="shared" si="8"/>
        <v>1250</v>
      </c>
      <c r="H249" s="534"/>
      <c r="I249" s="749"/>
    </row>
    <row r="250" spans="1:9" x14ac:dyDescent="0.2">
      <c r="A250" s="750"/>
      <c r="B250" s="751"/>
      <c r="C250" s="752"/>
      <c r="D250" s="533">
        <v>1210</v>
      </c>
      <c r="E250" s="534">
        <v>302</v>
      </c>
      <c r="F250" s="534"/>
      <c r="G250" s="534">
        <f t="shared" si="8"/>
        <v>302</v>
      </c>
      <c r="H250" s="534"/>
      <c r="I250" s="753"/>
    </row>
    <row r="251" spans="1:9" ht="21.75" customHeight="1" x14ac:dyDescent="0.2">
      <c r="A251" s="546">
        <v>5</v>
      </c>
      <c r="B251" s="733" t="s">
        <v>504</v>
      </c>
      <c r="C251" s="734"/>
      <c r="D251" s="533">
        <v>2279</v>
      </c>
      <c r="E251" s="534">
        <v>1200</v>
      </c>
      <c r="F251" s="534"/>
      <c r="G251" s="534">
        <f t="shared" si="8"/>
        <v>1200</v>
      </c>
      <c r="H251" s="534"/>
      <c r="I251" s="532" t="s">
        <v>501</v>
      </c>
    </row>
    <row r="252" spans="1:9" x14ac:dyDescent="0.2">
      <c r="A252" s="742">
        <v>6</v>
      </c>
      <c r="B252" s="744" t="s">
        <v>505</v>
      </c>
      <c r="C252" s="745"/>
      <c r="D252" s="533">
        <v>2311</v>
      </c>
      <c r="E252" s="534">
        <f>100-13</f>
        <v>87</v>
      </c>
      <c r="F252" s="534"/>
      <c r="G252" s="534">
        <f t="shared" si="8"/>
        <v>87</v>
      </c>
      <c r="H252" s="534"/>
      <c r="I252" s="748" t="s">
        <v>506</v>
      </c>
    </row>
    <row r="253" spans="1:9" x14ac:dyDescent="0.2">
      <c r="A253" s="743"/>
      <c r="B253" s="746"/>
      <c r="C253" s="747"/>
      <c r="D253" s="533">
        <v>2231</v>
      </c>
      <c r="E253" s="534">
        <v>300</v>
      </c>
      <c r="F253" s="534"/>
      <c r="G253" s="534">
        <f t="shared" si="8"/>
        <v>300</v>
      </c>
      <c r="H253" s="534"/>
      <c r="I253" s="749"/>
    </row>
    <row r="254" spans="1:9" x14ac:dyDescent="0.2">
      <c r="A254" s="743"/>
      <c r="B254" s="746"/>
      <c r="C254" s="747"/>
      <c r="D254" s="533">
        <v>2314</v>
      </c>
      <c r="E254" s="534">
        <v>150</v>
      </c>
      <c r="F254" s="534"/>
      <c r="G254" s="534">
        <f t="shared" si="8"/>
        <v>150</v>
      </c>
      <c r="H254" s="534"/>
      <c r="I254" s="749"/>
    </row>
    <row r="255" spans="1:9" x14ac:dyDescent="0.2">
      <c r="A255" s="743"/>
      <c r="B255" s="746"/>
      <c r="C255" s="747"/>
      <c r="D255" s="533">
        <v>1150</v>
      </c>
      <c r="E255" s="534">
        <v>250</v>
      </c>
      <c r="F255" s="534"/>
      <c r="G255" s="534">
        <f t="shared" si="8"/>
        <v>250</v>
      </c>
      <c r="H255" s="534"/>
      <c r="I255" s="749"/>
    </row>
    <row r="256" spans="1:9" x14ac:dyDescent="0.2">
      <c r="A256" s="750"/>
      <c r="B256" s="751"/>
      <c r="C256" s="752"/>
      <c r="D256" s="533">
        <v>1210</v>
      </c>
      <c r="E256" s="534">
        <v>13</v>
      </c>
      <c r="F256" s="534"/>
      <c r="G256" s="534">
        <f t="shared" si="8"/>
        <v>13</v>
      </c>
      <c r="H256" s="534"/>
      <c r="I256" s="753"/>
    </row>
    <row r="257" spans="1:9" x14ac:dyDescent="0.2">
      <c r="A257" s="546">
        <v>7</v>
      </c>
      <c r="B257" s="733" t="s">
        <v>507</v>
      </c>
      <c r="C257" s="734"/>
      <c r="D257" s="533">
        <v>2314</v>
      </c>
      <c r="E257" s="534">
        <v>180</v>
      </c>
      <c r="F257" s="534"/>
      <c r="G257" s="534">
        <f t="shared" si="8"/>
        <v>180</v>
      </c>
      <c r="H257" s="534"/>
      <c r="I257" s="532" t="s">
        <v>506</v>
      </c>
    </row>
    <row r="258" spans="1:9" x14ac:dyDescent="0.2">
      <c r="A258" s="742">
        <v>8</v>
      </c>
      <c r="B258" s="744" t="s">
        <v>508</v>
      </c>
      <c r="C258" s="745"/>
      <c r="D258" s="533">
        <v>2231</v>
      </c>
      <c r="E258" s="534">
        <f>500+646</f>
        <v>1146</v>
      </c>
      <c r="F258" s="534"/>
      <c r="G258" s="534">
        <f t="shared" si="8"/>
        <v>1146</v>
      </c>
      <c r="H258" s="534"/>
      <c r="I258" s="748" t="s">
        <v>509</v>
      </c>
    </row>
    <row r="259" spans="1:9" ht="21.75" customHeight="1" x14ac:dyDescent="0.2">
      <c r="A259" s="750"/>
      <c r="B259" s="751"/>
      <c r="C259" s="752"/>
      <c r="D259" s="533">
        <v>2314</v>
      </c>
      <c r="E259" s="534">
        <v>1000</v>
      </c>
      <c r="F259" s="534"/>
      <c r="G259" s="534">
        <f t="shared" si="8"/>
        <v>1000</v>
      </c>
      <c r="H259" s="534"/>
      <c r="I259" s="753"/>
    </row>
    <row r="260" spans="1:9" x14ac:dyDescent="0.2">
      <c r="A260" s="742">
        <v>9</v>
      </c>
      <c r="B260" s="744" t="s">
        <v>510</v>
      </c>
      <c r="C260" s="745"/>
      <c r="D260" s="533">
        <v>1150</v>
      </c>
      <c r="E260" s="534">
        <v>300</v>
      </c>
      <c r="F260" s="534"/>
      <c r="G260" s="534">
        <f t="shared" si="8"/>
        <v>300</v>
      </c>
      <c r="H260" s="534"/>
      <c r="I260" s="748" t="s">
        <v>399</v>
      </c>
    </row>
    <row r="261" spans="1:9" x14ac:dyDescent="0.2">
      <c r="A261" s="743"/>
      <c r="B261" s="746"/>
      <c r="C261" s="747"/>
      <c r="D261" s="533">
        <v>2231</v>
      </c>
      <c r="E261" s="534">
        <v>1150</v>
      </c>
      <c r="F261" s="534"/>
      <c r="G261" s="534">
        <f t="shared" si="8"/>
        <v>1150</v>
      </c>
      <c r="H261" s="534"/>
      <c r="I261" s="749"/>
    </row>
    <row r="262" spans="1:9" x14ac:dyDescent="0.2">
      <c r="A262" s="743"/>
      <c r="B262" s="746"/>
      <c r="C262" s="747"/>
      <c r="D262" s="533">
        <v>2262</v>
      </c>
      <c r="E262" s="534">
        <v>900</v>
      </c>
      <c r="F262" s="534"/>
      <c r="G262" s="534">
        <f t="shared" si="8"/>
        <v>900</v>
      </c>
      <c r="H262" s="534"/>
      <c r="I262" s="749"/>
    </row>
    <row r="263" spans="1:9" x14ac:dyDescent="0.2">
      <c r="A263" s="743"/>
      <c r="B263" s="746"/>
      <c r="C263" s="747"/>
      <c r="D263" s="533">
        <v>2279</v>
      </c>
      <c r="E263" s="534">
        <v>450</v>
      </c>
      <c r="F263" s="534"/>
      <c r="G263" s="534">
        <f t="shared" si="8"/>
        <v>450</v>
      </c>
      <c r="H263" s="534"/>
      <c r="I263" s="749"/>
    </row>
    <row r="264" spans="1:9" x14ac:dyDescent="0.2">
      <c r="A264" s="743"/>
      <c r="B264" s="746"/>
      <c r="C264" s="747"/>
      <c r="D264" s="533">
        <v>2314</v>
      </c>
      <c r="E264" s="534">
        <f>4000-3625</f>
        <v>375</v>
      </c>
      <c r="F264" s="534"/>
      <c r="G264" s="534">
        <f t="shared" si="8"/>
        <v>375</v>
      </c>
      <c r="H264" s="534"/>
      <c r="I264" s="749"/>
    </row>
    <row r="265" spans="1:9" x14ac:dyDescent="0.2">
      <c r="A265" s="750"/>
      <c r="B265" s="751"/>
      <c r="C265" s="752"/>
      <c r="D265" s="533">
        <v>2363</v>
      </c>
      <c r="E265" s="534">
        <v>825</v>
      </c>
      <c r="F265" s="534"/>
      <c r="G265" s="534">
        <f t="shared" si="8"/>
        <v>825</v>
      </c>
      <c r="H265" s="534"/>
      <c r="I265" s="753"/>
    </row>
    <row r="266" spans="1:9" x14ac:dyDescent="0.2">
      <c r="A266" s="547">
        <v>10</v>
      </c>
      <c r="B266" s="744" t="s">
        <v>511</v>
      </c>
      <c r="C266" s="745"/>
      <c r="D266" s="533">
        <v>2314</v>
      </c>
      <c r="E266" s="534">
        <v>1445</v>
      </c>
      <c r="F266" s="534"/>
      <c r="G266" s="534">
        <f t="shared" si="8"/>
        <v>1445</v>
      </c>
      <c r="H266" s="534"/>
      <c r="I266" s="548" t="s">
        <v>509</v>
      </c>
    </row>
    <row r="267" spans="1:9" x14ac:dyDescent="0.2">
      <c r="A267" s="742">
        <v>11</v>
      </c>
      <c r="B267" s="744" t="s">
        <v>512</v>
      </c>
      <c r="C267" s="745"/>
      <c r="D267" s="533">
        <v>2314</v>
      </c>
      <c r="E267" s="534">
        <f>3000-339</f>
        <v>2661</v>
      </c>
      <c r="F267" s="534"/>
      <c r="G267" s="534">
        <f t="shared" si="8"/>
        <v>2661</v>
      </c>
      <c r="H267" s="534"/>
      <c r="I267" s="748" t="s">
        <v>399</v>
      </c>
    </row>
    <row r="268" spans="1:9" x14ac:dyDescent="0.2">
      <c r="A268" s="750"/>
      <c r="B268" s="751"/>
      <c r="C268" s="752"/>
      <c r="D268" s="533">
        <v>6422</v>
      </c>
      <c r="E268" s="534">
        <f>21470+2963</f>
        <v>24433</v>
      </c>
      <c r="F268" s="534"/>
      <c r="G268" s="534">
        <f t="shared" si="8"/>
        <v>24433</v>
      </c>
      <c r="H268" s="108"/>
      <c r="I268" s="753"/>
    </row>
    <row r="269" spans="1:9" x14ac:dyDescent="0.2">
      <c r="A269" s="546">
        <v>12</v>
      </c>
      <c r="B269" s="733" t="s">
        <v>513</v>
      </c>
      <c r="C269" s="734"/>
      <c r="D269" s="533">
        <v>2314</v>
      </c>
      <c r="E269" s="534">
        <v>1000</v>
      </c>
      <c r="F269" s="534"/>
      <c r="G269" s="534">
        <f t="shared" si="8"/>
        <v>1000</v>
      </c>
      <c r="H269" s="534"/>
      <c r="I269" s="532" t="s">
        <v>394</v>
      </c>
    </row>
    <row r="270" spans="1:9" ht="12.75" customHeight="1" x14ac:dyDescent="0.2">
      <c r="A270" s="742">
        <v>13</v>
      </c>
      <c r="B270" s="744" t="s">
        <v>514</v>
      </c>
      <c r="C270" s="745"/>
      <c r="D270" s="533">
        <v>1150</v>
      </c>
      <c r="E270" s="534">
        <f>300-59</f>
        <v>241</v>
      </c>
      <c r="F270" s="534"/>
      <c r="G270" s="534">
        <f t="shared" si="8"/>
        <v>241</v>
      </c>
      <c r="H270" s="534"/>
      <c r="I270" s="748" t="s">
        <v>457</v>
      </c>
    </row>
    <row r="271" spans="1:9" ht="12.75" customHeight="1" x14ac:dyDescent="0.2">
      <c r="A271" s="743"/>
      <c r="B271" s="746"/>
      <c r="C271" s="747"/>
      <c r="D271" s="533">
        <v>1210</v>
      </c>
      <c r="E271" s="534">
        <v>59</v>
      </c>
      <c r="F271" s="534"/>
      <c r="G271" s="534">
        <f t="shared" si="8"/>
        <v>59</v>
      </c>
      <c r="H271" s="534"/>
      <c r="I271" s="749"/>
    </row>
    <row r="272" spans="1:9" ht="20.25" customHeight="1" x14ac:dyDescent="0.2">
      <c r="A272" s="750"/>
      <c r="B272" s="751"/>
      <c r="C272" s="752"/>
      <c r="D272" s="533">
        <v>2314</v>
      </c>
      <c r="E272" s="534">
        <v>100</v>
      </c>
      <c r="F272" s="534"/>
      <c r="G272" s="534">
        <f t="shared" si="8"/>
        <v>100</v>
      </c>
      <c r="H272" s="534"/>
      <c r="I272" s="753"/>
    </row>
    <row r="273" spans="1:9" ht="12.75" customHeight="1" x14ac:dyDescent="0.2">
      <c r="A273" s="742">
        <v>14</v>
      </c>
      <c r="B273" s="744" t="s">
        <v>515</v>
      </c>
      <c r="C273" s="745"/>
      <c r="D273" s="533">
        <v>2231</v>
      </c>
      <c r="E273" s="534">
        <v>1474</v>
      </c>
      <c r="F273" s="534"/>
      <c r="G273" s="534">
        <f t="shared" si="8"/>
        <v>1474</v>
      </c>
      <c r="H273" s="534"/>
      <c r="I273" s="748" t="s">
        <v>394</v>
      </c>
    </row>
    <row r="274" spans="1:9" x14ac:dyDescent="0.2">
      <c r="A274" s="743"/>
      <c r="B274" s="746"/>
      <c r="C274" s="747"/>
      <c r="D274" s="533">
        <v>1150</v>
      </c>
      <c r="E274" s="534">
        <v>2200</v>
      </c>
      <c r="F274" s="534"/>
      <c r="G274" s="534">
        <f t="shared" si="8"/>
        <v>2200</v>
      </c>
      <c r="H274" s="534"/>
      <c r="I274" s="749"/>
    </row>
    <row r="275" spans="1:9" ht="12.75" customHeight="1" x14ac:dyDescent="0.2">
      <c r="A275" s="743"/>
      <c r="B275" s="746"/>
      <c r="C275" s="747"/>
      <c r="D275" s="533">
        <v>1210</v>
      </c>
      <c r="E275" s="534">
        <v>46</v>
      </c>
      <c r="F275" s="534">
        <v>4</v>
      </c>
      <c r="G275" s="534">
        <f t="shared" si="8"/>
        <v>50</v>
      </c>
      <c r="H275" s="534"/>
      <c r="I275" s="749"/>
    </row>
    <row r="276" spans="1:9" ht="12.75" customHeight="1" x14ac:dyDescent="0.2">
      <c r="A276" s="750"/>
      <c r="B276" s="751"/>
      <c r="C276" s="752"/>
      <c r="D276" s="533">
        <v>2231</v>
      </c>
      <c r="E276" s="534">
        <v>280</v>
      </c>
      <c r="F276" s="534">
        <v>-4</v>
      </c>
      <c r="G276" s="534">
        <f t="shared" si="8"/>
        <v>276</v>
      </c>
      <c r="H276" s="534"/>
      <c r="I276" s="753"/>
    </row>
    <row r="277" spans="1:9" ht="12.75" customHeight="1" x14ac:dyDescent="0.2">
      <c r="A277" s="742">
        <v>15</v>
      </c>
      <c r="B277" s="744" t="s">
        <v>516</v>
      </c>
      <c r="C277" s="745"/>
      <c r="D277" s="533">
        <v>2314</v>
      </c>
      <c r="E277" s="534">
        <v>400</v>
      </c>
      <c r="F277" s="534"/>
      <c r="G277" s="534">
        <f t="shared" si="8"/>
        <v>400</v>
      </c>
      <c r="H277" s="534"/>
      <c r="I277" s="748" t="s">
        <v>499</v>
      </c>
    </row>
    <row r="278" spans="1:9" x14ac:dyDescent="0.2">
      <c r="A278" s="743"/>
      <c r="B278" s="746"/>
      <c r="C278" s="747"/>
      <c r="D278" s="533">
        <v>2231</v>
      </c>
      <c r="E278" s="534">
        <v>800</v>
      </c>
      <c r="F278" s="534"/>
      <c r="G278" s="534">
        <f t="shared" si="8"/>
        <v>800</v>
      </c>
      <c r="H278" s="534"/>
      <c r="I278" s="749"/>
    </row>
    <row r="279" spans="1:9" x14ac:dyDescent="0.2">
      <c r="A279" s="743"/>
      <c r="B279" s="746"/>
      <c r="C279" s="747"/>
      <c r="D279" s="533">
        <v>2262</v>
      </c>
      <c r="E279" s="534">
        <f>500-129</f>
        <v>371</v>
      </c>
      <c r="F279" s="534"/>
      <c r="G279" s="534">
        <f t="shared" si="8"/>
        <v>371</v>
      </c>
      <c r="H279" s="534"/>
      <c r="I279" s="749"/>
    </row>
    <row r="280" spans="1:9" x14ac:dyDescent="0.2">
      <c r="A280" s="743"/>
      <c r="B280" s="746"/>
      <c r="C280" s="747"/>
      <c r="D280" s="533">
        <v>2279</v>
      </c>
      <c r="E280" s="534">
        <f>2160-517</f>
        <v>1643</v>
      </c>
      <c r="F280" s="534"/>
      <c r="G280" s="534">
        <f t="shared" si="8"/>
        <v>1643</v>
      </c>
      <c r="H280" s="534"/>
      <c r="I280" s="749"/>
    </row>
    <row r="281" spans="1:9" ht="12.75" customHeight="1" x14ac:dyDescent="0.2">
      <c r="A281" s="742">
        <v>16</v>
      </c>
      <c r="B281" s="744" t="s">
        <v>517</v>
      </c>
      <c r="C281" s="745"/>
      <c r="D281" s="533">
        <v>1150</v>
      </c>
      <c r="E281" s="534">
        <v>2120</v>
      </c>
      <c r="F281" s="534"/>
      <c r="G281" s="534">
        <f t="shared" si="8"/>
        <v>2120</v>
      </c>
      <c r="H281" s="534"/>
      <c r="I281" s="748" t="s">
        <v>499</v>
      </c>
    </row>
    <row r="282" spans="1:9" ht="12.75" customHeight="1" x14ac:dyDescent="0.2">
      <c r="A282" s="743"/>
      <c r="B282" s="746"/>
      <c r="C282" s="747"/>
      <c r="D282" s="533">
        <v>1210</v>
      </c>
      <c r="E282" s="534">
        <v>511</v>
      </c>
      <c r="F282" s="534"/>
      <c r="G282" s="534">
        <f t="shared" si="8"/>
        <v>511</v>
      </c>
      <c r="H282" s="534"/>
      <c r="I282" s="749"/>
    </row>
    <row r="283" spans="1:9" ht="12.75" customHeight="1" x14ac:dyDescent="0.2">
      <c r="A283" s="743"/>
      <c r="B283" s="746"/>
      <c r="C283" s="747"/>
      <c r="D283" s="533">
        <v>2314</v>
      </c>
      <c r="E283" s="534">
        <v>400</v>
      </c>
      <c r="F283" s="534"/>
      <c r="G283" s="534">
        <f t="shared" si="8"/>
        <v>400</v>
      </c>
      <c r="H283" s="534"/>
      <c r="I283" s="749"/>
    </row>
    <row r="284" spans="1:9" ht="12.75" customHeight="1" x14ac:dyDescent="0.2">
      <c r="A284" s="743"/>
      <c r="B284" s="746"/>
      <c r="C284" s="747"/>
      <c r="D284" s="533">
        <v>2279</v>
      </c>
      <c r="E284" s="534">
        <v>961</v>
      </c>
      <c r="F284" s="534"/>
      <c r="G284" s="534">
        <f t="shared" si="8"/>
        <v>961</v>
      </c>
      <c r="H284" s="534"/>
      <c r="I284" s="749"/>
    </row>
    <row r="285" spans="1:9" ht="12.75" customHeight="1" x14ac:dyDescent="0.2">
      <c r="A285" s="743"/>
      <c r="B285" s="746"/>
      <c r="C285" s="747"/>
      <c r="D285" s="533">
        <v>2262</v>
      </c>
      <c r="E285" s="534">
        <v>720</v>
      </c>
      <c r="F285" s="534"/>
      <c r="G285" s="534">
        <f t="shared" si="8"/>
        <v>720</v>
      </c>
      <c r="H285" s="534"/>
      <c r="I285" s="749"/>
    </row>
    <row r="286" spans="1:9" ht="12.75" customHeight="1" x14ac:dyDescent="0.2">
      <c r="A286" s="750"/>
      <c r="B286" s="751"/>
      <c r="C286" s="752"/>
      <c r="D286" s="533">
        <v>2235</v>
      </c>
      <c r="E286" s="534">
        <v>1600</v>
      </c>
      <c r="F286" s="534"/>
      <c r="G286" s="534">
        <f t="shared" si="8"/>
        <v>1600</v>
      </c>
      <c r="H286" s="534"/>
      <c r="I286" s="753"/>
    </row>
    <row r="287" spans="1:9" ht="24.75" customHeight="1" x14ac:dyDescent="0.2">
      <c r="A287" s="546">
        <v>17</v>
      </c>
      <c r="B287" s="733" t="s">
        <v>518</v>
      </c>
      <c r="C287" s="734"/>
      <c r="D287" s="533">
        <v>2235</v>
      </c>
      <c r="E287" s="534">
        <v>1000</v>
      </c>
      <c r="F287" s="534"/>
      <c r="G287" s="534">
        <f t="shared" si="8"/>
        <v>1000</v>
      </c>
      <c r="H287" s="534"/>
      <c r="I287" s="532" t="s">
        <v>499</v>
      </c>
    </row>
    <row r="288" spans="1:9" x14ac:dyDescent="0.2">
      <c r="A288" s="546">
        <v>18</v>
      </c>
      <c r="B288" s="733" t="s">
        <v>519</v>
      </c>
      <c r="C288" s="734"/>
      <c r="D288" s="533">
        <v>2279</v>
      </c>
      <c r="E288" s="534">
        <f>3600-150</f>
        <v>3450</v>
      </c>
      <c r="F288" s="534"/>
      <c r="G288" s="534">
        <f t="shared" si="8"/>
        <v>3450</v>
      </c>
      <c r="H288" s="534"/>
      <c r="I288" s="532" t="s">
        <v>499</v>
      </c>
    </row>
    <row r="289" spans="1:9" ht="26.25" customHeight="1" x14ac:dyDescent="0.2">
      <c r="A289" s="546">
        <v>19</v>
      </c>
      <c r="B289" s="733" t="s">
        <v>520</v>
      </c>
      <c r="C289" s="734"/>
      <c r="D289" s="533">
        <v>2252</v>
      </c>
      <c r="E289" s="534">
        <v>1000</v>
      </c>
      <c r="F289" s="534"/>
      <c r="G289" s="534">
        <f t="shared" si="8"/>
        <v>1000</v>
      </c>
      <c r="H289" s="534"/>
      <c r="I289" s="532" t="s">
        <v>521</v>
      </c>
    </row>
    <row r="290" spans="1:9" x14ac:dyDescent="0.2">
      <c r="A290" s="742">
        <v>20</v>
      </c>
      <c r="B290" s="744" t="s">
        <v>522</v>
      </c>
      <c r="C290" s="745"/>
      <c r="D290" s="533">
        <v>1150</v>
      </c>
      <c r="E290" s="534">
        <v>200</v>
      </c>
      <c r="F290" s="534"/>
      <c r="G290" s="534">
        <f t="shared" si="8"/>
        <v>200</v>
      </c>
      <c r="H290" s="534"/>
      <c r="I290" s="748" t="s">
        <v>499</v>
      </c>
    </row>
    <row r="291" spans="1:9" ht="12.75" customHeight="1" x14ac:dyDescent="0.2">
      <c r="A291" s="743"/>
      <c r="B291" s="746"/>
      <c r="C291" s="747"/>
      <c r="D291" s="533">
        <v>1210</v>
      </c>
      <c r="E291" s="534">
        <v>49</v>
      </c>
      <c r="F291" s="534"/>
      <c r="G291" s="534">
        <f t="shared" si="8"/>
        <v>49</v>
      </c>
      <c r="H291" s="534"/>
      <c r="I291" s="749"/>
    </row>
    <row r="292" spans="1:9" ht="12.75" customHeight="1" x14ac:dyDescent="0.2">
      <c r="A292" s="750"/>
      <c r="B292" s="751"/>
      <c r="C292" s="752"/>
      <c r="D292" s="533">
        <v>2314</v>
      </c>
      <c r="E292" s="534">
        <v>200</v>
      </c>
      <c r="F292" s="534"/>
      <c r="G292" s="534">
        <f t="shared" si="8"/>
        <v>200</v>
      </c>
      <c r="H292" s="534"/>
      <c r="I292" s="753"/>
    </row>
    <row r="293" spans="1:9" ht="26.25" customHeight="1" x14ac:dyDescent="0.2">
      <c r="A293" s="546">
        <v>21</v>
      </c>
      <c r="B293" s="733" t="s">
        <v>523</v>
      </c>
      <c r="C293" s="734"/>
      <c r="D293" s="533">
        <v>2314</v>
      </c>
      <c r="E293" s="534">
        <v>30</v>
      </c>
      <c r="F293" s="534"/>
      <c r="G293" s="534">
        <f t="shared" si="8"/>
        <v>30</v>
      </c>
      <c r="H293" s="534"/>
      <c r="I293" s="532" t="s">
        <v>524</v>
      </c>
    </row>
    <row r="294" spans="1:9" ht="12.75" customHeight="1" x14ac:dyDescent="0.2">
      <c r="A294" s="742">
        <v>22</v>
      </c>
      <c r="B294" s="744" t="s">
        <v>525</v>
      </c>
      <c r="C294" s="745"/>
      <c r="D294" s="533">
        <v>2279</v>
      </c>
      <c r="E294" s="534">
        <v>300</v>
      </c>
      <c r="F294" s="534"/>
      <c r="G294" s="534">
        <f t="shared" si="8"/>
        <v>300</v>
      </c>
      <c r="H294" s="534"/>
      <c r="I294" s="748" t="s">
        <v>509</v>
      </c>
    </row>
    <row r="295" spans="1:9" ht="12.75" customHeight="1" x14ac:dyDescent="0.2">
      <c r="A295" s="743"/>
      <c r="B295" s="746"/>
      <c r="C295" s="747"/>
      <c r="D295" s="533">
        <v>2231</v>
      </c>
      <c r="E295" s="534">
        <v>600</v>
      </c>
      <c r="F295" s="534"/>
      <c r="G295" s="534">
        <f t="shared" si="8"/>
        <v>600</v>
      </c>
      <c r="H295" s="534"/>
      <c r="I295" s="749"/>
    </row>
    <row r="296" spans="1:9" ht="12.75" customHeight="1" x14ac:dyDescent="0.2">
      <c r="A296" s="742">
        <v>23</v>
      </c>
      <c r="B296" s="744" t="s">
        <v>526</v>
      </c>
      <c r="C296" s="745"/>
      <c r="D296" s="533">
        <v>1150</v>
      </c>
      <c r="E296" s="534">
        <v>4140</v>
      </c>
      <c r="F296" s="534"/>
      <c r="G296" s="534">
        <f t="shared" si="8"/>
        <v>4140</v>
      </c>
      <c r="H296" s="534"/>
      <c r="I296" s="748" t="s">
        <v>428</v>
      </c>
    </row>
    <row r="297" spans="1:9" ht="12.75" customHeight="1" x14ac:dyDescent="0.2">
      <c r="A297" s="750"/>
      <c r="B297" s="751"/>
      <c r="C297" s="752"/>
      <c r="D297" s="533">
        <v>1210</v>
      </c>
      <c r="E297" s="534">
        <v>998</v>
      </c>
      <c r="F297" s="534"/>
      <c r="G297" s="534">
        <f t="shared" si="8"/>
        <v>998</v>
      </c>
      <c r="H297" s="534"/>
      <c r="I297" s="753"/>
    </row>
    <row r="298" spans="1:9" ht="12.75" customHeight="1" x14ac:dyDescent="0.2">
      <c r="A298" s="531">
        <v>24</v>
      </c>
      <c r="B298" s="740" t="s">
        <v>527</v>
      </c>
      <c r="C298" s="734"/>
      <c r="D298" s="533">
        <v>2231</v>
      </c>
      <c r="E298" s="534">
        <f>2000-597</f>
        <v>1403</v>
      </c>
      <c r="F298" s="534"/>
      <c r="G298" s="534">
        <f t="shared" si="8"/>
        <v>1403</v>
      </c>
      <c r="H298" s="534"/>
      <c r="I298" s="532" t="s">
        <v>394</v>
      </c>
    </row>
    <row r="299" spans="1:9" ht="7.5" customHeight="1" x14ac:dyDescent="0.2">
      <c r="A299" s="549"/>
      <c r="B299" s="741"/>
      <c r="C299" s="741"/>
      <c r="D299" s="550"/>
      <c r="E299" s="551"/>
      <c r="F299" s="551"/>
      <c r="G299" s="551"/>
      <c r="H299" s="551"/>
      <c r="I299" s="551"/>
    </row>
    <row r="300" spans="1:9" ht="12.75" customHeight="1" x14ac:dyDescent="0.2">
      <c r="A300" s="552" t="s">
        <v>389</v>
      </c>
      <c r="B300" s="553"/>
      <c r="C300" s="554" t="s">
        <v>528</v>
      </c>
      <c r="D300" s="555"/>
      <c r="E300" s="556"/>
      <c r="F300" s="556"/>
      <c r="G300" s="556"/>
      <c r="H300" s="556"/>
      <c r="I300" s="556"/>
    </row>
    <row r="301" spans="1:9" ht="12.75" customHeight="1" x14ac:dyDescent="0.2">
      <c r="A301" s="552" t="s">
        <v>391</v>
      </c>
      <c r="B301" s="557"/>
      <c r="C301" s="558" t="s">
        <v>529</v>
      </c>
      <c r="D301" s="559"/>
      <c r="E301" s="560"/>
      <c r="F301" s="560"/>
      <c r="G301" s="560"/>
      <c r="H301" s="560"/>
      <c r="I301" s="560"/>
    </row>
    <row r="302" spans="1:9" ht="12.75" customHeight="1" x14ac:dyDescent="0.2">
      <c r="A302" s="726" t="s">
        <v>325</v>
      </c>
      <c r="B302" s="726" t="s">
        <v>326</v>
      </c>
      <c r="C302" s="726"/>
      <c r="D302" s="727" t="s">
        <v>327</v>
      </c>
      <c r="E302" s="726" t="s">
        <v>328</v>
      </c>
      <c r="F302" s="724" t="s">
        <v>329</v>
      </c>
      <c r="G302" s="726" t="s">
        <v>330</v>
      </c>
      <c r="H302" s="706" t="s">
        <v>32</v>
      </c>
      <c r="I302" s="727" t="s">
        <v>331</v>
      </c>
    </row>
    <row r="303" spans="1:9" ht="37.5" customHeight="1" x14ac:dyDescent="0.2">
      <c r="A303" s="726"/>
      <c r="B303" s="726"/>
      <c r="C303" s="726"/>
      <c r="D303" s="727"/>
      <c r="E303" s="726"/>
      <c r="F303" s="725"/>
      <c r="G303" s="726"/>
      <c r="H303" s="707"/>
      <c r="I303" s="727"/>
    </row>
    <row r="304" spans="1:9" ht="12.75" customHeight="1" x14ac:dyDescent="0.2">
      <c r="A304" s="736" t="s">
        <v>332</v>
      </c>
      <c r="B304" s="737"/>
      <c r="C304" s="737"/>
      <c r="D304" s="561"/>
      <c r="E304" s="562">
        <f>E305+E306</f>
        <v>6932</v>
      </c>
      <c r="F304" s="562">
        <f t="shared" ref="F304:G304" si="9">F305+F306</f>
        <v>0</v>
      </c>
      <c r="G304" s="562">
        <f t="shared" si="9"/>
        <v>6932</v>
      </c>
      <c r="H304" s="562"/>
      <c r="I304" s="528"/>
    </row>
    <row r="305" spans="1:9" ht="12.75" customHeight="1" x14ac:dyDescent="0.2">
      <c r="A305" s="535">
        <v>1</v>
      </c>
      <c r="B305" s="738" t="s">
        <v>530</v>
      </c>
      <c r="C305" s="739"/>
      <c r="D305" s="563">
        <v>2370</v>
      </c>
      <c r="E305" s="538">
        <v>350</v>
      </c>
      <c r="F305" s="538"/>
      <c r="G305" s="534">
        <f t="shared" ref="G305:G306" si="10">SUM(E305:F305)</f>
        <v>350</v>
      </c>
      <c r="H305" s="538"/>
      <c r="I305" s="561" t="s">
        <v>531</v>
      </c>
    </row>
    <row r="306" spans="1:9" ht="12.75" customHeight="1" x14ac:dyDescent="0.2">
      <c r="A306" s="531">
        <v>2</v>
      </c>
      <c r="B306" s="733" t="s">
        <v>532</v>
      </c>
      <c r="C306" s="734"/>
      <c r="D306" s="530">
        <v>2239</v>
      </c>
      <c r="E306" s="564">
        <f>5496+1086</f>
        <v>6582</v>
      </c>
      <c r="F306" s="564"/>
      <c r="G306" s="564">
        <f t="shared" si="10"/>
        <v>6582</v>
      </c>
      <c r="H306" s="565"/>
      <c r="I306" s="532" t="s">
        <v>531</v>
      </c>
    </row>
    <row r="307" spans="1:9" ht="6.75" customHeight="1" x14ac:dyDescent="0.2">
      <c r="A307" s="566"/>
      <c r="B307" s="567"/>
      <c r="C307" s="567"/>
      <c r="D307" s="568"/>
      <c r="E307" s="556"/>
      <c r="F307" s="556"/>
      <c r="G307" s="556"/>
      <c r="H307" s="556"/>
      <c r="I307" s="556"/>
    </row>
    <row r="308" spans="1:9" s="393" customFormat="1" x14ac:dyDescent="0.2">
      <c r="A308" s="735" t="s">
        <v>389</v>
      </c>
      <c r="B308" s="735"/>
      <c r="C308" s="569" t="s">
        <v>533</v>
      </c>
      <c r="D308" s="570"/>
      <c r="E308" s="569"/>
      <c r="F308" s="569"/>
      <c r="G308" s="569"/>
      <c r="H308" s="569"/>
      <c r="I308" s="569"/>
    </row>
    <row r="309" spans="1:9" s="393" customFormat="1" x14ac:dyDescent="0.2">
      <c r="A309" s="571" t="s">
        <v>391</v>
      </c>
      <c r="B309" s="572"/>
      <c r="C309" s="573" t="s">
        <v>534</v>
      </c>
      <c r="D309" s="570"/>
      <c r="E309" s="569"/>
      <c r="F309" s="569"/>
      <c r="G309" s="569"/>
      <c r="H309" s="569"/>
      <c r="I309" s="569"/>
    </row>
    <row r="310" spans="1:9" s="393" customFormat="1" ht="12" customHeight="1" x14ac:dyDescent="0.2">
      <c r="A310" s="726" t="s">
        <v>325</v>
      </c>
      <c r="B310" s="726" t="s">
        <v>326</v>
      </c>
      <c r="C310" s="726"/>
      <c r="D310" s="727" t="s">
        <v>327</v>
      </c>
      <c r="E310" s="726" t="s">
        <v>328</v>
      </c>
      <c r="F310" s="724" t="s">
        <v>329</v>
      </c>
      <c r="G310" s="726" t="s">
        <v>330</v>
      </c>
      <c r="H310" s="706" t="s">
        <v>32</v>
      </c>
      <c r="I310" s="727" t="s">
        <v>331</v>
      </c>
    </row>
    <row r="311" spans="1:9" s="393" customFormat="1" ht="37.5" customHeight="1" x14ac:dyDescent="0.2">
      <c r="A311" s="726"/>
      <c r="B311" s="726"/>
      <c r="C311" s="726"/>
      <c r="D311" s="727"/>
      <c r="E311" s="726"/>
      <c r="F311" s="725"/>
      <c r="G311" s="726"/>
      <c r="H311" s="707"/>
      <c r="I311" s="727"/>
    </row>
    <row r="312" spans="1:9" s="393" customFormat="1" ht="12" customHeight="1" x14ac:dyDescent="0.2">
      <c r="A312" s="728" t="s">
        <v>332</v>
      </c>
      <c r="B312" s="729"/>
      <c r="C312" s="730"/>
      <c r="D312" s="574"/>
      <c r="E312" s="575">
        <f>E313</f>
        <v>160000</v>
      </c>
      <c r="F312" s="575">
        <f t="shared" ref="F312:G312" si="11">F313</f>
        <v>0</v>
      </c>
      <c r="G312" s="575">
        <f t="shared" si="11"/>
        <v>160000</v>
      </c>
      <c r="H312" s="575"/>
      <c r="I312" s="575"/>
    </row>
    <row r="313" spans="1:9" s="393" customFormat="1" ht="26.25" customHeight="1" x14ac:dyDescent="0.2">
      <c r="A313" s="396">
        <v>1</v>
      </c>
      <c r="B313" s="731" t="s">
        <v>535</v>
      </c>
      <c r="C313" s="732"/>
      <c r="D313" s="576">
        <v>3262</v>
      </c>
      <c r="E313" s="577">
        <f>105000+55000</f>
        <v>160000</v>
      </c>
      <c r="F313" s="577"/>
      <c r="G313" s="534">
        <f t="shared" ref="G313" si="12">SUM(E313:F313)</f>
        <v>160000</v>
      </c>
      <c r="H313" s="577"/>
      <c r="I313" s="401" t="s">
        <v>531</v>
      </c>
    </row>
    <row r="314" spans="1:9" ht="6.75" customHeight="1" x14ac:dyDescent="0.2">
      <c r="E314" s="529"/>
      <c r="F314" s="529"/>
      <c r="G314" s="529"/>
      <c r="H314" s="529"/>
      <c r="I314" s="529"/>
    </row>
    <row r="315" spans="1:9" x14ac:dyDescent="0.2">
      <c r="A315" s="520" t="s">
        <v>362</v>
      </c>
    </row>
    <row r="316" spans="1:9" x14ac:dyDescent="0.2">
      <c r="A316" s="520" t="s">
        <v>363</v>
      </c>
    </row>
    <row r="317" spans="1:9" s="393" customFormat="1" x14ac:dyDescent="0.2">
      <c r="A317" s="520" t="s">
        <v>536</v>
      </c>
      <c r="B317" s="413"/>
      <c r="C317" s="578"/>
      <c r="D317" s="579"/>
    </row>
    <row r="318" spans="1:9" s="393" customFormat="1" x14ac:dyDescent="0.2">
      <c r="A318" s="520"/>
      <c r="B318" s="413" t="s">
        <v>537</v>
      </c>
      <c r="C318" s="578"/>
      <c r="D318" s="579"/>
    </row>
    <row r="319" spans="1:9" s="393" customFormat="1" x14ac:dyDescent="0.2">
      <c r="A319" s="520"/>
      <c r="B319" s="413"/>
      <c r="C319" s="580" t="s">
        <v>372</v>
      </c>
      <c r="D319" s="579"/>
    </row>
    <row r="320" spans="1:9" s="393" customFormat="1" x14ac:dyDescent="0.2">
      <c r="A320" s="520"/>
      <c r="B320" s="413" t="s">
        <v>538</v>
      </c>
      <c r="C320" s="578"/>
      <c r="D320" s="579"/>
    </row>
    <row r="321" spans="1:4" s="393" customFormat="1" x14ac:dyDescent="0.2">
      <c r="A321" s="520"/>
      <c r="B321" s="413"/>
      <c r="C321" s="580" t="s">
        <v>539</v>
      </c>
      <c r="D321" s="579"/>
    </row>
    <row r="322" spans="1:4" s="393" customFormat="1" x14ac:dyDescent="0.2">
      <c r="A322" s="520"/>
      <c r="B322" s="413" t="s">
        <v>540</v>
      </c>
      <c r="C322" s="580"/>
      <c r="D322" s="579"/>
    </row>
    <row r="323" spans="1:4" s="393" customFormat="1" x14ac:dyDescent="0.2">
      <c r="A323" s="520"/>
      <c r="B323" s="413"/>
      <c r="C323" s="580" t="s">
        <v>541</v>
      </c>
      <c r="D323" s="579"/>
    </row>
    <row r="324" spans="1:4" s="393" customFormat="1" x14ac:dyDescent="0.2">
      <c r="A324" s="520"/>
      <c r="B324" s="413"/>
      <c r="C324" s="580" t="s">
        <v>542</v>
      </c>
      <c r="D324" s="579"/>
    </row>
    <row r="325" spans="1:4" s="393" customFormat="1" x14ac:dyDescent="0.2">
      <c r="A325" s="520"/>
      <c r="B325" s="413" t="s">
        <v>543</v>
      </c>
      <c r="C325" s="580"/>
      <c r="D325" s="579"/>
    </row>
    <row r="326" spans="1:4" s="393" customFormat="1" x14ac:dyDescent="0.2">
      <c r="A326" s="520"/>
      <c r="B326" s="413"/>
      <c r="C326" s="580" t="s">
        <v>544</v>
      </c>
      <c r="D326" s="579"/>
    </row>
    <row r="327" spans="1:4" s="393" customFormat="1" x14ac:dyDescent="0.2">
      <c r="A327" s="520"/>
      <c r="B327" s="413"/>
      <c r="C327" s="580" t="s">
        <v>545</v>
      </c>
      <c r="D327" s="579"/>
    </row>
    <row r="328" spans="1:4" s="393" customFormat="1" x14ac:dyDescent="0.2">
      <c r="A328" s="520"/>
      <c r="B328" s="413"/>
      <c r="C328" s="580" t="s">
        <v>546</v>
      </c>
      <c r="D328" s="579"/>
    </row>
    <row r="329" spans="1:4" s="393" customFormat="1" x14ac:dyDescent="0.2">
      <c r="A329" s="520"/>
      <c r="B329" s="413"/>
      <c r="C329" s="580" t="s">
        <v>547</v>
      </c>
      <c r="D329" s="579"/>
    </row>
    <row r="330" spans="1:4" s="393" customFormat="1" x14ac:dyDescent="0.2">
      <c r="A330" s="520"/>
      <c r="B330" s="413"/>
      <c r="C330" s="580" t="s">
        <v>548</v>
      </c>
      <c r="D330" s="579"/>
    </row>
    <row r="331" spans="1:4" s="393" customFormat="1" x14ac:dyDescent="0.2">
      <c r="A331" s="520"/>
      <c r="B331" s="413" t="s">
        <v>549</v>
      </c>
      <c r="C331" s="578"/>
      <c r="D331" s="579"/>
    </row>
    <row r="332" spans="1:4" s="393" customFormat="1" x14ac:dyDescent="0.2">
      <c r="A332" s="520"/>
      <c r="B332" s="413"/>
      <c r="C332" s="413" t="s">
        <v>550</v>
      </c>
      <c r="D332" s="579"/>
    </row>
    <row r="333" spans="1:4" s="393" customFormat="1" x14ac:dyDescent="0.2">
      <c r="A333" s="520"/>
      <c r="C333" s="413" t="s">
        <v>551</v>
      </c>
      <c r="D333" s="579"/>
    </row>
    <row r="334" spans="1:4" s="393" customFormat="1" x14ac:dyDescent="0.2">
      <c r="A334" s="520"/>
      <c r="C334" s="413" t="s">
        <v>552</v>
      </c>
      <c r="D334" s="579"/>
    </row>
    <row r="335" spans="1:4" s="393" customFormat="1" x14ac:dyDescent="0.2">
      <c r="A335" s="520"/>
      <c r="B335" s="413"/>
      <c r="C335" s="413" t="s">
        <v>553</v>
      </c>
      <c r="D335" s="579"/>
    </row>
    <row r="336" spans="1:4" s="393" customFormat="1" x14ac:dyDescent="0.2">
      <c r="A336" s="520"/>
      <c r="B336" s="413"/>
      <c r="C336" s="413" t="s">
        <v>554</v>
      </c>
      <c r="D336" s="579"/>
    </row>
    <row r="337" spans="1:4" s="393" customFormat="1" x14ac:dyDescent="0.2">
      <c r="A337" s="520"/>
      <c r="B337" s="413"/>
      <c r="C337" s="413" t="s">
        <v>555</v>
      </c>
      <c r="D337" s="579"/>
    </row>
    <row r="338" spans="1:4" s="393" customFormat="1" x14ac:dyDescent="0.2">
      <c r="A338" s="386"/>
      <c r="B338" s="578"/>
      <c r="C338" s="413" t="s">
        <v>556</v>
      </c>
      <c r="D338" s="579"/>
    </row>
    <row r="339" spans="1:4" s="393" customFormat="1" x14ac:dyDescent="0.2">
      <c r="A339" s="386"/>
      <c r="B339" s="580" t="s">
        <v>557</v>
      </c>
      <c r="C339" s="413"/>
      <c r="D339" s="579"/>
    </row>
    <row r="340" spans="1:4" s="393" customFormat="1" x14ac:dyDescent="0.2">
      <c r="A340" s="386"/>
      <c r="B340" s="578"/>
      <c r="C340" s="413" t="s">
        <v>558</v>
      </c>
      <c r="D340" s="579"/>
    </row>
    <row r="341" spans="1:4" s="393" customFormat="1" x14ac:dyDescent="0.2">
      <c r="A341" s="386"/>
      <c r="B341" s="580" t="s">
        <v>559</v>
      </c>
      <c r="C341" s="413"/>
      <c r="D341" s="579"/>
    </row>
    <row r="342" spans="1:4" s="393" customFormat="1" x14ac:dyDescent="0.2">
      <c r="A342" s="386"/>
      <c r="B342" s="578"/>
      <c r="C342" s="413" t="s">
        <v>560</v>
      </c>
      <c r="D342" s="579"/>
    </row>
  </sheetData>
  <sheetProtection algorithmName="SHA-512" hashValue="1pFFc2883N4niOCKB/SmlwGpKkmY0ffio0JJ3zbXeDOs+fKKb0rEEJcacDDkHvVSSZvQ1JYMju9YD5VMkFBjWg==" saltValue="8XxJGxIfCaAupf/l0+f4eQ==" spinCount="100000" sheet="1" objects="1" scenarios="1"/>
  <mergeCells count="330">
    <mergeCell ref="A3:B3"/>
    <mergeCell ref="C3:I3"/>
    <mergeCell ref="A4:B4"/>
    <mergeCell ref="C4:I4"/>
    <mergeCell ref="A5:I5"/>
    <mergeCell ref="A7:B7"/>
    <mergeCell ref="C7:I7"/>
    <mergeCell ref="H10:H11"/>
    <mergeCell ref="I10:I11"/>
    <mergeCell ref="A12:C12"/>
    <mergeCell ref="B13:C13"/>
    <mergeCell ref="A14:A18"/>
    <mergeCell ref="B14:C18"/>
    <mergeCell ref="I14:I18"/>
    <mergeCell ref="A8:B8"/>
    <mergeCell ref="C8:I8"/>
    <mergeCell ref="A9:B9"/>
    <mergeCell ref="C9:I9"/>
    <mergeCell ref="A10:A11"/>
    <mergeCell ref="B10:C11"/>
    <mergeCell ref="D10:D11"/>
    <mergeCell ref="E10:E11"/>
    <mergeCell ref="F10:F11"/>
    <mergeCell ref="G10:G11"/>
    <mergeCell ref="A25:A28"/>
    <mergeCell ref="B25:C28"/>
    <mergeCell ref="I25:I28"/>
    <mergeCell ref="A29:A31"/>
    <mergeCell ref="B29:C31"/>
    <mergeCell ref="I29:I31"/>
    <mergeCell ref="B19:C19"/>
    <mergeCell ref="A20:A21"/>
    <mergeCell ref="B20:C21"/>
    <mergeCell ref="I20:I21"/>
    <mergeCell ref="A22:A24"/>
    <mergeCell ref="B22:C24"/>
    <mergeCell ref="I22:I24"/>
    <mergeCell ref="A36:A38"/>
    <mergeCell ref="B36:C38"/>
    <mergeCell ref="I36:I38"/>
    <mergeCell ref="A39:A40"/>
    <mergeCell ref="B39:C40"/>
    <mergeCell ref="I39:I40"/>
    <mergeCell ref="A32:A33"/>
    <mergeCell ref="B32:C33"/>
    <mergeCell ref="I32:I33"/>
    <mergeCell ref="A34:A35"/>
    <mergeCell ref="B34:C35"/>
    <mergeCell ref="I34:I35"/>
    <mergeCell ref="B48:C48"/>
    <mergeCell ref="B49:C49"/>
    <mergeCell ref="B50:C50"/>
    <mergeCell ref="B51:C51"/>
    <mergeCell ref="B52:C52"/>
    <mergeCell ref="B53:C53"/>
    <mergeCell ref="A41:A44"/>
    <mergeCell ref="B41:C44"/>
    <mergeCell ref="I41:I44"/>
    <mergeCell ref="B45:C45"/>
    <mergeCell ref="B46:C46"/>
    <mergeCell ref="B47:C47"/>
    <mergeCell ref="A66:A67"/>
    <mergeCell ref="B66:C67"/>
    <mergeCell ref="I66:I67"/>
    <mergeCell ref="B68:C68"/>
    <mergeCell ref="A69:A70"/>
    <mergeCell ref="B69:C70"/>
    <mergeCell ref="I69:I70"/>
    <mergeCell ref="A54:A55"/>
    <mergeCell ref="B54:C55"/>
    <mergeCell ref="I54:I55"/>
    <mergeCell ref="B56:C56"/>
    <mergeCell ref="B57:C57"/>
    <mergeCell ref="A58:A65"/>
    <mergeCell ref="B58:C65"/>
    <mergeCell ref="I58:I65"/>
    <mergeCell ref="A77:A81"/>
    <mergeCell ref="B77:C81"/>
    <mergeCell ref="I77:I81"/>
    <mergeCell ref="A82:A83"/>
    <mergeCell ref="B82:C83"/>
    <mergeCell ref="I82:I83"/>
    <mergeCell ref="A71:A74"/>
    <mergeCell ref="B71:C74"/>
    <mergeCell ref="I71:I74"/>
    <mergeCell ref="A75:A76"/>
    <mergeCell ref="B75:C76"/>
    <mergeCell ref="I75:I76"/>
    <mergeCell ref="B88:C88"/>
    <mergeCell ref="B89:C89"/>
    <mergeCell ref="B90:C90"/>
    <mergeCell ref="A91:A93"/>
    <mergeCell ref="B91:C93"/>
    <mergeCell ref="I91:I93"/>
    <mergeCell ref="A84:A85"/>
    <mergeCell ref="B84:C85"/>
    <mergeCell ref="I84:I85"/>
    <mergeCell ref="A86:A87"/>
    <mergeCell ref="B86:C87"/>
    <mergeCell ref="I86:I87"/>
    <mergeCell ref="A100:A101"/>
    <mergeCell ref="B100:C101"/>
    <mergeCell ref="I100:I101"/>
    <mergeCell ref="B102:C102"/>
    <mergeCell ref="A103:A104"/>
    <mergeCell ref="B103:C104"/>
    <mergeCell ref="I103:I104"/>
    <mergeCell ref="B94:C94"/>
    <mergeCell ref="A95:A96"/>
    <mergeCell ref="B95:C96"/>
    <mergeCell ref="I95:I96"/>
    <mergeCell ref="A97:A99"/>
    <mergeCell ref="B97:C99"/>
    <mergeCell ref="I97:I99"/>
    <mergeCell ref="A110:A113"/>
    <mergeCell ref="B110:C113"/>
    <mergeCell ref="I110:I113"/>
    <mergeCell ref="A114:A117"/>
    <mergeCell ref="B114:C117"/>
    <mergeCell ref="I114:I117"/>
    <mergeCell ref="A105:A106"/>
    <mergeCell ref="B105:C106"/>
    <mergeCell ref="I105:I106"/>
    <mergeCell ref="A107:A109"/>
    <mergeCell ref="B107:C109"/>
    <mergeCell ref="I107:I109"/>
    <mergeCell ref="A130:A134"/>
    <mergeCell ref="B130:C134"/>
    <mergeCell ref="I130:I134"/>
    <mergeCell ref="B135:C135"/>
    <mergeCell ref="A136:A138"/>
    <mergeCell ref="B136:C138"/>
    <mergeCell ref="I136:I138"/>
    <mergeCell ref="A118:A121"/>
    <mergeCell ref="B118:C121"/>
    <mergeCell ref="I118:I121"/>
    <mergeCell ref="A122:A129"/>
    <mergeCell ref="B122:C129"/>
    <mergeCell ref="I122:I129"/>
    <mergeCell ref="B144:C144"/>
    <mergeCell ref="B145:C145"/>
    <mergeCell ref="A147:B147"/>
    <mergeCell ref="C147:I147"/>
    <mergeCell ref="A148:B148"/>
    <mergeCell ref="C148:I148"/>
    <mergeCell ref="A139:A140"/>
    <mergeCell ref="B139:C140"/>
    <mergeCell ref="I139:I140"/>
    <mergeCell ref="B141:C141"/>
    <mergeCell ref="A142:A143"/>
    <mergeCell ref="B142:C143"/>
    <mergeCell ref="I142:I143"/>
    <mergeCell ref="H149:H150"/>
    <mergeCell ref="I149:I150"/>
    <mergeCell ref="A151:C151"/>
    <mergeCell ref="B152:C152"/>
    <mergeCell ref="B153:C153"/>
    <mergeCell ref="A154:A155"/>
    <mergeCell ref="B154:C155"/>
    <mergeCell ref="I154:I155"/>
    <mergeCell ref="A149:A150"/>
    <mergeCell ref="B149:C150"/>
    <mergeCell ref="D149:D150"/>
    <mergeCell ref="E149:E150"/>
    <mergeCell ref="F149:F150"/>
    <mergeCell ref="G149:G150"/>
    <mergeCell ref="A161:A163"/>
    <mergeCell ref="B161:C163"/>
    <mergeCell ref="I161:I163"/>
    <mergeCell ref="B164:C164"/>
    <mergeCell ref="A165:A167"/>
    <mergeCell ref="B165:C167"/>
    <mergeCell ref="I165:I167"/>
    <mergeCell ref="A156:A158"/>
    <mergeCell ref="B156:C158"/>
    <mergeCell ref="I156:I158"/>
    <mergeCell ref="A159:A160"/>
    <mergeCell ref="B159:C160"/>
    <mergeCell ref="I159:I160"/>
    <mergeCell ref="A175:A178"/>
    <mergeCell ref="B175:C178"/>
    <mergeCell ref="I175:I178"/>
    <mergeCell ref="A179:A181"/>
    <mergeCell ref="B179:C181"/>
    <mergeCell ref="I179:I181"/>
    <mergeCell ref="A168:A170"/>
    <mergeCell ref="B168:C170"/>
    <mergeCell ref="I168:I170"/>
    <mergeCell ref="B171:C171"/>
    <mergeCell ref="A172:A174"/>
    <mergeCell ref="B172:C174"/>
    <mergeCell ref="I172:I174"/>
    <mergeCell ref="A189:A191"/>
    <mergeCell ref="B189:C191"/>
    <mergeCell ref="I189:I191"/>
    <mergeCell ref="A192:A194"/>
    <mergeCell ref="B192:C194"/>
    <mergeCell ref="I192:I194"/>
    <mergeCell ref="A182:A185"/>
    <mergeCell ref="B182:C185"/>
    <mergeCell ref="I182:I185"/>
    <mergeCell ref="A186:A188"/>
    <mergeCell ref="B186:C188"/>
    <mergeCell ref="I186:I188"/>
    <mergeCell ref="A200:A202"/>
    <mergeCell ref="B200:C202"/>
    <mergeCell ref="I200:I202"/>
    <mergeCell ref="A203:A205"/>
    <mergeCell ref="B203:C205"/>
    <mergeCell ref="I203:I205"/>
    <mergeCell ref="A195:A197"/>
    <mergeCell ref="B195:C197"/>
    <mergeCell ref="I195:I197"/>
    <mergeCell ref="A198:A199"/>
    <mergeCell ref="B198:C199"/>
    <mergeCell ref="I198:I199"/>
    <mergeCell ref="A212:A214"/>
    <mergeCell ref="B212:C214"/>
    <mergeCell ref="I212:I214"/>
    <mergeCell ref="B215:C215"/>
    <mergeCell ref="B216:C216"/>
    <mergeCell ref="B217:C217"/>
    <mergeCell ref="A206:A208"/>
    <mergeCell ref="B206:C208"/>
    <mergeCell ref="I206:I208"/>
    <mergeCell ref="A209:A211"/>
    <mergeCell ref="B209:C211"/>
    <mergeCell ref="I209:I211"/>
    <mergeCell ref="B224:C224"/>
    <mergeCell ref="B225:C225"/>
    <mergeCell ref="B226:C226"/>
    <mergeCell ref="B227:C227"/>
    <mergeCell ref="B228:C228"/>
    <mergeCell ref="A229:A233"/>
    <mergeCell ref="B229:C233"/>
    <mergeCell ref="B218:C218"/>
    <mergeCell ref="B219:C219"/>
    <mergeCell ref="B220:C220"/>
    <mergeCell ref="B221:C221"/>
    <mergeCell ref="B222:C222"/>
    <mergeCell ref="B223:C223"/>
    <mergeCell ref="I229:I233"/>
    <mergeCell ref="A235:B235"/>
    <mergeCell ref="C235:I235"/>
    <mergeCell ref="A236:B236"/>
    <mergeCell ref="C236:I236"/>
    <mergeCell ref="A237:A238"/>
    <mergeCell ref="B237:C238"/>
    <mergeCell ref="D237:D238"/>
    <mergeCell ref="E237:E238"/>
    <mergeCell ref="F237:F238"/>
    <mergeCell ref="B242:C242"/>
    <mergeCell ref="A243:A244"/>
    <mergeCell ref="B243:C244"/>
    <mergeCell ref="I243:I244"/>
    <mergeCell ref="A245:A250"/>
    <mergeCell ref="B245:C250"/>
    <mergeCell ref="I245:I250"/>
    <mergeCell ref="G237:G238"/>
    <mergeCell ref="H237:H238"/>
    <mergeCell ref="I237:I238"/>
    <mergeCell ref="A239:C239"/>
    <mergeCell ref="A240:A241"/>
    <mergeCell ref="B240:C241"/>
    <mergeCell ref="I240:I241"/>
    <mergeCell ref="A260:A265"/>
    <mergeCell ref="B260:C265"/>
    <mergeCell ref="I260:I265"/>
    <mergeCell ref="B266:C266"/>
    <mergeCell ref="A267:A268"/>
    <mergeCell ref="B267:C268"/>
    <mergeCell ref="I267:I268"/>
    <mergeCell ref="B251:C251"/>
    <mergeCell ref="A252:A256"/>
    <mergeCell ref="B252:C256"/>
    <mergeCell ref="I252:I256"/>
    <mergeCell ref="B257:C257"/>
    <mergeCell ref="A258:A259"/>
    <mergeCell ref="B258:C259"/>
    <mergeCell ref="I258:I259"/>
    <mergeCell ref="A277:A280"/>
    <mergeCell ref="B277:C280"/>
    <mergeCell ref="I277:I280"/>
    <mergeCell ref="A281:A286"/>
    <mergeCell ref="B281:C286"/>
    <mergeCell ref="I281:I286"/>
    <mergeCell ref="B269:C269"/>
    <mergeCell ref="A270:A272"/>
    <mergeCell ref="B270:C272"/>
    <mergeCell ref="I270:I272"/>
    <mergeCell ref="A273:A276"/>
    <mergeCell ref="B273:C276"/>
    <mergeCell ref="I273:I276"/>
    <mergeCell ref="B293:C293"/>
    <mergeCell ref="A294:A295"/>
    <mergeCell ref="B294:C295"/>
    <mergeCell ref="I294:I295"/>
    <mergeCell ref="A296:A297"/>
    <mergeCell ref="B296:C297"/>
    <mergeCell ref="I296:I297"/>
    <mergeCell ref="B287:C287"/>
    <mergeCell ref="B288:C288"/>
    <mergeCell ref="B289:C289"/>
    <mergeCell ref="A290:A292"/>
    <mergeCell ref="B290:C292"/>
    <mergeCell ref="I290:I292"/>
    <mergeCell ref="F302:F303"/>
    <mergeCell ref="G302:G303"/>
    <mergeCell ref="H302:H303"/>
    <mergeCell ref="I302:I303"/>
    <mergeCell ref="A304:C304"/>
    <mergeCell ref="B305:C305"/>
    <mergeCell ref="B298:C298"/>
    <mergeCell ref="B299:C299"/>
    <mergeCell ref="A302:A303"/>
    <mergeCell ref="B302:C303"/>
    <mergeCell ref="D302:D303"/>
    <mergeCell ref="E302:E303"/>
    <mergeCell ref="F310:F311"/>
    <mergeCell ref="G310:G311"/>
    <mergeCell ref="H310:H311"/>
    <mergeCell ref="I310:I311"/>
    <mergeCell ref="A312:C312"/>
    <mergeCell ref="B313:C313"/>
    <mergeCell ref="B306:C306"/>
    <mergeCell ref="A308:B308"/>
    <mergeCell ref="A310:A311"/>
    <mergeCell ref="B310:C311"/>
    <mergeCell ref="D310:D311"/>
    <mergeCell ref="E310:E311"/>
  </mergeCells>
  <pageMargins left="0.98425196850393704" right="0.39370078740157483" top="0.59055118110236227" bottom="0.39370078740157483" header="0.23622047244094491" footer="0.23622047244094491"/>
  <pageSetup paperSize="9" scale="65" orientation="portrait" verticalDpi="4294967294" r:id="rId1"/>
  <headerFooter differentFirst="1">
    <oddFooter>&amp;L&amp;"Times New Roman,Regular"&amp;9&amp;D; &amp;T&amp;R&amp;"Times New Roman,Regular"&amp;9&amp;P (&amp;N)</oddFooter>
    <firstHeader xml:space="preserve">&amp;R&amp;"Times New Roman,Regular"&amp;9
75.pielikums Jūrmalas pilsētas domes  2018.gada 18.oktobra saistošajiem noteikumiem Nr.35
(protokols Nr.15, 16.punkts) 
 </firstHeader>
    <firstFooter>&amp;L&amp;9&amp;D; &amp;T&amp;R&amp;9&amp;P (&amp;N)</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87"/>
  <sheetViews>
    <sheetView view="pageLayout" zoomScaleNormal="100" workbookViewId="0">
      <selection activeCell="L2" sqref="L2"/>
    </sheetView>
  </sheetViews>
  <sheetFormatPr defaultColWidth="9.140625" defaultRowHeight="12" outlineLevelCol="1" x14ac:dyDescent="0.25"/>
  <cols>
    <col min="1" max="1" width="4.85546875" style="386" customWidth="1"/>
    <col min="2" max="2" width="28.28515625" style="386" customWidth="1"/>
    <col min="3" max="3" width="10" style="386" customWidth="1"/>
    <col min="4" max="4" width="10.42578125" style="386" hidden="1" customWidth="1" outlineLevel="1"/>
    <col min="5" max="5" width="9.7109375" style="386" hidden="1" customWidth="1" outlineLevel="1"/>
    <col min="6" max="6" width="10.85546875" style="386" hidden="1" customWidth="1" outlineLevel="1"/>
    <col min="7" max="7" width="9.85546875" style="386" hidden="1" customWidth="1" outlineLevel="1"/>
    <col min="8" max="8" width="10.7109375" style="386" customWidth="1" collapsed="1"/>
    <col min="9" max="9" width="9.7109375" style="386" customWidth="1"/>
    <col min="10" max="10" width="28.140625" style="386" hidden="1" customWidth="1" outlineLevel="1"/>
    <col min="11" max="11" width="17" style="386" customWidth="1" collapsed="1"/>
    <col min="12" max="16384" width="9.140625" style="386"/>
  </cols>
  <sheetData>
    <row r="1" spans="1:13" s="413" customFormat="1" x14ac:dyDescent="0.2">
      <c r="C1" s="582"/>
      <c r="D1" s="582"/>
      <c r="E1" s="582"/>
      <c r="F1" s="582"/>
      <c r="G1" s="582"/>
      <c r="H1" s="582"/>
      <c r="K1" s="583" t="s">
        <v>569</v>
      </c>
    </row>
    <row r="2" spans="1:13" s="413" customFormat="1" x14ac:dyDescent="0.2">
      <c r="C2" s="582"/>
      <c r="D2" s="582"/>
      <c r="E2" s="582"/>
      <c r="F2" s="582"/>
      <c r="G2" s="582"/>
      <c r="H2" s="582"/>
      <c r="K2" s="583" t="s">
        <v>324</v>
      </c>
    </row>
    <row r="3" spans="1:13" ht="12.75" customHeight="1" x14ac:dyDescent="0.25">
      <c r="A3" s="584" t="s">
        <v>1</v>
      </c>
      <c r="B3" s="584"/>
      <c r="C3" s="585" t="s">
        <v>2</v>
      </c>
      <c r="D3" s="585"/>
      <c r="E3" s="585"/>
      <c r="F3" s="585"/>
      <c r="G3" s="585"/>
      <c r="H3" s="585"/>
      <c r="I3" s="585"/>
      <c r="J3" s="585"/>
      <c r="K3" s="586"/>
    </row>
    <row r="4" spans="1:13" ht="12.75" customHeight="1" x14ac:dyDescent="0.25">
      <c r="A4" s="584" t="s">
        <v>3</v>
      </c>
      <c r="B4" s="584"/>
      <c r="C4" s="587" t="s">
        <v>4</v>
      </c>
      <c r="D4" s="588"/>
      <c r="E4" s="588"/>
      <c r="F4" s="588"/>
      <c r="G4" s="588"/>
      <c r="H4" s="588"/>
      <c r="I4" s="588"/>
      <c r="J4" s="588"/>
      <c r="K4" s="589"/>
    </row>
    <row r="5" spans="1:13" ht="15.75" x14ac:dyDescent="0.25">
      <c r="A5" s="797" t="s">
        <v>338</v>
      </c>
      <c r="B5" s="797"/>
      <c r="C5" s="797"/>
      <c r="D5" s="797"/>
      <c r="E5" s="797"/>
      <c r="F5" s="797"/>
      <c r="G5" s="797"/>
      <c r="H5" s="797"/>
      <c r="I5" s="797"/>
      <c r="J5" s="797"/>
      <c r="K5" s="797"/>
      <c r="L5" s="590"/>
      <c r="M5" s="590"/>
    </row>
    <row r="6" spans="1:13" ht="15.75" x14ac:dyDescent="0.25">
      <c r="A6" s="591"/>
      <c r="B6" s="591"/>
      <c r="C6" s="591"/>
      <c r="D6" s="591"/>
      <c r="E6" s="591"/>
      <c r="F6" s="591"/>
      <c r="G6" s="591"/>
      <c r="H6" s="591"/>
      <c r="I6" s="591"/>
      <c r="J6" s="591"/>
      <c r="K6" s="591"/>
      <c r="L6" s="590"/>
      <c r="M6" s="590"/>
    </row>
    <row r="7" spans="1:13" ht="15.75" customHeight="1" x14ac:dyDescent="0.25">
      <c r="A7" s="798" t="s">
        <v>387</v>
      </c>
      <c r="B7" s="798"/>
      <c r="C7" s="592" t="s">
        <v>570</v>
      </c>
      <c r="D7" s="592"/>
      <c r="E7" s="592"/>
      <c r="F7" s="592"/>
      <c r="G7" s="592"/>
      <c r="H7" s="592"/>
      <c r="I7" s="592"/>
      <c r="J7" s="592"/>
      <c r="K7" s="586"/>
    </row>
    <row r="8" spans="1:13" ht="12.75" customHeight="1" x14ac:dyDescent="0.25">
      <c r="A8" s="584" t="s">
        <v>389</v>
      </c>
      <c r="B8" s="584"/>
      <c r="C8" s="585" t="s">
        <v>563</v>
      </c>
      <c r="D8" s="585"/>
      <c r="E8" s="585"/>
      <c r="F8" s="585"/>
      <c r="G8" s="585"/>
      <c r="H8" s="585"/>
      <c r="I8" s="585"/>
      <c r="J8" s="585"/>
      <c r="K8" s="586"/>
    </row>
    <row r="9" spans="1:13" ht="12.75" customHeight="1" x14ac:dyDescent="0.25">
      <c r="A9" s="593" t="s">
        <v>391</v>
      </c>
      <c r="B9" s="593"/>
      <c r="C9" s="594" t="s">
        <v>562</v>
      </c>
      <c r="D9" s="594"/>
      <c r="E9" s="594"/>
      <c r="F9" s="595"/>
      <c r="G9" s="595"/>
      <c r="H9" s="595"/>
      <c r="I9" s="595"/>
      <c r="J9" s="595"/>
      <c r="K9" s="596"/>
    </row>
    <row r="10" spans="1:13" ht="32.25" customHeight="1" x14ac:dyDescent="0.25">
      <c r="A10" s="718" t="s">
        <v>325</v>
      </c>
      <c r="B10" s="718" t="s">
        <v>326</v>
      </c>
      <c r="C10" s="718" t="s">
        <v>327</v>
      </c>
      <c r="D10" s="722" t="s">
        <v>328</v>
      </c>
      <c r="E10" s="723"/>
      <c r="F10" s="799" t="s">
        <v>329</v>
      </c>
      <c r="G10" s="800"/>
      <c r="H10" s="799" t="s">
        <v>330</v>
      </c>
      <c r="I10" s="800"/>
      <c r="J10" s="801" t="s">
        <v>32</v>
      </c>
      <c r="K10" s="801" t="s">
        <v>331</v>
      </c>
    </row>
    <row r="11" spans="1:13" ht="32.25" customHeight="1" x14ac:dyDescent="0.25">
      <c r="A11" s="719"/>
      <c r="B11" s="719"/>
      <c r="C11" s="719"/>
      <c r="D11" s="597" t="s">
        <v>571</v>
      </c>
      <c r="E11" s="597" t="s">
        <v>342</v>
      </c>
      <c r="F11" s="598" t="s">
        <v>571</v>
      </c>
      <c r="G11" s="598" t="s">
        <v>342</v>
      </c>
      <c r="H11" s="598" t="s">
        <v>571</v>
      </c>
      <c r="I11" s="598" t="s">
        <v>342</v>
      </c>
      <c r="J11" s="802"/>
      <c r="K11" s="802"/>
    </row>
    <row r="12" spans="1:13" x14ac:dyDescent="0.25">
      <c r="A12" s="792" t="s">
        <v>572</v>
      </c>
      <c r="B12" s="793"/>
      <c r="C12" s="599"/>
      <c r="D12" s="599">
        <f t="shared" ref="D12:I12" si="0">SUM(D13:D49)</f>
        <v>272818</v>
      </c>
      <c r="E12" s="599">
        <f t="shared" si="0"/>
        <v>6362</v>
      </c>
      <c r="F12" s="600">
        <f t="shared" si="0"/>
        <v>1440</v>
      </c>
      <c r="G12" s="600">
        <f t="shared" si="0"/>
        <v>0</v>
      </c>
      <c r="H12" s="600">
        <f t="shared" si="0"/>
        <v>274258</v>
      </c>
      <c r="I12" s="600">
        <f t="shared" si="0"/>
        <v>6362</v>
      </c>
      <c r="J12" s="600"/>
      <c r="K12" s="600"/>
    </row>
    <row r="13" spans="1:13" x14ac:dyDescent="0.25">
      <c r="A13" s="601">
        <v>1</v>
      </c>
      <c r="B13" s="602" t="s">
        <v>573</v>
      </c>
      <c r="C13" s="577"/>
      <c r="D13" s="577"/>
      <c r="E13" s="603"/>
      <c r="F13" s="603"/>
      <c r="G13" s="603"/>
      <c r="H13" s="603"/>
      <c r="I13" s="603"/>
      <c r="J13" s="603"/>
      <c r="K13" s="604"/>
    </row>
    <row r="14" spans="1:13" x14ac:dyDescent="0.25">
      <c r="A14" s="598" t="s">
        <v>574</v>
      </c>
      <c r="B14" s="605" t="s">
        <v>575</v>
      </c>
      <c r="C14" s="606">
        <v>2279</v>
      </c>
      <c r="D14" s="577">
        <v>854</v>
      </c>
      <c r="E14" s="603"/>
      <c r="F14" s="607"/>
      <c r="G14" s="607"/>
      <c r="H14" s="607">
        <f>D14+F14</f>
        <v>854</v>
      </c>
      <c r="I14" s="607">
        <f>E14+G14</f>
        <v>0</v>
      </c>
      <c r="J14" s="603"/>
      <c r="K14" s="794" t="s">
        <v>576</v>
      </c>
    </row>
    <row r="15" spans="1:13" x14ac:dyDescent="0.25">
      <c r="A15" s="598" t="s">
        <v>577</v>
      </c>
      <c r="B15" s="605" t="s">
        <v>578</v>
      </c>
      <c r="C15" s="606">
        <v>2279</v>
      </c>
      <c r="D15" s="577">
        <v>400</v>
      </c>
      <c r="E15" s="603"/>
      <c r="F15" s="603"/>
      <c r="G15" s="603"/>
      <c r="H15" s="607">
        <f t="shared" ref="H15:I49" si="1">D15+F15</f>
        <v>400</v>
      </c>
      <c r="I15" s="607">
        <f t="shared" si="1"/>
        <v>0</v>
      </c>
      <c r="J15" s="603"/>
      <c r="K15" s="795"/>
    </row>
    <row r="16" spans="1:13" ht="24" x14ac:dyDescent="0.25">
      <c r="A16" s="598" t="s">
        <v>579</v>
      </c>
      <c r="B16" s="605" t="s">
        <v>580</v>
      </c>
      <c r="C16" s="606">
        <v>2279</v>
      </c>
      <c r="D16" s="577">
        <v>3000</v>
      </c>
      <c r="E16" s="603"/>
      <c r="F16" s="603"/>
      <c r="G16" s="603"/>
      <c r="H16" s="607">
        <f t="shared" si="1"/>
        <v>3000</v>
      </c>
      <c r="I16" s="607">
        <f t="shared" si="1"/>
        <v>0</v>
      </c>
      <c r="J16" s="603"/>
      <c r="K16" s="796"/>
    </row>
    <row r="17" spans="1:11" ht="22.5" customHeight="1" x14ac:dyDescent="0.25">
      <c r="A17" s="601">
        <v>2</v>
      </c>
      <c r="B17" s="602" t="s">
        <v>581</v>
      </c>
      <c r="C17" s="401"/>
      <c r="D17" s="577"/>
      <c r="E17" s="603"/>
      <c r="F17" s="603"/>
      <c r="G17" s="603"/>
      <c r="H17" s="607"/>
      <c r="I17" s="607"/>
      <c r="J17" s="603"/>
      <c r="K17" s="604"/>
    </row>
    <row r="18" spans="1:11" ht="24" x14ac:dyDescent="0.25">
      <c r="A18" s="608" t="s">
        <v>582</v>
      </c>
      <c r="B18" s="605" t="s">
        <v>583</v>
      </c>
      <c r="C18" s="606">
        <v>2279</v>
      </c>
      <c r="D18" s="577"/>
      <c r="E18" s="603">
        <v>672</v>
      </c>
      <c r="F18" s="603"/>
      <c r="G18" s="603"/>
      <c r="H18" s="607">
        <f t="shared" si="1"/>
        <v>0</v>
      </c>
      <c r="I18" s="607">
        <f t="shared" si="1"/>
        <v>672</v>
      </c>
      <c r="J18" s="603"/>
      <c r="K18" s="714" t="s">
        <v>584</v>
      </c>
    </row>
    <row r="19" spans="1:11" ht="24" x14ac:dyDescent="0.25">
      <c r="A19" s="497" t="s">
        <v>585</v>
      </c>
      <c r="B19" s="609" t="s">
        <v>586</v>
      </c>
      <c r="C19" s="606">
        <v>2279</v>
      </c>
      <c r="D19" s="577">
        <v>15940</v>
      </c>
      <c r="E19" s="603"/>
      <c r="F19" s="610"/>
      <c r="G19" s="603"/>
      <c r="H19" s="607">
        <f t="shared" si="1"/>
        <v>15940</v>
      </c>
      <c r="I19" s="607">
        <f t="shared" si="1"/>
        <v>0</v>
      </c>
      <c r="J19" s="577"/>
      <c r="K19" s="716"/>
    </row>
    <row r="20" spans="1:11" ht="12.75" customHeight="1" x14ac:dyDescent="0.25">
      <c r="A20" s="601">
        <v>3</v>
      </c>
      <c r="B20" s="602" t="s">
        <v>587</v>
      </c>
      <c r="C20" s="606"/>
      <c r="D20" s="577"/>
      <c r="E20" s="603"/>
      <c r="F20" s="603"/>
      <c r="G20" s="603"/>
      <c r="H20" s="607"/>
      <c r="I20" s="607"/>
      <c r="J20" s="603"/>
      <c r="K20" s="401"/>
    </row>
    <row r="21" spans="1:11" ht="12" customHeight="1" x14ac:dyDescent="0.25">
      <c r="A21" s="708" t="s">
        <v>588</v>
      </c>
      <c r="B21" s="790" t="s">
        <v>589</v>
      </c>
      <c r="C21" s="606">
        <v>2121</v>
      </c>
      <c r="D21" s="577">
        <v>515</v>
      </c>
      <c r="E21" s="603"/>
      <c r="F21" s="603"/>
      <c r="G21" s="603"/>
      <c r="H21" s="607">
        <f t="shared" si="1"/>
        <v>515</v>
      </c>
      <c r="I21" s="607">
        <f t="shared" si="1"/>
        <v>0</v>
      </c>
      <c r="J21" s="603"/>
      <c r="K21" s="714" t="s">
        <v>590</v>
      </c>
    </row>
    <row r="22" spans="1:11" ht="12.75" customHeight="1" x14ac:dyDescent="0.25">
      <c r="A22" s="709"/>
      <c r="B22" s="790"/>
      <c r="C22" s="606">
        <v>2390</v>
      </c>
      <c r="D22" s="577">
        <v>25</v>
      </c>
      <c r="E22" s="603"/>
      <c r="F22" s="603"/>
      <c r="G22" s="603"/>
      <c r="H22" s="607">
        <f t="shared" si="1"/>
        <v>25</v>
      </c>
      <c r="I22" s="607">
        <f t="shared" si="1"/>
        <v>0</v>
      </c>
      <c r="J22" s="603"/>
      <c r="K22" s="715"/>
    </row>
    <row r="23" spans="1:11" x14ac:dyDescent="0.25">
      <c r="A23" s="710"/>
      <c r="B23" s="790"/>
      <c r="C23" s="606">
        <v>2122</v>
      </c>
      <c r="D23" s="577">
        <v>3908</v>
      </c>
      <c r="E23" s="603"/>
      <c r="F23" s="603"/>
      <c r="G23" s="603"/>
      <c r="H23" s="607">
        <f t="shared" si="1"/>
        <v>3908</v>
      </c>
      <c r="I23" s="607">
        <f t="shared" si="1"/>
        <v>0</v>
      </c>
      <c r="J23" s="603"/>
      <c r="K23" s="716"/>
    </row>
    <row r="24" spans="1:11" x14ac:dyDescent="0.25">
      <c r="A24" s="601">
        <v>4</v>
      </c>
      <c r="B24" s="611" t="s">
        <v>591</v>
      </c>
      <c r="C24" s="606"/>
      <c r="D24" s="577"/>
      <c r="E24" s="603"/>
      <c r="F24" s="603"/>
      <c r="G24" s="603"/>
      <c r="H24" s="607"/>
      <c r="I24" s="607"/>
      <c r="J24" s="603"/>
      <c r="K24" s="401"/>
    </row>
    <row r="25" spans="1:11" s="584" customFormat="1" ht="24" x14ac:dyDescent="0.25">
      <c r="A25" s="410" t="s">
        <v>592</v>
      </c>
      <c r="B25" s="612" t="s">
        <v>593</v>
      </c>
      <c r="C25" s="606">
        <v>2314</v>
      </c>
      <c r="D25" s="577">
        <v>33300</v>
      </c>
      <c r="E25" s="603"/>
      <c r="F25" s="603"/>
      <c r="G25" s="603"/>
      <c r="H25" s="607">
        <f t="shared" si="1"/>
        <v>33300</v>
      </c>
      <c r="I25" s="607">
        <f t="shared" si="1"/>
        <v>0</v>
      </c>
      <c r="J25" s="603"/>
      <c r="K25" s="401" t="s">
        <v>594</v>
      </c>
    </row>
    <row r="26" spans="1:11" s="584" customFormat="1" ht="16.5" customHeight="1" x14ac:dyDescent="0.25">
      <c r="A26" s="396" t="s">
        <v>595</v>
      </c>
      <c r="B26" s="612" t="s">
        <v>596</v>
      </c>
      <c r="C26" s="606">
        <v>2232</v>
      </c>
      <c r="D26" s="577">
        <v>4454</v>
      </c>
      <c r="E26" s="577"/>
      <c r="F26" s="577"/>
      <c r="G26" s="577"/>
      <c r="H26" s="607">
        <f t="shared" si="1"/>
        <v>4454</v>
      </c>
      <c r="I26" s="607">
        <f t="shared" si="1"/>
        <v>0</v>
      </c>
      <c r="J26" s="603"/>
      <c r="K26" s="401" t="s">
        <v>597</v>
      </c>
    </row>
    <row r="27" spans="1:11" s="584" customFormat="1" ht="24" x14ac:dyDescent="0.25">
      <c r="A27" s="396" t="s">
        <v>598</v>
      </c>
      <c r="B27" s="612" t="s">
        <v>599</v>
      </c>
      <c r="C27" s="606">
        <v>5140</v>
      </c>
      <c r="D27" s="577">
        <v>5046</v>
      </c>
      <c r="E27" s="603"/>
      <c r="F27" s="577"/>
      <c r="G27" s="603"/>
      <c r="H27" s="607">
        <f t="shared" si="1"/>
        <v>5046</v>
      </c>
      <c r="I27" s="607">
        <f t="shared" si="1"/>
        <v>0</v>
      </c>
      <c r="J27" s="577"/>
      <c r="K27" s="401" t="s">
        <v>600</v>
      </c>
    </row>
    <row r="28" spans="1:11" s="584" customFormat="1" ht="36" x14ac:dyDescent="0.25">
      <c r="A28" s="396" t="s">
        <v>601</v>
      </c>
      <c r="B28" s="612" t="s">
        <v>602</v>
      </c>
      <c r="C28" s="606">
        <v>2239</v>
      </c>
      <c r="D28" s="577">
        <v>22000</v>
      </c>
      <c r="E28" s="603"/>
      <c r="F28" s="603"/>
      <c r="G28" s="603"/>
      <c r="H28" s="607">
        <f t="shared" si="1"/>
        <v>22000</v>
      </c>
      <c r="I28" s="607">
        <f t="shared" si="1"/>
        <v>0</v>
      </c>
      <c r="J28" s="603"/>
      <c r="K28" s="401" t="s">
        <v>603</v>
      </c>
    </row>
    <row r="29" spans="1:11" s="584" customFormat="1" ht="24" x14ac:dyDescent="0.25">
      <c r="A29" s="396" t="s">
        <v>604</v>
      </c>
      <c r="B29" s="612" t="s">
        <v>605</v>
      </c>
      <c r="C29" s="606">
        <v>2239</v>
      </c>
      <c r="D29" s="577">
        <v>70000</v>
      </c>
      <c r="E29" s="603"/>
      <c r="F29" s="610"/>
      <c r="G29" s="603"/>
      <c r="H29" s="607">
        <f t="shared" si="1"/>
        <v>70000</v>
      </c>
      <c r="I29" s="607">
        <f t="shared" si="1"/>
        <v>0</v>
      </c>
      <c r="J29" s="603"/>
      <c r="K29" s="401" t="s">
        <v>606</v>
      </c>
    </row>
    <row r="30" spans="1:11" s="584" customFormat="1" ht="24" x14ac:dyDescent="0.25">
      <c r="A30" s="396" t="s">
        <v>607</v>
      </c>
      <c r="B30" s="612" t="s">
        <v>608</v>
      </c>
      <c r="C30" s="606">
        <v>2239</v>
      </c>
      <c r="D30" s="577">
        <v>12691</v>
      </c>
      <c r="E30" s="603"/>
      <c r="F30" s="610"/>
      <c r="G30" s="603"/>
      <c r="H30" s="607">
        <f t="shared" si="1"/>
        <v>12691</v>
      </c>
      <c r="I30" s="607">
        <f t="shared" si="1"/>
        <v>0</v>
      </c>
      <c r="J30" s="603"/>
      <c r="K30" s="401" t="s">
        <v>609</v>
      </c>
    </row>
    <row r="31" spans="1:11" s="584" customFormat="1" ht="24" x14ac:dyDescent="0.25">
      <c r="A31" s="396" t="s">
        <v>610</v>
      </c>
      <c r="B31" s="612" t="s">
        <v>611</v>
      </c>
      <c r="C31" s="606">
        <v>2231</v>
      </c>
      <c r="D31" s="577">
        <v>5700</v>
      </c>
      <c r="E31" s="603"/>
      <c r="F31" s="603"/>
      <c r="G31" s="603"/>
      <c r="H31" s="607">
        <f t="shared" si="1"/>
        <v>5700</v>
      </c>
      <c r="I31" s="607">
        <f t="shared" si="1"/>
        <v>0</v>
      </c>
      <c r="J31" s="577"/>
      <c r="K31" s="401" t="s">
        <v>612</v>
      </c>
    </row>
    <row r="32" spans="1:11" s="584" customFormat="1" ht="24" x14ac:dyDescent="0.25">
      <c r="A32" s="396" t="s">
        <v>613</v>
      </c>
      <c r="B32" s="612" t="s">
        <v>614</v>
      </c>
      <c r="C32" s="606">
        <v>5234</v>
      </c>
      <c r="D32" s="577">
        <v>20000</v>
      </c>
      <c r="E32" s="603"/>
      <c r="F32" s="603"/>
      <c r="G32" s="603"/>
      <c r="H32" s="607">
        <f t="shared" si="1"/>
        <v>20000</v>
      </c>
      <c r="I32" s="607">
        <f t="shared" si="1"/>
        <v>0</v>
      </c>
      <c r="J32" s="577"/>
      <c r="K32" s="401" t="s">
        <v>615</v>
      </c>
    </row>
    <row r="33" spans="1:11" s="584" customFormat="1" ht="24" x14ac:dyDescent="0.25">
      <c r="A33" s="396" t="s">
        <v>616</v>
      </c>
      <c r="B33" s="612" t="s">
        <v>617</v>
      </c>
      <c r="C33" s="606">
        <v>2259</v>
      </c>
      <c r="D33" s="577">
        <v>5000</v>
      </c>
      <c r="E33" s="603"/>
      <c r="F33" s="603"/>
      <c r="G33" s="603"/>
      <c r="H33" s="607">
        <f t="shared" si="1"/>
        <v>5000</v>
      </c>
      <c r="I33" s="607">
        <f t="shared" si="1"/>
        <v>0</v>
      </c>
      <c r="J33" s="603"/>
      <c r="K33" s="401" t="s">
        <v>618</v>
      </c>
    </row>
    <row r="34" spans="1:11" s="584" customFormat="1" ht="24" x14ac:dyDescent="0.25">
      <c r="A34" s="396" t="s">
        <v>619</v>
      </c>
      <c r="B34" s="612" t="s">
        <v>620</v>
      </c>
      <c r="C34" s="606">
        <v>2231</v>
      </c>
      <c r="D34" s="577">
        <v>9259</v>
      </c>
      <c r="E34" s="603"/>
      <c r="F34" s="603"/>
      <c r="G34" s="603"/>
      <c r="H34" s="607">
        <f t="shared" si="1"/>
        <v>9259</v>
      </c>
      <c r="I34" s="607">
        <f t="shared" si="1"/>
        <v>0</v>
      </c>
      <c r="J34" s="603"/>
      <c r="K34" s="401" t="s">
        <v>621</v>
      </c>
    </row>
    <row r="35" spans="1:11" s="584" customFormat="1" x14ac:dyDescent="0.25">
      <c r="A35" s="396" t="s">
        <v>622</v>
      </c>
      <c r="B35" s="612" t="s">
        <v>623</v>
      </c>
      <c r="C35" s="606">
        <v>2239</v>
      </c>
      <c r="D35" s="577">
        <v>854</v>
      </c>
      <c r="E35" s="603"/>
      <c r="F35" s="603"/>
      <c r="G35" s="603"/>
      <c r="H35" s="607">
        <f t="shared" si="1"/>
        <v>854</v>
      </c>
      <c r="I35" s="607">
        <f t="shared" si="1"/>
        <v>0</v>
      </c>
      <c r="J35" s="603"/>
      <c r="K35" s="401" t="s">
        <v>624</v>
      </c>
    </row>
    <row r="36" spans="1:11" s="584" customFormat="1" ht="24" x14ac:dyDescent="0.25">
      <c r="A36" s="396" t="s">
        <v>625</v>
      </c>
      <c r="B36" s="612" t="s">
        <v>626</v>
      </c>
      <c r="C36" s="606">
        <v>2239</v>
      </c>
      <c r="D36" s="577">
        <v>10000</v>
      </c>
      <c r="E36" s="603">
        <v>2200</v>
      </c>
      <c r="F36" s="603"/>
      <c r="G36" s="603"/>
      <c r="H36" s="607">
        <f t="shared" si="1"/>
        <v>10000</v>
      </c>
      <c r="I36" s="607">
        <f t="shared" si="1"/>
        <v>2200</v>
      </c>
      <c r="J36" s="603"/>
      <c r="K36" s="401" t="s">
        <v>627</v>
      </c>
    </row>
    <row r="37" spans="1:11" s="584" customFormat="1" ht="24" x14ac:dyDescent="0.25">
      <c r="A37" s="601">
        <v>5</v>
      </c>
      <c r="B37" s="602" t="s">
        <v>628</v>
      </c>
      <c r="C37" s="606"/>
      <c r="D37" s="577"/>
      <c r="E37" s="603"/>
      <c r="F37" s="603"/>
      <c r="G37" s="603"/>
      <c r="H37" s="607"/>
      <c r="I37" s="607"/>
      <c r="J37" s="603"/>
      <c r="K37" s="401"/>
    </row>
    <row r="38" spans="1:11" s="584" customFormat="1" x14ac:dyDescent="0.25">
      <c r="A38" s="708" t="s">
        <v>629</v>
      </c>
      <c r="B38" s="790" t="s">
        <v>630</v>
      </c>
      <c r="C38" s="606">
        <v>2312</v>
      </c>
      <c r="D38" s="577">
        <v>2500</v>
      </c>
      <c r="E38" s="603"/>
      <c r="F38" s="603"/>
      <c r="G38" s="603"/>
      <c r="H38" s="607">
        <f t="shared" si="1"/>
        <v>2500</v>
      </c>
      <c r="I38" s="607">
        <f t="shared" si="1"/>
        <v>0</v>
      </c>
      <c r="J38" s="603"/>
      <c r="K38" s="714" t="s">
        <v>631</v>
      </c>
    </row>
    <row r="39" spans="1:11" s="584" customFormat="1" x14ac:dyDescent="0.25">
      <c r="A39" s="709"/>
      <c r="B39" s="790"/>
      <c r="C39" s="606">
        <v>2243</v>
      </c>
      <c r="D39" s="577">
        <v>110</v>
      </c>
      <c r="E39" s="603"/>
      <c r="F39" s="603"/>
      <c r="G39" s="603"/>
      <c r="H39" s="607">
        <f t="shared" si="1"/>
        <v>110</v>
      </c>
      <c r="I39" s="607">
        <f t="shared" si="1"/>
        <v>0</v>
      </c>
      <c r="J39" s="603"/>
      <c r="K39" s="715"/>
    </row>
    <row r="40" spans="1:11" s="584" customFormat="1" x14ac:dyDescent="0.25">
      <c r="A40" s="709"/>
      <c r="B40" s="790"/>
      <c r="C40" s="606">
        <v>2279</v>
      </c>
      <c r="D40" s="577">
        <v>512</v>
      </c>
      <c r="E40" s="603"/>
      <c r="F40" s="603"/>
      <c r="G40" s="603"/>
      <c r="H40" s="607">
        <f t="shared" si="1"/>
        <v>512</v>
      </c>
      <c r="I40" s="607">
        <f t="shared" si="1"/>
        <v>0</v>
      </c>
      <c r="J40" s="603"/>
      <c r="K40" s="716"/>
    </row>
    <row r="41" spans="1:11" s="584" customFormat="1" ht="60" x14ac:dyDescent="0.25">
      <c r="A41" s="396" t="s">
        <v>632</v>
      </c>
      <c r="B41" s="612" t="s">
        <v>633</v>
      </c>
      <c r="C41" s="606">
        <v>2239</v>
      </c>
      <c r="D41" s="577">
        <v>1416</v>
      </c>
      <c r="E41" s="603"/>
      <c r="F41" s="603"/>
      <c r="G41" s="603"/>
      <c r="H41" s="607">
        <f t="shared" si="1"/>
        <v>1416</v>
      </c>
      <c r="I41" s="607">
        <f t="shared" si="1"/>
        <v>0</v>
      </c>
      <c r="J41" s="603"/>
      <c r="K41" s="401" t="s">
        <v>634</v>
      </c>
    </row>
    <row r="42" spans="1:11" s="584" customFormat="1" ht="39.75" customHeight="1" x14ac:dyDescent="0.25">
      <c r="A42" s="613" t="s">
        <v>635</v>
      </c>
      <c r="B42" s="613" t="s">
        <v>636</v>
      </c>
      <c r="C42" s="606">
        <v>2121</v>
      </c>
      <c r="D42" s="577">
        <v>300</v>
      </c>
      <c r="E42" s="603"/>
      <c r="F42" s="603"/>
      <c r="G42" s="603"/>
      <c r="H42" s="607">
        <f t="shared" si="1"/>
        <v>300</v>
      </c>
      <c r="I42" s="607">
        <f t="shared" si="1"/>
        <v>0</v>
      </c>
      <c r="J42" s="603"/>
      <c r="K42" s="401" t="s">
        <v>637</v>
      </c>
    </row>
    <row r="43" spans="1:11" s="584" customFormat="1" x14ac:dyDescent="0.25">
      <c r="A43" s="601">
        <v>6</v>
      </c>
      <c r="B43" s="602" t="s">
        <v>638</v>
      </c>
      <c r="C43" s="606"/>
      <c r="D43" s="577"/>
      <c r="E43" s="603"/>
      <c r="F43" s="603"/>
      <c r="G43" s="603"/>
      <c r="H43" s="607"/>
      <c r="I43" s="607"/>
      <c r="J43" s="603"/>
      <c r="K43" s="401"/>
    </row>
    <row r="44" spans="1:11" s="584" customFormat="1" x14ac:dyDescent="0.25">
      <c r="A44" s="396" t="s">
        <v>639</v>
      </c>
      <c r="B44" s="612" t="s">
        <v>640</v>
      </c>
      <c r="C44" s="606">
        <v>2279</v>
      </c>
      <c r="D44" s="577">
        <v>120</v>
      </c>
      <c r="E44" s="603"/>
      <c r="F44" s="603"/>
      <c r="G44" s="603"/>
      <c r="H44" s="607">
        <f t="shared" si="1"/>
        <v>120</v>
      </c>
      <c r="I44" s="607">
        <f t="shared" si="1"/>
        <v>0</v>
      </c>
      <c r="J44" s="603"/>
      <c r="K44" s="401" t="s">
        <v>641</v>
      </c>
    </row>
    <row r="45" spans="1:11" s="584" customFormat="1" x14ac:dyDescent="0.25">
      <c r="A45" s="396" t="s">
        <v>642</v>
      </c>
      <c r="B45" s="612" t="s">
        <v>643</v>
      </c>
      <c r="C45" s="606">
        <v>3263</v>
      </c>
      <c r="D45" s="577">
        <v>4514</v>
      </c>
      <c r="E45" s="603"/>
      <c r="F45" s="603"/>
      <c r="G45" s="603"/>
      <c r="H45" s="607">
        <f t="shared" si="1"/>
        <v>4514</v>
      </c>
      <c r="I45" s="607">
        <f t="shared" si="1"/>
        <v>0</v>
      </c>
      <c r="J45" s="577"/>
      <c r="K45" s="401"/>
    </row>
    <row r="46" spans="1:11" s="584" customFormat="1" ht="24" x14ac:dyDescent="0.25">
      <c r="A46" s="396" t="s">
        <v>644</v>
      </c>
      <c r="B46" s="612" t="s">
        <v>645</v>
      </c>
      <c r="C46" s="606">
        <v>2244</v>
      </c>
      <c r="D46" s="577">
        <v>40400</v>
      </c>
      <c r="E46" s="603"/>
      <c r="F46" s="603"/>
      <c r="G46" s="603"/>
      <c r="H46" s="607">
        <f t="shared" si="1"/>
        <v>40400</v>
      </c>
      <c r="I46" s="607">
        <f t="shared" si="1"/>
        <v>0</v>
      </c>
      <c r="J46" s="577"/>
      <c r="K46" s="401" t="s">
        <v>646</v>
      </c>
    </row>
    <row r="47" spans="1:11" s="584" customFormat="1" ht="48" x14ac:dyDescent="0.25">
      <c r="A47" s="396" t="s">
        <v>647</v>
      </c>
      <c r="B47" s="612" t="s">
        <v>648</v>
      </c>
      <c r="C47" s="606">
        <v>3263</v>
      </c>
      <c r="D47" s="577">
        <v>0</v>
      </c>
      <c r="E47" s="603"/>
      <c r="F47" s="603">
        <v>1440</v>
      </c>
      <c r="G47" s="603"/>
      <c r="H47" s="607">
        <f t="shared" si="1"/>
        <v>1440</v>
      </c>
      <c r="I47" s="607"/>
      <c r="J47" s="577" t="s">
        <v>649</v>
      </c>
      <c r="K47" s="532" t="s">
        <v>650</v>
      </c>
    </row>
    <row r="48" spans="1:11" s="584" customFormat="1" x14ac:dyDescent="0.25">
      <c r="A48" s="601">
        <v>7</v>
      </c>
      <c r="B48" s="602" t="s">
        <v>651</v>
      </c>
      <c r="C48" s="606">
        <v>2512</v>
      </c>
      <c r="D48" s="577"/>
      <c r="E48" s="603">
        <v>1600</v>
      </c>
      <c r="F48" s="603"/>
      <c r="G48" s="603"/>
      <c r="H48" s="607">
        <f t="shared" si="1"/>
        <v>0</v>
      </c>
      <c r="I48" s="607">
        <f t="shared" si="1"/>
        <v>1600</v>
      </c>
      <c r="J48" s="603"/>
      <c r="K48" s="401" t="s">
        <v>531</v>
      </c>
    </row>
    <row r="49" spans="1:11" s="584" customFormat="1" x14ac:dyDescent="0.25">
      <c r="A49" s="601">
        <v>8</v>
      </c>
      <c r="B49" s="602" t="s">
        <v>652</v>
      </c>
      <c r="C49" s="606">
        <v>2390</v>
      </c>
      <c r="D49" s="577"/>
      <c r="E49" s="603">
        <v>1890</v>
      </c>
      <c r="F49" s="603"/>
      <c r="G49" s="603"/>
      <c r="H49" s="603">
        <f t="shared" si="1"/>
        <v>0</v>
      </c>
      <c r="I49" s="603">
        <f t="shared" si="1"/>
        <v>1890</v>
      </c>
      <c r="J49" s="603"/>
      <c r="K49" s="401" t="s">
        <v>531</v>
      </c>
    </row>
    <row r="50" spans="1:11" s="584" customFormat="1" x14ac:dyDescent="0.25">
      <c r="A50" s="386" t="s">
        <v>362</v>
      </c>
      <c r="B50" s="614"/>
      <c r="C50" s="614"/>
      <c r="D50" s="614"/>
    </row>
    <row r="51" spans="1:11" s="584" customFormat="1" x14ac:dyDescent="0.25">
      <c r="A51" s="386" t="s">
        <v>363</v>
      </c>
      <c r="B51" s="614"/>
      <c r="C51" s="614"/>
      <c r="D51" s="614"/>
    </row>
    <row r="52" spans="1:11" s="584" customFormat="1" x14ac:dyDescent="0.25">
      <c r="A52" s="386"/>
      <c r="B52" s="614"/>
      <c r="C52" s="614"/>
      <c r="D52" s="614"/>
    </row>
    <row r="53" spans="1:11" s="584" customFormat="1" ht="12.75" customHeight="1" x14ac:dyDescent="0.25">
      <c r="A53" s="789" t="s">
        <v>653</v>
      </c>
      <c r="B53" s="789"/>
      <c r="C53" s="614"/>
      <c r="D53" s="614"/>
    </row>
    <row r="54" spans="1:11" s="584" customFormat="1" x14ac:dyDescent="0.25">
      <c r="A54" s="789" t="s">
        <v>654</v>
      </c>
      <c r="B54" s="789"/>
      <c r="C54" s="614"/>
      <c r="D54" s="614"/>
    </row>
    <row r="55" spans="1:11" s="584" customFormat="1" x14ac:dyDescent="0.25">
      <c r="A55" s="789" t="s">
        <v>655</v>
      </c>
      <c r="B55" s="789"/>
      <c r="C55" s="614"/>
      <c r="D55" s="614"/>
    </row>
    <row r="56" spans="1:11" s="584" customFormat="1" x14ac:dyDescent="0.25">
      <c r="A56" s="789" t="s">
        <v>656</v>
      </c>
      <c r="B56" s="789"/>
      <c r="C56" s="789"/>
      <c r="D56" s="789"/>
    </row>
    <row r="57" spans="1:11" s="584" customFormat="1" x14ac:dyDescent="0.25">
      <c r="A57" s="789" t="s">
        <v>657</v>
      </c>
      <c r="B57" s="789"/>
      <c r="C57" s="614"/>
      <c r="D57" s="614"/>
    </row>
    <row r="58" spans="1:11" s="584" customFormat="1" x14ac:dyDescent="0.25">
      <c r="A58" s="791" t="s">
        <v>658</v>
      </c>
      <c r="B58" s="791"/>
      <c r="C58" s="791"/>
      <c r="D58" s="614"/>
    </row>
    <row r="59" spans="1:11" s="584" customFormat="1" x14ac:dyDescent="0.25">
      <c r="A59" s="789" t="s">
        <v>659</v>
      </c>
      <c r="B59" s="789"/>
      <c r="C59" s="789"/>
      <c r="D59" s="789"/>
    </row>
    <row r="60" spans="1:11" s="584" customFormat="1" x14ac:dyDescent="0.25">
      <c r="A60" s="789" t="s">
        <v>660</v>
      </c>
      <c r="B60" s="789"/>
      <c r="C60" s="789"/>
      <c r="D60" s="789"/>
      <c r="E60" s="789"/>
      <c r="F60" s="789"/>
      <c r="G60" s="789"/>
      <c r="H60" s="789"/>
      <c r="I60" s="789"/>
      <c r="J60" s="789"/>
      <c r="K60" s="789"/>
    </row>
    <row r="61" spans="1:11" s="584" customFormat="1" x14ac:dyDescent="0.25">
      <c r="A61" s="789" t="s">
        <v>661</v>
      </c>
      <c r="B61" s="789"/>
      <c r="C61" s="614"/>
      <c r="D61" s="614"/>
    </row>
    <row r="62" spans="1:11" s="584" customFormat="1" x14ac:dyDescent="0.25">
      <c r="A62" s="789" t="s">
        <v>662</v>
      </c>
      <c r="B62" s="789"/>
      <c r="C62" s="789"/>
      <c r="D62" s="614"/>
    </row>
    <row r="63" spans="1:11" s="584" customFormat="1" x14ac:dyDescent="0.25">
      <c r="A63" s="788" t="s">
        <v>663</v>
      </c>
      <c r="B63" s="788"/>
      <c r="C63" s="588"/>
      <c r="D63" s="588"/>
      <c r="E63" s="585"/>
      <c r="F63" s="585"/>
      <c r="G63" s="585"/>
      <c r="H63" s="585"/>
      <c r="I63" s="585"/>
      <c r="J63" s="585"/>
      <c r="K63" s="585"/>
    </row>
    <row r="64" spans="1:11" s="584" customFormat="1" x14ac:dyDescent="0.25">
      <c r="A64" s="788" t="s">
        <v>664</v>
      </c>
      <c r="B64" s="788"/>
      <c r="C64" s="788"/>
      <c r="D64" s="588"/>
      <c r="E64" s="585"/>
      <c r="F64" s="585"/>
      <c r="G64" s="585"/>
      <c r="H64" s="585"/>
      <c r="I64" s="585"/>
      <c r="J64" s="585"/>
      <c r="K64" s="585"/>
    </row>
    <row r="65" spans="1:11" s="584" customFormat="1" x14ac:dyDescent="0.25">
      <c r="A65" s="788" t="s">
        <v>665</v>
      </c>
      <c r="B65" s="788"/>
      <c r="C65" s="788"/>
      <c r="D65" s="588"/>
      <c r="E65" s="585"/>
      <c r="F65" s="585"/>
      <c r="G65" s="585"/>
      <c r="H65" s="585"/>
      <c r="I65" s="585"/>
      <c r="J65" s="585"/>
      <c r="K65" s="585"/>
    </row>
    <row r="66" spans="1:11" s="584" customFormat="1" x14ac:dyDescent="0.25">
      <c r="A66" s="788" t="s">
        <v>666</v>
      </c>
      <c r="B66" s="788"/>
      <c r="C66" s="788"/>
      <c r="D66" s="588"/>
      <c r="E66" s="585"/>
      <c r="F66" s="585"/>
      <c r="G66" s="585"/>
      <c r="H66" s="585"/>
      <c r="I66" s="585"/>
      <c r="J66" s="585"/>
      <c r="K66" s="585"/>
    </row>
    <row r="67" spans="1:11" s="584" customFormat="1" x14ac:dyDescent="0.25">
      <c r="A67" s="788" t="s">
        <v>667</v>
      </c>
      <c r="B67" s="788"/>
      <c r="C67" s="588"/>
      <c r="D67" s="588"/>
      <c r="E67" s="585"/>
      <c r="F67" s="585"/>
      <c r="G67" s="585"/>
      <c r="H67" s="585"/>
      <c r="I67" s="585"/>
      <c r="J67" s="585"/>
      <c r="K67" s="585"/>
    </row>
    <row r="68" spans="1:11" s="584" customFormat="1" x14ac:dyDescent="0.25">
      <c r="A68" s="788" t="s">
        <v>668</v>
      </c>
      <c r="B68" s="788"/>
      <c r="C68" s="588"/>
      <c r="D68" s="588"/>
      <c r="E68" s="585"/>
      <c r="F68" s="585"/>
      <c r="G68" s="585"/>
      <c r="H68" s="585"/>
      <c r="I68" s="585"/>
      <c r="J68" s="585"/>
      <c r="K68" s="585"/>
    </row>
    <row r="69" spans="1:11" s="584" customFormat="1" x14ac:dyDescent="0.25">
      <c r="A69" s="788" t="s">
        <v>669</v>
      </c>
      <c r="B69" s="788"/>
      <c r="C69" s="588"/>
      <c r="D69" s="588"/>
      <c r="E69" s="585"/>
      <c r="F69" s="585"/>
      <c r="G69" s="585"/>
      <c r="H69" s="585"/>
      <c r="I69" s="585"/>
      <c r="J69" s="585"/>
      <c r="K69" s="585"/>
    </row>
    <row r="70" spans="1:11" s="584" customFormat="1" x14ac:dyDescent="0.25">
      <c r="A70" s="788" t="s">
        <v>670</v>
      </c>
      <c r="B70" s="788"/>
      <c r="C70" s="588"/>
      <c r="D70" s="588"/>
      <c r="E70" s="585"/>
      <c r="F70" s="585"/>
      <c r="G70" s="585"/>
      <c r="H70" s="585"/>
      <c r="I70" s="585"/>
      <c r="J70" s="585"/>
      <c r="K70" s="585"/>
    </row>
    <row r="71" spans="1:11" s="584" customFormat="1" x14ac:dyDescent="0.25">
      <c r="A71" s="788" t="s">
        <v>671</v>
      </c>
      <c r="B71" s="788"/>
      <c r="C71" s="588"/>
      <c r="D71" s="588"/>
      <c r="E71" s="585"/>
      <c r="F71" s="585"/>
      <c r="G71" s="585"/>
      <c r="H71" s="585"/>
      <c r="I71" s="585"/>
      <c r="J71" s="585"/>
      <c r="K71" s="585"/>
    </row>
    <row r="72" spans="1:11" s="584" customFormat="1" x14ac:dyDescent="0.25">
      <c r="A72" s="788" t="s">
        <v>672</v>
      </c>
      <c r="B72" s="788"/>
      <c r="C72" s="788"/>
      <c r="D72" s="588"/>
      <c r="E72" s="585"/>
      <c r="F72" s="585"/>
      <c r="G72" s="585"/>
      <c r="H72" s="585"/>
      <c r="I72" s="585"/>
      <c r="J72" s="585"/>
      <c r="K72" s="585"/>
    </row>
    <row r="73" spans="1:11" s="584" customFormat="1" x14ac:dyDescent="0.25">
      <c r="A73" s="788" t="s">
        <v>673</v>
      </c>
      <c r="B73" s="788"/>
      <c r="C73" s="788"/>
      <c r="D73" s="788"/>
      <c r="E73" s="585"/>
      <c r="F73" s="585"/>
      <c r="G73" s="585"/>
      <c r="H73" s="585"/>
      <c r="I73" s="585"/>
      <c r="J73" s="585"/>
      <c r="K73" s="585"/>
    </row>
    <row r="74" spans="1:11" s="584" customFormat="1" x14ac:dyDescent="0.25">
      <c r="A74" s="788" t="s">
        <v>674</v>
      </c>
      <c r="B74" s="788"/>
      <c r="C74" s="588"/>
      <c r="D74" s="588"/>
      <c r="E74" s="585"/>
      <c r="F74" s="585"/>
      <c r="G74" s="585"/>
      <c r="H74" s="585"/>
      <c r="I74" s="585"/>
      <c r="J74" s="585"/>
      <c r="K74" s="585"/>
    </row>
    <row r="75" spans="1:11" s="584" customFormat="1" x14ac:dyDescent="0.25">
      <c r="A75" s="788" t="s">
        <v>675</v>
      </c>
      <c r="B75" s="788"/>
      <c r="C75" s="788"/>
      <c r="D75" s="588"/>
      <c r="E75" s="585"/>
      <c r="F75" s="585"/>
      <c r="G75" s="585"/>
      <c r="H75" s="585"/>
      <c r="I75" s="585"/>
      <c r="J75" s="585"/>
      <c r="K75" s="585"/>
    </row>
    <row r="76" spans="1:11" s="584" customFormat="1" x14ac:dyDescent="0.25">
      <c r="A76" s="788" t="s">
        <v>676</v>
      </c>
      <c r="B76" s="788"/>
      <c r="C76" s="788"/>
      <c r="D76" s="788"/>
      <c r="E76" s="585"/>
      <c r="F76" s="585"/>
      <c r="G76" s="585"/>
      <c r="H76" s="585"/>
      <c r="I76" s="585"/>
      <c r="J76" s="585"/>
      <c r="K76" s="585"/>
    </row>
    <row r="77" spans="1:11" s="584" customFormat="1" x14ac:dyDescent="0.25">
      <c r="A77" s="788" t="s">
        <v>677</v>
      </c>
      <c r="B77" s="788"/>
      <c r="C77" s="788"/>
      <c r="D77" s="788"/>
      <c r="E77" s="585"/>
      <c r="F77" s="585"/>
      <c r="G77" s="585"/>
      <c r="H77" s="585"/>
      <c r="I77" s="585"/>
      <c r="J77" s="585"/>
      <c r="K77" s="585"/>
    </row>
    <row r="78" spans="1:11" s="584" customFormat="1" x14ac:dyDescent="0.25">
      <c r="A78" s="788" t="s">
        <v>678</v>
      </c>
      <c r="B78" s="788"/>
      <c r="C78" s="788"/>
      <c r="D78" s="588"/>
      <c r="E78" s="585"/>
      <c r="F78" s="585"/>
      <c r="G78" s="585"/>
      <c r="H78" s="585"/>
      <c r="I78" s="585"/>
      <c r="J78" s="585"/>
      <c r="K78" s="585"/>
    </row>
    <row r="79" spans="1:11" x14ac:dyDescent="0.25">
      <c r="A79" s="615" t="s">
        <v>679</v>
      </c>
      <c r="B79" s="615"/>
      <c r="C79" s="615"/>
      <c r="D79" s="615"/>
      <c r="E79" s="615"/>
      <c r="F79" s="615"/>
      <c r="G79" s="615"/>
      <c r="H79" s="615"/>
      <c r="I79" s="615"/>
      <c r="J79" s="615"/>
      <c r="K79" s="615"/>
    </row>
    <row r="80" spans="1:11" x14ac:dyDescent="0.25">
      <c r="A80" s="615" t="s">
        <v>680</v>
      </c>
      <c r="B80" s="615"/>
      <c r="C80" s="615"/>
      <c r="D80" s="615"/>
      <c r="E80" s="615"/>
      <c r="F80" s="615"/>
      <c r="G80" s="615"/>
      <c r="H80" s="615"/>
      <c r="I80" s="615"/>
      <c r="J80" s="615"/>
      <c r="K80" s="615"/>
    </row>
    <row r="81" spans="1:1" x14ac:dyDescent="0.25">
      <c r="A81" s="386" t="s">
        <v>681</v>
      </c>
    </row>
    <row r="82" spans="1:1" x14ac:dyDescent="0.25">
      <c r="A82" s="386" t="s">
        <v>682</v>
      </c>
    </row>
    <row r="85" spans="1:1" s="412" customFormat="1" x14ac:dyDescent="0.2"/>
    <row r="86" spans="1:1" s="412" customFormat="1" x14ac:dyDescent="0.2"/>
    <row r="87" spans="1:1" s="412" customFormat="1" x14ac:dyDescent="0.2"/>
  </sheetData>
  <sheetProtection algorithmName="SHA-512" hashValue="EJzJy9CohItveSmCFW/oKIKj77IL0RNoHCOxWnPwgdPv9phbSeQclHYQ6rCXtjKGAym5EFCUxBG6bL0aXQLKcQ==" saltValue="32YGYuwTnCwr8F7/IDC/LA==" spinCount="100000" sheet="1" objects="1" scenarios="1"/>
  <mergeCells count="45">
    <mergeCell ref="A5:K5"/>
    <mergeCell ref="A7:B7"/>
    <mergeCell ref="A10:A11"/>
    <mergeCell ref="B10:B11"/>
    <mergeCell ref="C10:C11"/>
    <mergeCell ref="D10:E10"/>
    <mergeCell ref="F10:G10"/>
    <mergeCell ref="H10:I10"/>
    <mergeCell ref="J10:J11"/>
    <mergeCell ref="K10:K11"/>
    <mergeCell ref="A12:B12"/>
    <mergeCell ref="K14:K16"/>
    <mergeCell ref="K18:K19"/>
    <mergeCell ref="A21:A23"/>
    <mergeCell ref="B21:B23"/>
    <mergeCell ref="K21:K23"/>
    <mergeCell ref="A61:B61"/>
    <mergeCell ref="A38:A40"/>
    <mergeCell ref="B38:B40"/>
    <mergeCell ref="K38:K40"/>
    <mergeCell ref="A53:B53"/>
    <mergeCell ref="A54:B54"/>
    <mergeCell ref="A55:B55"/>
    <mergeCell ref="A56:D56"/>
    <mergeCell ref="A57:B57"/>
    <mergeCell ref="A58:C58"/>
    <mergeCell ref="A59:D59"/>
    <mergeCell ref="A60:K60"/>
    <mergeCell ref="A73:D73"/>
    <mergeCell ref="A62:C62"/>
    <mergeCell ref="A63:B63"/>
    <mergeCell ref="A64:C64"/>
    <mergeCell ref="A65:C65"/>
    <mergeCell ref="A66:C66"/>
    <mergeCell ref="A67:B67"/>
    <mergeCell ref="A68:B68"/>
    <mergeCell ref="A69:B69"/>
    <mergeCell ref="A70:B70"/>
    <mergeCell ref="A71:B71"/>
    <mergeCell ref="A72:C72"/>
    <mergeCell ref="A74:B74"/>
    <mergeCell ref="A75:C75"/>
    <mergeCell ref="A76:D76"/>
    <mergeCell ref="A77:D77"/>
    <mergeCell ref="A78:C78"/>
  </mergeCells>
  <pageMargins left="0.98425196850393704" right="0.39370078740157483" top="0.59055118110236227" bottom="0.39370078740157483" header="0.23622047244094491" footer="0.23622047244094491"/>
  <pageSetup paperSize="9" scale="65" orientation="portrait" verticalDpi="4294967294" r:id="rId1"/>
  <headerFooter differentFirst="1">
    <oddFooter>&amp;L&amp;"Times New Roman,Regular"&amp;9&amp;D; &amp;T&amp;R&amp;"Times New Roman,Regular"&amp;9&amp;P (&amp;N)</oddFooter>
    <firstHeader xml:space="preserve">&amp;R&amp;"Times New Roman,Regular"&amp;9
76.pielikums Jūrmalas pilsētas domes  2018.gada 18.oktobra saistošajiem noteikumiem Nr.35
(protokols Nr.15, 16.punkts)   
 </firstHeader>
    <firstFooter>&amp;L&amp;9&amp;D; &amp;T&amp;R&amp;9&amp;P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53"/>
  <sheetViews>
    <sheetView view="pageLayout" zoomScaleNormal="100" workbookViewId="0">
      <selection activeCell="M27" sqref="M27"/>
    </sheetView>
  </sheetViews>
  <sheetFormatPr defaultColWidth="9.140625" defaultRowHeight="12" outlineLevelCol="1" x14ac:dyDescent="0.25"/>
  <cols>
    <col min="1" max="1" width="3.42578125" style="616" customWidth="1"/>
    <col min="2" max="2" width="19.85546875" style="616" customWidth="1"/>
    <col min="3" max="3" width="9" style="616" customWidth="1"/>
    <col min="4" max="4" width="10" style="402" customWidth="1"/>
    <col min="5" max="6" width="12.42578125" style="402" hidden="1" customWidth="1" outlineLevel="1"/>
    <col min="7" max="8" width="10.85546875" style="402" hidden="1" customWidth="1" outlineLevel="1"/>
    <col min="9" max="9" width="12.140625" style="402" customWidth="1" collapsed="1"/>
    <col min="10" max="10" width="12.140625" style="402" customWidth="1"/>
    <col min="11" max="11" width="29.140625" style="402" hidden="1" customWidth="1" outlineLevel="1"/>
    <col min="12" max="12" width="17.85546875" style="402" customWidth="1" collapsed="1"/>
    <col min="13" max="16384" width="9.140625" style="402"/>
  </cols>
  <sheetData>
    <row r="1" spans="1:12" x14ac:dyDescent="0.2">
      <c r="L1" s="387" t="s">
        <v>683</v>
      </c>
    </row>
    <row r="2" spans="1:12" x14ac:dyDescent="0.2">
      <c r="L2" s="387" t="s">
        <v>324</v>
      </c>
    </row>
    <row r="3" spans="1:12" x14ac:dyDescent="0.25">
      <c r="A3" s="822" t="s">
        <v>1</v>
      </c>
      <c r="B3" s="822"/>
      <c r="C3" s="822" t="s">
        <v>2</v>
      </c>
      <c r="D3" s="822"/>
      <c r="E3" s="822"/>
      <c r="F3" s="822"/>
      <c r="G3" s="822"/>
      <c r="H3" s="822"/>
      <c r="I3" s="822"/>
      <c r="J3" s="822"/>
      <c r="K3" s="822"/>
      <c r="L3" s="822"/>
    </row>
    <row r="4" spans="1:12" x14ac:dyDescent="0.25">
      <c r="A4" s="822" t="s">
        <v>3</v>
      </c>
      <c r="B4" s="822"/>
      <c r="C4" s="822">
        <v>90000056357</v>
      </c>
      <c r="D4" s="822"/>
      <c r="E4" s="822"/>
      <c r="F4" s="822"/>
      <c r="G4" s="822"/>
      <c r="H4" s="822"/>
      <c r="I4" s="822"/>
      <c r="J4" s="822"/>
      <c r="K4" s="822"/>
      <c r="L4" s="822"/>
    </row>
    <row r="5" spans="1:12" ht="15.75" x14ac:dyDescent="0.25">
      <c r="A5" s="825" t="s">
        <v>386</v>
      </c>
      <c r="B5" s="825"/>
      <c r="C5" s="825"/>
      <c r="D5" s="825"/>
      <c r="E5" s="825"/>
      <c r="F5" s="825"/>
      <c r="G5" s="825"/>
      <c r="H5" s="825"/>
      <c r="I5" s="825"/>
      <c r="J5" s="825"/>
      <c r="K5" s="825"/>
      <c r="L5" s="825"/>
    </row>
    <row r="6" spans="1:12" ht="15.75" x14ac:dyDescent="0.25">
      <c r="A6" s="617"/>
      <c r="B6" s="617"/>
      <c r="C6" s="617"/>
      <c r="D6" s="617"/>
      <c r="E6" s="617"/>
      <c r="F6" s="617"/>
      <c r="G6" s="617"/>
      <c r="H6" s="617"/>
      <c r="I6" s="617"/>
      <c r="J6" s="617"/>
      <c r="K6" s="617"/>
      <c r="L6" s="617"/>
    </row>
    <row r="7" spans="1:12" ht="15.75" x14ac:dyDescent="0.25">
      <c r="A7" s="822" t="s">
        <v>387</v>
      </c>
      <c r="B7" s="822"/>
      <c r="C7" s="824" t="s">
        <v>684</v>
      </c>
      <c r="D7" s="824"/>
      <c r="E7" s="824"/>
      <c r="F7" s="824"/>
      <c r="G7" s="824"/>
      <c r="H7" s="824"/>
      <c r="I7" s="824"/>
      <c r="J7" s="824"/>
      <c r="K7" s="824"/>
      <c r="L7" s="824"/>
    </row>
    <row r="8" spans="1:12" x14ac:dyDescent="0.25">
      <c r="A8" s="822" t="s">
        <v>389</v>
      </c>
      <c r="B8" s="822"/>
      <c r="C8" s="822" t="s">
        <v>685</v>
      </c>
      <c r="D8" s="822"/>
      <c r="E8" s="822"/>
      <c r="F8" s="822"/>
      <c r="G8" s="822"/>
      <c r="H8" s="822"/>
      <c r="I8" s="822"/>
      <c r="J8" s="822"/>
      <c r="K8" s="822"/>
      <c r="L8" s="822"/>
    </row>
    <row r="9" spans="1:12" x14ac:dyDescent="0.25">
      <c r="A9" s="822" t="s">
        <v>391</v>
      </c>
      <c r="B9" s="822"/>
      <c r="C9" s="823" t="s">
        <v>686</v>
      </c>
      <c r="D9" s="823"/>
      <c r="E9" s="823"/>
      <c r="F9" s="823"/>
      <c r="G9" s="823"/>
      <c r="H9" s="823"/>
      <c r="I9" s="823"/>
      <c r="J9" s="823"/>
      <c r="K9" s="823"/>
      <c r="L9" s="823"/>
    </row>
    <row r="10" spans="1:12" ht="27.75" customHeight="1" x14ac:dyDescent="0.25">
      <c r="A10" s="726" t="s">
        <v>325</v>
      </c>
      <c r="B10" s="726" t="s">
        <v>326</v>
      </c>
      <c r="C10" s="726"/>
      <c r="D10" s="727" t="s">
        <v>327</v>
      </c>
      <c r="E10" s="722" t="s">
        <v>328</v>
      </c>
      <c r="F10" s="723"/>
      <c r="G10" s="722" t="s">
        <v>329</v>
      </c>
      <c r="H10" s="723"/>
      <c r="I10" s="722" t="s">
        <v>330</v>
      </c>
      <c r="J10" s="723"/>
      <c r="K10" s="706" t="s">
        <v>32</v>
      </c>
      <c r="L10" s="727" t="s">
        <v>331</v>
      </c>
    </row>
    <row r="11" spans="1:12" ht="31.5" customHeight="1" x14ac:dyDescent="0.25">
      <c r="A11" s="726"/>
      <c r="B11" s="726"/>
      <c r="C11" s="726"/>
      <c r="D11" s="727"/>
      <c r="E11" s="597" t="s">
        <v>571</v>
      </c>
      <c r="F11" s="597" t="s">
        <v>342</v>
      </c>
      <c r="G11" s="597" t="s">
        <v>571</v>
      </c>
      <c r="H11" s="597" t="s">
        <v>342</v>
      </c>
      <c r="I11" s="597" t="s">
        <v>571</v>
      </c>
      <c r="J11" s="597" t="s">
        <v>342</v>
      </c>
      <c r="K11" s="707"/>
      <c r="L11" s="727"/>
    </row>
    <row r="12" spans="1:12" x14ac:dyDescent="0.25">
      <c r="A12" s="813" t="s">
        <v>332</v>
      </c>
      <c r="B12" s="814"/>
      <c r="C12" s="815"/>
      <c r="D12" s="618"/>
      <c r="E12" s="618">
        <f>SUM(E13:E29)</f>
        <v>2322569</v>
      </c>
      <c r="F12" s="618">
        <f>SUM(F13:F29)</f>
        <v>145444</v>
      </c>
      <c r="G12" s="618">
        <f t="shared" ref="G12:H12" si="0">SUM(G13:G29)</f>
        <v>0</v>
      </c>
      <c r="H12" s="618">
        <f t="shared" si="0"/>
        <v>0</v>
      </c>
      <c r="I12" s="618">
        <f>SUM(I13:I29)</f>
        <v>2322569</v>
      </c>
      <c r="J12" s="618">
        <f>SUM(J13:J29)</f>
        <v>145444</v>
      </c>
      <c r="K12" s="618"/>
      <c r="L12" s="618"/>
    </row>
    <row r="13" spans="1:12" ht="48" customHeight="1" x14ac:dyDescent="0.25">
      <c r="A13" s="396">
        <v>1</v>
      </c>
      <c r="B13" s="731" t="s">
        <v>687</v>
      </c>
      <c r="C13" s="732"/>
      <c r="D13" s="576">
        <v>3320</v>
      </c>
      <c r="E13" s="577">
        <v>1819231</v>
      </c>
      <c r="F13" s="577">
        <v>41386</v>
      </c>
      <c r="G13" s="619"/>
      <c r="H13" s="619"/>
      <c r="I13" s="577">
        <f>E13+G13</f>
        <v>1819231</v>
      </c>
      <c r="J13" s="577">
        <f>F13+H13</f>
        <v>41386</v>
      </c>
      <c r="K13" s="577"/>
      <c r="L13" s="532" t="s">
        <v>688</v>
      </c>
    </row>
    <row r="14" spans="1:12" ht="48" customHeight="1" x14ac:dyDescent="0.25">
      <c r="A14" s="396">
        <v>2</v>
      </c>
      <c r="B14" s="731" t="s">
        <v>689</v>
      </c>
      <c r="C14" s="732"/>
      <c r="D14" s="576">
        <v>3310</v>
      </c>
      <c r="E14" s="577">
        <f>128000+11383</f>
        <v>139383</v>
      </c>
      <c r="F14" s="577">
        <v>0</v>
      </c>
      <c r="G14" s="577"/>
      <c r="H14" s="577"/>
      <c r="I14" s="577">
        <f t="shared" ref="I14:J29" si="1">E14+G14</f>
        <v>139383</v>
      </c>
      <c r="J14" s="577">
        <f t="shared" si="1"/>
        <v>0</v>
      </c>
      <c r="K14" s="577"/>
      <c r="L14" s="532" t="s">
        <v>688</v>
      </c>
    </row>
    <row r="15" spans="1:12" ht="24.75" customHeight="1" x14ac:dyDescent="0.25">
      <c r="A15" s="396">
        <v>3</v>
      </c>
      <c r="B15" s="733" t="s">
        <v>690</v>
      </c>
      <c r="C15" s="734"/>
      <c r="D15" s="530">
        <v>2232</v>
      </c>
      <c r="E15" s="534">
        <f>8000+5385</f>
        <v>13385</v>
      </c>
      <c r="F15" s="534">
        <v>0</v>
      </c>
      <c r="G15" s="577"/>
      <c r="H15" s="577"/>
      <c r="I15" s="577">
        <f t="shared" si="1"/>
        <v>13385</v>
      </c>
      <c r="J15" s="577">
        <f t="shared" si="1"/>
        <v>0</v>
      </c>
      <c r="K15" s="534"/>
      <c r="L15" s="532" t="s">
        <v>688</v>
      </c>
    </row>
    <row r="16" spans="1:12" ht="15.75" customHeight="1" x14ac:dyDescent="0.25">
      <c r="A16" s="396">
        <v>4</v>
      </c>
      <c r="B16" s="733" t="s">
        <v>691</v>
      </c>
      <c r="C16" s="734"/>
      <c r="D16" s="530">
        <v>2390</v>
      </c>
      <c r="E16" s="534">
        <v>500</v>
      </c>
      <c r="F16" s="534">
        <v>0</v>
      </c>
      <c r="G16" s="577"/>
      <c r="H16" s="577"/>
      <c r="I16" s="577">
        <f t="shared" si="1"/>
        <v>500</v>
      </c>
      <c r="J16" s="577">
        <f t="shared" si="1"/>
        <v>0</v>
      </c>
      <c r="K16" s="534"/>
      <c r="L16" s="532" t="s">
        <v>688</v>
      </c>
    </row>
    <row r="17" spans="1:12" x14ac:dyDescent="0.25">
      <c r="A17" s="708">
        <v>5</v>
      </c>
      <c r="B17" s="816" t="s">
        <v>692</v>
      </c>
      <c r="C17" s="817"/>
      <c r="D17" s="576">
        <v>5240</v>
      </c>
      <c r="E17" s="577">
        <v>43616</v>
      </c>
      <c r="F17" s="577">
        <v>0</v>
      </c>
      <c r="G17" s="619"/>
      <c r="H17" s="619"/>
      <c r="I17" s="577">
        <f t="shared" si="1"/>
        <v>43616</v>
      </c>
      <c r="J17" s="577">
        <f t="shared" si="1"/>
        <v>0</v>
      </c>
      <c r="K17" s="577"/>
      <c r="L17" s="748" t="s">
        <v>693</v>
      </c>
    </row>
    <row r="18" spans="1:12" x14ac:dyDescent="0.25">
      <c r="A18" s="709"/>
      <c r="B18" s="818"/>
      <c r="C18" s="819"/>
      <c r="D18" s="576">
        <v>1150</v>
      </c>
      <c r="E18" s="577">
        <v>3000</v>
      </c>
      <c r="F18" s="577">
        <v>3794</v>
      </c>
      <c r="G18" s="619"/>
      <c r="H18" s="619"/>
      <c r="I18" s="577">
        <f t="shared" si="1"/>
        <v>3000</v>
      </c>
      <c r="J18" s="577">
        <f t="shared" si="1"/>
        <v>3794</v>
      </c>
      <c r="K18" s="577"/>
      <c r="L18" s="749"/>
    </row>
    <row r="19" spans="1:12" x14ac:dyDescent="0.25">
      <c r="A19" s="709"/>
      <c r="B19" s="818"/>
      <c r="C19" s="819"/>
      <c r="D19" s="576">
        <v>1210</v>
      </c>
      <c r="E19" s="577">
        <v>723</v>
      </c>
      <c r="F19" s="577">
        <v>914</v>
      </c>
      <c r="G19" s="619"/>
      <c r="H19" s="619"/>
      <c r="I19" s="577">
        <f t="shared" si="1"/>
        <v>723</v>
      </c>
      <c r="J19" s="577">
        <f t="shared" si="1"/>
        <v>914</v>
      </c>
      <c r="K19" s="620"/>
      <c r="L19" s="749"/>
    </row>
    <row r="20" spans="1:12" x14ac:dyDescent="0.25">
      <c r="A20" s="709"/>
      <c r="B20" s="818"/>
      <c r="C20" s="819"/>
      <c r="D20" s="576">
        <v>2222</v>
      </c>
      <c r="E20" s="577">
        <v>0</v>
      </c>
      <c r="F20" s="577">
        <v>528</v>
      </c>
      <c r="G20" s="619"/>
      <c r="H20" s="619"/>
      <c r="I20" s="577">
        <f t="shared" si="1"/>
        <v>0</v>
      </c>
      <c r="J20" s="577">
        <f t="shared" si="1"/>
        <v>528</v>
      </c>
      <c r="K20" s="577"/>
      <c r="L20" s="749"/>
    </row>
    <row r="21" spans="1:12" x14ac:dyDescent="0.25">
      <c r="A21" s="709"/>
      <c r="B21" s="818"/>
      <c r="C21" s="819"/>
      <c r="D21" s="576">
        <v>2275</v>
      </c>
      <c r="E21" s="577">
        <v>0</v>
      </c>
      <c r="F21" s="577">
        <v>52215</v>
      </c>
      <c r="G21" s="619"/>
      <c r="H21" s="619"/>
      <c r="I21" s="577">
        <f t="shared" si="1"/>
        <v>0</v>
      </c>
      <c r="J21" s="577">
        <f t="shared" si="1"/>
        <v>52215</v>
      </c>
      <c r="K21" s="577"/>
      <c r="L21" s="749"/>
    </row>
    <row r="22" spans="1:12" x14ac:dyDescent="0.25">
      <c r="A22" s="709"/>
      <c r="B22" s="818"/>
      <c r="C22" s="819"/>
      <c r="D22" s="576">
        <v>2512</v>
      </c>
      <c r="E22" s="577">
        <v>0</v>
      </c>
      <c r="F22" s="577">
        <v>20063</v>
      </c>
      <c r="G22" s="619"/>
      <c r="H22" s="619"/>
      <c r="I22" s="577">
        <f t="shared" si="1"/>
        <v>0</v>
      </c>
      <c r="J22" s="577">
        <f t="shared" si="1"/>
        <v>20063</v>
      </c>
      <c r="K22" s="577"/>
      <c r="L22" s="749"/>
    </row>
    <row r="23" spans="1:12" x14ac:dyDescent="0.25">
      <c r="A23" s="709"/>
      <c r="B23" s="818"/>
      <c r="C23" s="819"/>
      <c r="D23" s="576">
        <v>5239</v>
      </c>
      <c r="E23" s="577">
        <v>13800</v>
      </c>
      <c r="F23" s="577">
        <v>0</v>
      </c>
      <c r="G23" s="619"/>
      <c r="H23" s="619"/>
      <c r="I23" s="577">
        <f t="shared" si="1"/>
        <v>13800</v>
      </c>
      <c r="J23" s="577">
        <f t="shared" si="1"/>
        <v>0</v>
      </c>
      <c r="K23" s="577"/>
      <c r="L23" s="749"/>
    </row>
    <row r="24" spans="1:12" x14ac:dyDescent="0.25">
      <c r="A24" s="709"/>
      <c r="B24" s="818"/>
      <c r="C24" s="819"/>
      <c r="D24" s="576">
        <v>2390</v>
      </c>
      <c r="E24" s="577">
        <v>125532</v>
      </c>
      <c r="F24" s="577">
        <v>21378</v>
      </c>
      <c r="G24" s="619"/>
      <c r="H24" s="619"/>
      <c r="I24" s="577">
        <f t="shared" si="1"/>
        <v>125532</v>
      </c>
      <c r="J24" s="577">
        <f t="shared" si="1"/>
        <v>21378</v>
      </c>
      <c r="K24" s="577"/>
      <c r="L24" s="749"/>
    </row>
    <row r="25" spans="1:12" x14ac:dyDescent="0.25">
      <c r="A25" s="709"/>
      <c r="B25" s="818"/>
      <c r="C25" s="819"/>
      <c r="D25" s="621">
        <v>2279</v>
      </c>
      <c r="E25" s="577">
        <v>18125</v>
      </c>
      <c r="F25" s="577">
        <v>5166</v>
      </c>
      <c r="G25" s="619"/>
      <c r="H25" s="619"/>
      <c r="I25" s="577">
        <f t="shared" si="1"/>
        <v>18125</v>
      </c>
      <c r="J25" s="577">
        <f t="shared" si="1"/>
        <v>5166</v>
      </c>
      <c r="K25" s="577"/>
      <c r="L25" s="749"/>
    </row>
    <row r="26" spans="1:12" x14ac:dyDescent="0.25">
      <c r="A26" s="710"/>
      <c r="B26" s="820"/>
      <c r="C26" s="821"/>
      <c r="D26" s="621">
        <v>2259</v>
      </c>
      <c r="E26" s="577">
        <v>84358</v>
      </c>
      <c r="F26" s="577">
        <v>0</v>
      </c>
      <c r="G26" s="577"/>
      <c r="H26" s="577"/>
      <c r="I26" s="577">
        <f t="shared" si="1"/>
        <v>84358</v>
      </c>
      <c r="J26" s="577">
        <f t="shared" si="1"/>
        <v>0</v>
      </c>
      <c r="K26" s="577"/>
      <c r="L26" s="753"/>
    </row>
    <row r="27" spans="1:12" x14ac:dyDescent="0.25">
      <c r="A27" s="396">
        <v>6</v>
      </c>
      <c r="B27" s="731" t="s">
        <v>694</v>
      </c>
      <c r="C27" s="732"/>
      <c r="D27" s="576">
        <v>2279</v>
      </c>
      <c r="E27" s="577">
        <f>7260+182</f>
        <v>7442</v>
      </c>
      <c r="F27" s="577">
        <v>0</v>
      </c>
      <c r="G27" s="577"/>
      <c r="H27" s="577"/>
      <c r="I27" s="577">
        <f t="shared" si="1"/>
        <v>7442</v>
      </c>
      <c r="J27" s="577">
        <f t="shared" si="1"/>
        <v>0</v>
      </c>
      <c r="K27" s="577"/>
      <c r="L27" s="532" t="s">
        <v>688</v>
      </c>
    </row>
    <row r="28" spans="1:12" ht="24" customHeight="1" x14ac:dyDescent="0.25">
      <c r="A28" s="396">
        <v>7</v>
      </c>
      <c r="B28" s="731" t="s">
        <v>695</v>
      </c>
      <c r="C28" s="732"/>
      <c r="D28" s="576">
        <v>2314</v>
      </c>
      <c r="E28" s="577">
        <v>3923</v>
      </c>
      <c r="F28" s="577">
        <v>0</v>
      </c>
      <c r="G28" s="577"/>
      <c r="H28" s="577"/>
      <c r="I28" s="577">
        <f t="shared" si="1"/>
        <v>3923</v>
      </c>
      <c r="J28" s="577">
        <f t="shared" si="1"/>
        <v>0</v>
      </c>
      <c r="K28" s="577"/>
      <c r="L28" s="532" t="s">
        <v>688</v>
      </c>
    </row>
    <row r="29" spans="1:12" x14ac:dyDescent="0.25">
      <c r="A29" s="396">
        <v>8</v>
      </c>
      <c r="B29" s="731" t="s">
        <v>131</v>
      </c>
      <c r="C29" s="732"/>
      <c r="D29" s="576">
        <v>2262</v>
      </c>
      <c r="E29" s="577">
        <v>49551</v>
      </c>
      <c r="F29" s="577">
        <v>0</v>
      </c>
      <c r="G29" s="577"/>
      <c r="H29" s="577"/>
      <c r="I29" s="577">
        <f t="shared" si="1"/>
        <v>49551</v>
      </c>
      <c r="J29" s="577">
        <f t="shared" si="1"/>
        <v>0</v>
      </c>
      <c r="K29" s="577"/>
      <c r="L29" s="532" t="s">
        <v>696</v>
      </c>
    </row>
    <row r="30" spans="1:12" x14ac:dyDescent="0.25">
      <c r="A30" s="622"/>
      <c r="B30" s="622"/>
      <c r="C30" s="622"/>
      <c r="D30" s="623"/>
      <c r="E30" s="623"/>
      <c r="F30" s="623"/>
      <c r="G30" s="623"/>
      <c r="H30" s="623"/>
      <c r="I30" s="623"/>
      <c r="J30" s="623"/>
      <c r="K30" s="623"/>
      <c r="L30" s="623"/>
    </row>
    <row r="31" spans="1:12" x14ac:dyDescent="0.25">
      <c r="A31" s="810" t="s">
        <v>389</v>
      </c>
      <c r="B31" s="810"/>
      <c r="C31" s="810" t="s">
        <v>566</v>
      </c>
      <c r="D31" s="810"/>
      <c r="E31" s="810"/>
      <c r="F31" s="810"/>
      <c r="G31" s="810"/>
      <c r="H31" s="810"/>
      <c r="I31" s="810"/>
      <c r="J31" s="810"/>
      <c r="K31" s="810"/>
      <c r="L31" s="810"/>
    </row>
    <row r="32" spans="1:12" x14ac:dyDescent="0.25">
      <c r="A32" s="810" t="s">
        <v>391</v>
      </c>
      <c r="B32" s="810"/>
      <c r="C32" s="811" t="s">
        <v>565</v>
      </c>
      <c r="D32" s="811"/>
      <c r="E32" s="811"/>
      <c r="F32" s="811"/>
      <c r="G32" s="811"/>
      <c r="H32" s="811"/>
      <c r="I32" s="811"/>
      <c r="J32" s="811"/>
      <c r="K32" s="811"/>
      <c r="L32" s="811"/>
    </row>
    <row r="33" spans="1:12" ht="24.75" customHeight="1" x14ac:dyDescent="0.25">
      <c r="A33" s="726" t="s">
        <v>325</v>
      </c>
      <c r="B33" s="726" t="s">
        <v>326</v>
      </c>
      <c r="C33" s="726"/>
      <c r="D33" s="727" t="s">
        <v>327</v>
      </c>
      <c r="E33" s="722" t="s">
        <v>328</v>
      </c>
      <c r="F33" s="723"/>
      <c r="G33" s="722" t="s">
        <v>329</v>
      </c>
      <c r="H33" s="723"/>
      <c r="I33" s="722" t="s">
        <v>330</v>
      </c>
      <c r="J33" s="723"/>
      <c r="K33" s="706" t="s">
        <v>32</v>
      </c>
      <c r="L33" s="727" t="s">
        <v>331</v>
      </c>
    </row>
    <row r="34" spans="1:12" ht="25.5" customHeight="1" x14ac:dyDescent="0.25">
      <c r="A34" s="726"/>
      <c r="B34" s="726"/>
      <c r="C34" s="726"/>
      <c r="D34" s="727"/>
      <c r="E34" s="597" t="s">
        <v>571</v>
      </c>
      <c r="F34" s="597" t="s">
        <v>342</v>
      </c>
      <c r="G34" s="597" t="s">
        <v>571</v>
      </c>
      <c r="H34" s="597" t="s">
        <v>342</v>
      </c>
      <c r="I34" s="597" t="s">
        <v>571</v>
      </c>
      <c r="J34" s="597" t="s">
        <v>342</v>
      </c>
      <c r="K34" s="707"/>
      <c r="L34" s="727"/>
    </row>
    <row r="35" spans="1:12" x14ac:dyDescent="0.25">
      <c r="A35" s="812" t="s">
        <v>332</v>
      </c>
      <c r="B35" s="812"/>
      <c r="C35" s="812"/>
      <c r="D35" s="624"/>
      <c r="E35" s="618">
        <f>SUM(E36:E48)</f>
        <v>259936</v>
      </c>
      <c r="F35" s="618">
        <f t="shared" ref="F35:J35" si="2">SUM(F36:F48)</f>
        <v>0</v>
      </c>
      <c r="G35" s="618">
        <f t="shared" si="2"/>
        <v>1440</v>
      </c>
      <c r="H35" s="618">
        <f t="shared" si="2"/>
        <v>0</v>
      </c>
      <c r="I35" s="618">
        <f t="shared" si="2"/>
        <v>261376</v>
      </c>
      <c r="J35" s="618">
        <f t="shared" si="2"/>
        <v>0</v>
      </c>
      <c r="K35" s="618"/>
      <c r="L35" s="618"/>
    </row>
    <row r="36" spans="1:12" ht="45" customHeight="1" x14ac:dyDescent="0.25">
      <c r="A36" s="708">
        <v>1</v>
      </c>
      <c r="B36" s="727" t="s">
        <v>697</v>
      </c>
      <c r="C36" s="727"/>
      <c r="D36" s="576">
        <v>2279</v>
      </c>
      <c r="E36" s="577">
        <f>2000+10000+3000+1500+4000+20000</f>
        <v>40500</v>
      </c>
      <c r="F36" s="577">
        <v>0</v>
      </c>
      <c r="G36" s="577"/>
      <c r="H36" s="577"/>
      <c r="I36" s="577">
        <f t="shared" ref="I36:J48" si="3">E36+G36</f>
        <v>40500</v>
      </c>
      <c r="J36" s="577">
        <f>F36+H36</f>
        <v>0</v>
      </c>
      <c r="K36" s="577"/>
      <c r="L36" s="807" t="s">
        <v>698</v>
      </c>
    </row>
    <row r="37" spans="1:12" ht="15.75" customHeight="1" x14ac:dyDescent="0.25">
      <c r="A37" s="709"/>
      <c r="B37" s="727"/>
      <c r="C37" s="727"/>
      <c r="D37" s="576">
        <v>2231</v>
      </c>
      <c r="E37" s="577">
        <f>12000+4550</f>
        <v>16550</v>
      </c>
      <c r="F37" s="577">
        <v>0</v>
      </c>
      <c r="G37" s="577"/>
      <c r="H37" s="577"/>
      <c r="I37" s="577">
        <f t="shared" si="3"/>
        <v>16550</v>
      </c>
      <c r="J37" s="577">
        <f t="shared" si="3"/>
        <v>0</v>
      </c>
      <c r="K37" s="577"/>
      <c r="L37" s="809"/>
    </row>
    <row r="38" spans="1:12" x14ac:dyDescent="0.25">
      <c r="A38" s="806">
        <v>4</v>
      </c>
      <c r="B38" s="804" t="s">
        <v>699</v>
      </c>
      <c r="C38" s="804"/>
      <c r="D38" s="576">
        <v>1150</v>
      </c>
      <c r="E38" s="577">
        <v>1000</v>
      </c>
      <c r="F38" s="577">
        <v>0</v>
      </c>
      <c r="G38" s="577"/>
      <c r="H38" s="577"/>
      <c r="I38" s="577">
        <f t="shared" si="3"/>
        <v>1000</v>
      </c>
      <c r="J38" s="577">
        <f t="shared" si="3"/>
        <v>0</v>
      </c>
      <c r="K38" s="577"/>
      <c r="L38" s="807" t="s">
        <v>700</v>
      </c>
    </row>
    <row r="39" spans="1:12" x14ac:dyDescent="0.25">
      <c r="A39" s="806"/>
      <c r="B39" s="804"/>
      <c r="C39" s="804"/>
      <c r="D39" s="576">
        <v>1210</v>
      </c>
      <c r="E39" s="577">
        <v>50</v>
      </c>
      <c r="F39" s="577">
        <v>0</v>
      </c>
      <c r="G39" s="577"/>
      <c r="H39" s="577"/>
      <c r="I39" s="577">
        <f t="shared" si="3"/>
        <v>50</v>
      </c>
      <c r="J39" s="577">
        <f t="shared" si="3"/>
        <v>0</v>
      </c>
      <c r="K39" s="577"/>
      <c r="L39" s="808"/>
    </row>
    <row r="40" spans="1:12" x14ac:dyDescent="0.25">
      <c r="A40" s="806"/>
      <c r="B40" s="804"/>
      <c r="C40" s="804"/>
      <c r="D40" s="576">
        <v>2279</v>
      </c>
      <c r="E40" s="577">
        <v>7000</v>
      </c>
      <c r="F40" s="577">
        <v>0</v>
      </c>
      <c r="G40" s="577"/>
      <c r="H40" s="577"/>
      <c r="I40" s="577">
        <f t="shared" si="3"/>
        <v>7000</v>
      </c>
      <c r="J40" s="577">
        <f t="shared" si="3"/>
        <v>0</v>
      </c>
      <c r="K40" s="577"/>
      <c r="L40" s="808"/>
    </row>
    <row r="41" spans="1:12" x14ac:dyDescent="0.25">
      <c r="A41" s="806"/>
      <c r="B41" s="804"/>
      <c r="C41" s="804"/>
      <c r="D41" s="576">
        <v>3262</v>
      </c>
      <c r="E41" s="577">
        <v>13000</v>
      </c>
      <c r="F41" s="577">
        <v>0</v>
      </c>
      <c r="G41" s="577"/>
      <c r="H41" s="577"/>
      <c r="I41" s="577">
        <f t="shared" si="3"/>
        <v>13000</v>
      </c>
      <c r="J41" s="577">
        <f t="shared" si="3"/>
        <v>0</v>
      </c>
      <c r="K41" s="577"/>
      <c r="L41" s="809"/>
    </row>
    <row r="42" spans="1:12" ht="24.75" customHeight="1" x14ac:dyDescent="0.25">
      <c r="A42" s="396">
        <v>5</v>
      </c>
      <c r="B42" s="804" t="s">
        <v>701</v>
      </c>
      <c r="C42" s="804"/>
      <c r="D42" s="576">
        <v>2261</v>
      </c>
      <c r="E42" s="577">
        <v>3300</v>
      </c>
      <c r="F42" s="577">
        <v>0</v>
      </c>
      <c r="G42" s="577"/>
      <c r="H42" s="577"/>
      <c r="I42" s="577">
        <f t="shared" si="3"/>
        <v>3300</v>
      </c>
      <c r="J42" s="577">
        <f t="shared" si="3"/>
        <v>0</v>
      </c>
      <c r="K42" s="577"/>
      <c r="L42" s="401" t="s">
        <v>702</v>
      </c>
    </row>
    <row r="43" spans="1:12" ht="26.25" customHeight="1" x14ac:dyDescent="0.25">
      <c r="A43" s="396">
        <v>7</v>
      </c>
      <c r="B43" s="804" t="s">
        <v>703</v>
      </c>
      <c r="C43" s="804"/>
      <c r="D43" s="576">
        <v>2262</v>
      </c>
      <c r="E43" s="577">
        <v>900</v>
      </c>
      <c r="F43" s="577">
        <v>0</v>
      </c>
      <c r="G43" s="577"/>
      <c r="H43" s="577"/>
      <c r="I43" s="577">
        <f t="shared" si="3"/>
        <v>900</v>
      </c>
      <c r="J43" s="577">
        <f t="shared" si="3"/>
        <v>0</v>
      </c>
      <c r="K43" s="577"/>
      <c r="L43" s="625" t="s">
        <v>704</v>
      </c>
    </row>
    <row r="44" spans="1:12" ht="37.5" customHeight="1" x14ac:dyDescent="0.25">
      <c r="A44" s="396">
        <v>10</v>
      </c>
      <c r="B44" s="805" t="s">
        <v>705</v>
      </c>
      <c r="C44" s="805"/>
      <c r="D44" s="576">
        <v>5240</v>
      </c>
      <c r="E44" s="577">
        <v>100000</v>
      </c>
      <c r="F44" s="577">
        <v>0</v>
      </c>
      <c r="G44" s="577"/>
      <c r="H44" s="577"/>
      <c r="I44" s="577">
        <f t="shared" si="3"/>
        <v>100000</v>
      </c>
      <c r="J44" s="577">
        <f t="shared" si="3"/>
        <v>0</v>
      </c>
      <c r="K44" s="577"/>
      <c r="L44" s="625" t="s">
        <v>706</v>
      </c>
    </row>
    <row r="45" spans="1:12" ht="14.25" customHeight="1" x14ac:dyDescent="0.25">
      <c r="A45" s="396">
        <v>11</v>
      </c>
      <c r="B45" s="804" t="s">
        <v>707</v>
      </c>
      <c r="C45" s="804"/>
      <c r="D45" s="576">
        <v>5250</v>
      </c>
      <c r="E45" s="577">
        <v>71000</v>
      </c>
      <c r="F45" s="577">
        <v>0</v>
      </c>
      <c r="G45" s="577"/>
      <c r="H45" s="577"/>
      <c r="I45" s="577">
        <f t="shared" si="3"/>
        <v>71000</v>
      </c>
      <c r="J45" s="577">
        <f t="shared" si="3"/>
        <v>0</v>
      </c>
      <c r="K45" s="577"/>
      <c r="L45" s="532" t="s">
        <v>708</v>
      </c>
    </row>
    <row r="46" spans="1:12" ht="40.5" customHeight="1" x14ac:dyDescent="0.25">
      <c r="A46" s="396">
        <v>12</v>
      </c>
      <c r="B46" s="804" t="s">
        <v>709</v>
      </c>
      <c r="C46" s="804"/>
      <c r="D46" s="576">
        <v>3263</v>
      </c>
      <c r="E46" s="577">
        <v>1246</v>
      </c>
      <c r="F46" s="577"/>
      <c r="G46" s="577"/>
      <c r="H46" s="577"/>
      <c r="I46" s="577">
        <f t="shared" si="3"/>
        <v>1246</v>
      </c>
      <c r="J46" s="577">
        <f t="shared" si="3"/>
        <v>0</v>
      </c>
      <c r="K46" s="577"/>
      <c r="L46" s="532" t="s">
        <v>650</v>
      </c>
    </row>
    <row r="47" spans="1:12" ht="28.5" customHeight="1" x14ac:dyDescent="0.25">
      <c r="A47" s="396">
        <v>13</v>
      </c>
      <c r="B47" s="804" t="s">
        <v>710</v>
      </c>
      <c r="C47" s="804"/>
      <c r="D47" s="576">
        <v>3262</v>
      </c>
      <c r="E47" s="577">
        <f>5390</f>
        <v>5390</v>
      </c>
      <c r="F47" s="577"/>
      <c r="G47" s="577"/>
      <c r="H47" s="577"/>
      <c r="I47" s="577">
        <f t="shared" si="3"/>
        <v>5390</v>
      </c>
      <c r="J47" s="577">
        <f t="shared" si="3"/>
        <v>0</v>
      </c>
      <c r="K47" s="577"/>
      <c r="L47" s="532" t="s">
        <v>650</v>
      </c>
    </row>
    <row r="48" spans="1:12" ht="48" x14ac:dyDescent="0.25">
      <c r="A48" s="396">
        <v>14</v>
      </c>
      <c r="B48" s="804" t="s">
        <v>648</v>
      </c>
      <c r="C48" s="804"/>
      <c r="D48" s="576">
        <v>3263</v>
      </c>
      <c r="E48" s="577">
        <v>0</v>
      </c>
      <c r="F48" s="577"/>
      <c r="G48" s="577">
        <v>1440</v>
      </c>
      <c r="H48" s="577"/>
      <c r="I48" s="577">
        <f t="shared" si="3"/>
        <v>1440</v>
      </c>
      <c r="J48" s="577">
        <f t="shared" si="3"/>
        <v>0</v>
      </c>
      <c r="K48" s="577" t="s">
        <v>649</v>
      </c>
      <c r="L48" s="532" t="s">
        <v>650</v>
      </c>
    </row>
    <row r="49" spans="1:13" x14ac:dyDescent="0.25">
      <c r="B49" s="616" t="s">
        <v>362</v>
      </c>
    </row>
    <row r="50" spans="1:13" x14ac:dyDescent="0.25">
      <c r="C50" s="616" t="s">
        <v>363</v>
      </c>
    </row>
    <row r="52" spans="1:13" x14ac:dyDescent="0.25">
      <c r="B52" s="402" t="s">
        <v>364</v>
      </c>
    </row>
    <row r="53" spans="1:13" x14ac:dyDescent="0.25">
      <c r="B53" s="626" t="s">
        <v>711</v>
      </c>
    </row>
    <row r="54" spans="1:13" x14ac:dyDescent="0.25">
      <c r="B54" s="402" t="s">
        <v>712</v>
      </c>
    </row>
    <row r="55" spans="1:13" x14ac:dyDescent="0.25">
      <c r="B55" s="402" t="s">
        <v>713</v>
      </c>
    </row>
    <row r="56" spans="1:13" x14ac:dyDescent="0.25">
      <c r="B56" s="626" t="s">
        <v>714</v>
      </c>
    </row>
    <row r="57" spans="1:13" x14ac:dyDescent="0.25">
      <c r="B57" s="402" t="s">
        <v>715</v>
      </c>
    </row>
    <row r="58" spans="1:13" x14ac:dyDescent="0.25">
      <c r="B58" s="402" t="s">
        <v>716</v>
      </c>
    </row>
    <row r="59" spans="1:13" x14ac:dyDescent="0.25">
      <c r="A59" s="627"/>
      <c r="B59" s="626" t="s">
        <v>717</v>
      </c>
      <c r="C59" s="627"/>
      <c r="D59" s="628"/>
      <c r="E59" s="628"/>
      <c r="F59" s="628"/>
      <c r="G59" s="628"/>
      <c r="H59" s="628"/>
      <c r="I59" s="628"/>
      <c r="J59" s="628"/>
      <c r="K59" s="628"/>
      <c r="L59" s="628"/>
      <c r="M59" s="628"/>
    </row>
    <row r="60" spans="1:13" x14ac:dyDescent="0.25">
      <c r="A60" s="627"/>
      <c r="B60" s="402" t="s">
        <v>718</v>
      </c>
      <c r="C60" s="627"/>
      <c r="D60" s="628"/>
      <c r="E60" s="628"/>
      <c r="F60" s="628"/>
      <c r="G60" s="628"/>
      <c r="H60" s="628"/>
      <c r="I60" s="628"/>
      <c r="J60" s="628"/>
      <c r="K60" s="628"/>
      <c r="L60" s="628"/>
      <c r="M60" s="628"/>
    </row>
    <row r="61" spans="1:13" x14ac:dyDescent="0.25">
      <c r="A61" s="627"/>
      <c r="B61" s="402" t="s">
        <v>719</v>
      </c>
      <c r="C61" s="627"/>
      <c r="D61" s="628"/>
      <c r="E61" s="628"/>
      <c r="F61" s="628"/>
      <c r="G61" s="628"/>
      <c r="H61" s="628"/>
      <c r="I61" s="628"/>
      <c r="J61" s="628"/>
      <c r="K61" s="628"/>
      <c r="L61" s="628"/>
      <c r="M61" s="628"/>
    </row>
    <row r="62" spans="1:13" x14ac:dyDescent="0.25">
      <c r="B62" s="626" t="s">
        <v>720</v>
      </c>
    </row>
    <row r="63" spans="1:13" x14ac:dyDescent="0.25">
      <c r="B63" s="402" t="s">
        <v>721</v>
      </c>
    </row>
    <row r="64" spans="1:13" x14ac:dyDescent="0.25">
      <c r="B64" s="402" t="s">
        <v>722</v>
      </c>
    </row>
    <row r="65" spans="1:12" s="629" customFormat="1" x14ac:dyDescent="0.2">
      <c r="A65" s="413"/>
      <c r="B65" s="520" t="s">
        <v>723</v>
      </c>
      <c r="C65" s="520"/>
      <c r="D65" s="520"/>
      <c r="E65" s="520"/>
      <c r="F65" s="520"/>
      <c r="G65" s="520"/>
      <c r="H65" s="520"/>
      <c r="I65" s="520"/>
      <c r="J65" s="520"/>
      <c r="K65" s="520"/>
      <c r="L65" s="520"/>
    </row>
    <row r="66" spans="1:12" s="629" customFormat="1" x14ac:dyDescent="0.2">
      <c r="A66" s="630" t="s">
        <v>724</v>
      </c>
      <c r="B66" s="520" t="s">
        <v>725</v>
      </c>
      <c r="C66" s="520"/>
      <c r="D66" s="520"/>
      <c r="E66" s="520"/>
      <c r="F66" s="520"/>
      <c r="G66" s="520"/>
      <c r="H66" s="520"/>
      <c r="I66" s="520"/>
      <c r="J66" s="520"/>
      <c r="K66" s="520"/>
      <c r="L66" s="520"/>
    </row>
    <row r="67" spans="1:12" x14ac:dyDescent="0.25">
      <c r="B67" s="626" t="s">
        <v>726</v>
      </c>
    </row>
    <row r="68" spans="1:12" x14ac:dyDescent="0.25">
      <c r="B68" s="402" t="s">
        <v>727</v>
      </c>
    </row>
    <row r="69" spans="1:12" x14ac:dyDescent="0.25">
      <c r="B69" s="402" t="s">
        <v>728</v>
      </c>
    </row>
    <row r="70" spans="1:12" x14ac:dyDescent="0.25">
      <c r="B70" s="626" t="s">
        <v>729</v>
      </c>
    </row>
    <row r="71" spans="1:12" x14ac:dyDescent="0.25">
      <c r="B71" s="402" t="s">
        <v>730</v>
      </c>
    </row>
    <row r="72" spans="1:12" x14ac:dyDescent="0.25">
      <c r="B72" s="402" t="s">
        <v>731</v>
      </c>
    </row>
    <row r="73" spans="1:12" x14ac:dyDescent="0.25">
      <c r="B73" s="402" t="s">
        <v>732</v>
      </c>
    </row>
    <row r="74" spans="1:12" x14ac:dyDescent="0.25">
      <c r="B74" s="402" t="s">
        <v>733</v>
      </c>
    </row>
    <row r="75" spans="1:12" x14ac:dyDescent="0.25">
      <c r="B75" s="402" t="s">
        <v>734</v>
      </c>
    </row>
    <row r="76" spans="1:12" x14ac:dyDescent="0.25">
      <c r="B76" s="402" t="s">
        <v>735</v>
      </c>
    </row>
    <row r="77" spans="1:12" x14ac:dyDescent="0.25">
      <c r="B77" s="402" t="s">
        <v>736</v>
      </c>
    </row>
    <row r="78" spans="1:12" x14ac:dyDescent="0.25">
      <c r="B78" s="402" t="s">
        <v>737</v>
      </c>
    </row>
    <row r="79" spans="1:12" x14ac:dyDescent="0.25">
      <c r="B79" s="571"/>
    </row>
    <row r="80" spans="1:12" x14ac:dyDescent="0.25">
      <c r="B80" s="402" t="s">
        <v>738</v>
      </c>
      <c r="C80" s="402"/>
      <c r="G80" s="571"/>
      <c r="H80" s="571"/>
      <c r="I80" s="571"/>
      <c r="J80" s="571"/>
      <c r="K80" s="571"/>
    </row>
    <row r="81" spans="1:12" x14ac:dyDescent="0.25">
      <c r="B81" s="626" t="s">
        <v>739</v>
      </c>
      <c r="C81" s="626"/>
      <c r="D81" s="626"/>
      <c r="E81" s="571"/>
      <c r="F81" s="571"/>
      <c r="G81" s="571"/>
      <c r="H81" s="571"/>
      <c r="I81" s="571"/>
      <c r="J81" s="571"/>
      <c r="K81" s="571"/>
    </row>
    <row r="82" spans="1:12" x14ac:dyDescent="0.25">
      <c r="B82" s="402" t="s">
        <v>740</v>
      </c>
      <c r="C82" s="402"/>
      <c r="E82" s="571"/>
      <c r="F82" s="571"/>
      <c r="G82" s="571"/>
      <c r="H82" s="571"/>
      <c r="I82" s="571"/>
      <c r="J82" s="571"/>
      <c r="K82" s="571"/>
    </row>
    <row r="83" spans="1:12" x14ac:dyDescent="0.25">
      <c r="B83" s="626" t="s">
        <v>741</v>
      </c>
      <c r="C83" s="626"/>
      <c r="D83" s="571"/>
      <c r="E83" s="571"/>
      <c r="F83" s="571"/>
      <c r="G83" s="571"/>
      <c r="H83" s="571"/>
      <c r="I83" s="571"/>
      <c r="J83" s="571"/>
      <c r="K83" s="571"/>
    </row>
    <row r="84" spans="1:12" s="386" customFormat="1" ht="12" customHeight="1" x14ac:dyDescent="0.25">
      <c r="A84" s="631"/>
      <c r="B84" s="803" t="s">
        <v>742</v>
      </c>
      <c r="C84" s="803"/>
      <c r="D84" s="632"/>
      <c r="E84" s="633"/>
      <c r="F84" s="633"/>
      <c r="G84" s="633"/>
      <c r="H84" s="633"/>
      <c r="I84" s="633"/>
      <c r="J84" s="633"/>
      <c r="K84" s="633"/>
      <c r="L84" s="633"/>
    </row>
    <row r="85" spans="1:12" s="386" customFormat="1" ht="12" customHeight="1" x14ac:dyDescent="0.25">
      <c r="A85" s="631"/>
      <c r="B85" s="632"/>
      <c r="C85" s="632"/>
      <c r="D85" s="632"/>
      <c r="E85" s="633"/>
      <c r="F85" s="633"/>
      <c r="G85" s="633"/>
      <c r="H85" s="633"/>
      <c r="I85" s="633"/>
      <c r="J85" s="633"/>
      <c r="K85" s="633"/>
      <c r="L85" s="633"/>
    </row>
    <row r="86" spans="1:12" s="412" customFormat="1" ht="15.75" x14ac:dyDescent="0.25">
      <c r="A86" s="416"/>
      <c r="B86" s="413"/>
      <c r="C86" s="416"/>
      <c r="D86" s="417"/>
      <c r="E86" s="416"/>
      <c r="F86" s="416"/>
      <c r="G86" s="416"/>
      <c r="H86" s="416"/>
      <c r="I86" s="634"/>
      <c r="J86" s="634"/>
      <c r="K86" s="634"/>
    </row>
    <row r="87" spans="1:12" s="413" customFormat="1" x14ac:dyDescent="0.2"/>
    <row r="88" spans="1:12" s="413" customFormat="1" x14ac:dyDescent="0.2"/>
    <row r="89" spans="1:12" s="413" customFormat="1" x14ac:dyDescent="0.2"/>
    <row r="90" spans="1:12" s="413" customFormat="1" x14ac:dyDescent="0.2"/>
    <row r="91" spans="1:12" s="413" customFormat="1" x14ac:dyDescent="0.2"/>
    <row r="92" spans="1:12" s="413" customFormat="1" x14ac:dyDescent="0.2"/>
    <row r="93" spans="1:12" s="413" customFormat="1" x14ac:dyDescent="0.2"/>
    <row r="94" spans="1:12" s="413" customFormat="1" x14ac:dyDescent="0.2"/>
    <row r="95" spans="1:12" s="413" customFormat="1" x14ac:dyDescent="0.2"/>
    <row r="96" spans="1:12" s="413" customFormat="1" x14ac:dyDescent="0.2"/>
    <row r="97" s="413" customFormat="1" x14ac:dyDescent="0.2"/>
    <row r="98" s="413" customFormat="1" x14ac:dyDescent="0.2"/>
    <row r="99" s="413" customFormat="1" x14ac:dyDescent="0.2"/>
    <row r="100" s="413" customFormat="1" x14ac:dyDescent="0.2"/>
    <row r="101" s="413" customFormat="1" x14ac:dyDescent="0.2"/>
    <row r="102" s="413" customFormat="1" x14ac:dyDescent="0.2"/>
    <row r="103" s="413" customFormat="1" x14ac:dyDescent="0.2"/>
    <row r="104" s="413" customFormat="1" x14ac:dyDescent="0.2"/>
    <row r="105" s="413" customFormat="1" x14ac:dyDescent="0.2"/>
    <row r="106" s="413" customFormat="1" x14ac:dyDescent="0.2"/>
    <row r="107" s="413" customFormat="1" x14ac:dyDescent="0.2"/>
    <row r="108" s="413" customFormat="1" x14ac:dyDescent="0.2"/>
    <row r="109" s="413" customFormat="1" x14ac:dyDescent="0.2"/>
    <row r="110" s="413" customFormat="1" x14ac:dyDescent="0.2"/>
    <row r="111" s="413" customFormat="1" x14ac:dyDescent="0.2"/>
    <row r="112" s="413" customFormat="1" x14ac:dyDescent="0.2"/>
    <row r="113" s="413" customFormat="1" x14ac:dyDescent="0.2"/>
    <row r="114" s="413" customFormat="1" x14ac:dyDescent="0.2"/>
    <row r="115" s="413" customFormat="1" x14ac:dyDescent="0.2"/>
    <row r="116" s="413" customFormat="1" x14ac:dyDescent="0.2"/>
    <row r="117" s="413" customFormat="1" x14ac:dyDescent="0.2"/>
    <row r="118" s="413" customFormat="1" x14ac:dyDescent="0.2"/>
    <row r="119" s="413" customFormat="1" x14ac:dyDescent="0.2"/>
    <row r="120" s="413" customFormat="1" x14ac:dyDescent="0.2"/>
    <row r="121" s="413" customFormat="1" x14ac:dyDescent="0.2"/>
    <row r="122" s="413" customFormat="1" x14ac:dyDescent="0.2"/>
    <row r="123" s="413" customFormat="1" x14ac:dyDescent="0.2"/>
    <row r="124" s="413" customFormat="1" x14ac:dyDescent="0.2"/>
    <row r="125" s="413" customFormat="1" x14ac:dyDescent="0.2"/>
    <row r="126" s="413" customFormat="1" x14ac:dyDescent="0.2"/>
    <row r="127" s="413" customFormat="1" x14ac:dyDescent="0.2"/>
    <row r="128" s="413" customFormat="1" x14ac:dyDescent="0.2"/>
    <row r="129" s="413" customFormat="1" x14ac:dyDescent="0.2"/>
    <row r="130" s="413" customFormat="1" x14ac:dyDescent="0.2"/>
    <row r="131" s="413" customFormat="1" x14ac:dyDescent="0.2"/>
    <row r="132" s="413" customFormat="1" x14ac:dyDescent="0.2"/>
    <row r="133" s="413" customFormat="1" x14ac:dyDescent="0.2"/>
    <row r="134" s="413" customFormat="1" x14ac:dyDescent="0.2"/>
    <row r="135" s="413" customFormat="1" x14ac:dyDescent="0.2"/>
    <row r="136" s="413" customFormat="1" x14ac:dyDescent="0.2"/>
    <row r="137" s="413" customFormat="1" x14ac:dyDescent="0.2"/>
    <row r="138" s="413" customFormat="1" x14ac:dyDescent="0.2"/>
    <row r="139" s="413" customFormat="1" x14ac:dyDescent="0.2"/>
    <row r="140" s="413" customFormat="1" x14ac:dyDescent="0.2"/>
    <row r="141" s="413" customFormat="1" x14ac:dyDescent="0.2"/>
    <row r="142" s="413" customFormat="1" x14ac:dyDescent="0.2"/>
    <row r="143" s="413" customFormat="1" x14ac:dyDescent="0.2"/>
    <row r="144" s="413" customFormat="1" x14ac:dyDescent="0.2"/>
    <row r="145" spans="1:12" s="413" customFormat="1" x14ac:dyDescent="0.2"/>
    <row r="146" spans="1:12" s="413" customFormat="1" x14ac:dyDescent="0.2"/>
    <row r="147" spans="1:12" s="386" customFormat="1" ht="12" customHeight="1" x14ac:dyDescent="0.25">
      <c r="A147" s="615"/>
      <c r="B147" s="615"/>
      <c r="C147" s="615"/>
      <c r="D147" s="615"/>
      <c r="E147" s="615"/>
      <c r="F147" s="615"/>
      <c r="G147" s="615"/>
      <c r="H147" s="615"/>
      <c r="I147" s="615"/>
      <c r="J147" s="615"/>
      <c r="K147" s="615"/>
      <c r="L147" s="615"/>
    </row>
    <row r="148" spans="1:12" s="386" customFormat="1" ht="12" customHeight="1" x14ac:dyDescent="0.25">
      <c r="A148" s="615"/>
      <c r="B148" s="615"/>
      <c r="C148" s="615"/>
      <c r="D148" s="585"/>
      <c r="E148" s="585"/>
      <c r="F148" s="585"/>
      <c r="G148" s="585"/>
      <c r="H148" s="585"/>
      <c r="I148" s="585"/>
      <c r="J148" s="585"/>
      <c r="K148" s="585"/>
      <c r="L148" s="585"/>
    </row>
    <row r="149" spans="1:12" s="386" customFormat="1" ht="12" customHeight="1" x14ac:dyDescent="0.25">
      <c r="B149" s="615"/>
      <c r="C149" s="615"/>
      <c r="D149" s="585"/>
      <c r="E149" s="585"/>
      <c r="F149" s="585"/>
      <c r="G149" s="585"/>
      <c r="H149" s="585"/>
      <c r="I149" s="585"/>
      <c r="J149" s="585"/>
      <c r="K149" s="585"/>
      <c r="L149" s="585"/>
    </row>
    <row r="150" spans="1:12" s="386" customFormat="1" ht="12" customHeight="1" x14ac:dyDescent="0.25">
      <c r="B150" s="615"/>
      <c r="C150" s="615"/>
      <c r="D150" s="585"/>
      <c r="E150" s="585"/>
      <c r="F150" s="585"/>
      <c r="G150" s="585"/>
      <c r="H150" s="585"/>
      <c r="I150" s="585"/>
      <c r="J150" s="585"/>
      <c r="K150" s="585"/>
      <c r="L150" s="585"/>
    </row>
    <row r="151" spans="1:12" s="386" customFormat="1" ht="12" customHeight="1" x14ac:dyDescent="0.25">
      <c r="A151" s="615"/>
      <c r="B151" s="615"/>
      <c r="C151" s="615"/>
      <c r="D151" s="585"/>
      <c r="E151" s="585"/>
      <c r="F151" s="585"/>
      <c r="G151" s="585"/>
      <c r="H151" s="585"/>
      <c r="I151" s="585"/>
      <c r="J151" s="585"/>
      <c r="K151" s="585"/>
      <c r="L151" s="585"/>
    </row>
    <row r="153" spans="1:12" x14ac:dyDescent="0.25">
      <c r="B153" s="571"/>
    </row>
  </sheetData>
  <sheetProtection algorithmName="SHA-512" hashValue="sWkrlmGripKtg4ei903LmrCjp/khxAOQDuje7p0vNwt3dgLsl/n7LeZW7s8T5q7+IPIQeUTliSeaPgwS+10QpA==" saltValue="RRbQ4/xuqfwFCr6PsWs3Cg==" spinCount="100000" sheet="1" objects="1" scenarios="1"/>
  <mergeCells count="57">
    <mergeCell ref="A7:B7"/>
    <mergeCell ref="C7:L7"/>
    <mergeCell ref="A3:B3"/>
    <mergeCell ref="C3:L3"/>
    <mergeCell ref="A4:B4"/>
    <mergeCell ref="C4:L4"/>
    <mergeCell ref="A5:L5"/>
    <mergeCell ref="A8:B8"/>
    <mergeCell ref="C8:L8"/>
    <mergeCell ref="A9:B9"/>
    <mergeCell ref="C9:L9"/>
    <mergeCell ref="A10:A11"/>
    <mergeCell ref="B10:C11"/>
    <mergeCell ref="D10:D11"/>
    <mergeCell ref="E10:F10"/>
    <mergeCell ref="G10:H10"/>
    <mergeCell ref="I10:J10"/>
    <mergeCell ref="B28:C28"/>
    <mergeCell ref="K10:K11"/>
    <mergeCell ref="L10:L11"/>
    <mergeCell ref="A12:C12"/>
    <mergeCell ref="B13:C13"/>
    <mergeCell ref="B14:C14"/>
    <mergeCell ref="B15:C15"/>
    <mergeCell ref="B16:C16"/>
    <mergeCell ref="A17:A26"/>
    <mergeCell ref="B17:C26"/>
    <mergeCell ref="L17:L26"/>
    <mergeCell ref="B27:C27"/>
    <mergeCell ref="A38:A41"/>
    <mergeCell ref="B38:C41"/>
    <mergeCell ref="L38:L41"/>
    <mergeCell ref="B29:C29"/>
    <mergeCell ref="A31:B31"/>
    <mergeCell ref="C31:L31"/>
    <mergeCell ref="A32:B32"/>
    <mergeCell ref="C32:L32"/>
    <mergeCell ref="I33:J33"/>
    <mergeCell ref="K33:K34"/>
    <mergeCell ref="L33:L34"/>
    <mergeCell ref="A35:C35"/>
    <mergeCell ref="A36:A37"/>
    <mergeCell ref="B36:C37"/>
    <mergeCell ref="L36:L37"/>
    <mergeCell ref="A33:A34"/>
    <mergeCell ref="B33:C34"/>
    <mergeCell ref="D33:D34"/>
    <mergeCell ref="E33:F33"/>
    <mergeCell ref="G33:H33"/>
    <mergeCell ref="B48:C48"/>
    <mergeCell ref="B84:C84"/>
    <mergeCell ref="B42:C42"/>
    <mergeCell ref="B43:C43"/>
    <mergeCell ref="B45:C45"/>
    <mergeCell ref="B46:C46"/>
    <mergeCell ref="B47:C47"/>
    <mergeCell ref="B44:C44"/>
  </mergeCells>
  <pageMargins left="0.98425196850393704" right="0.39370078740157483" top="0.59055118110236227" bottom="0.39370078740157483" header="0.23622047244094491" footer="0.23622047244094491"/>
  <pageSetup paperSize="9" scale="65" fitToHeight="0" orientation="portrait" verticalDpi="4294967294" r:id="rId1"/>
  <headerFooter differentFirst="1">
    <oddFooter>&amp;L&amp;"Times New Roman,Regular"&amp;9&amp;D; &amp;T&amp;R&amp;"Times New Roman,Regular"&amp;9&amp;P (&amp;N)</oddFooter>
    <firstHeader xml:space="preserve">&amp;R&amp;"Times New Roman,Regular"&amp;9
77.pielikums Jūrmalas pilsētas domes  2018.gada 18.oktobra saistošajiem noteikumiem Nr.35
(protokols Nr.15, 16.punkts) 
 </firstHeader>
    <firstFooter>&amp;L&amp;9&amp;D; &amp;T&amp;R&amp;9&amp;P (&amp;N)</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C000"/>
  </sheetPr>
  <dimension ref="A1:Q317"/>
  <sheetViews>
    <sheetView tabSelected="1" view="pageLayout" zoomScaleNormal="100" workbookViewId="0">
      <selection activeCell="R1" sqref="R1"/>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747</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748</v>
      </c>
      <c r="D3" s="647"/>
      <c r="E3" s="647"/>
      <c r="F3" s="647"/>
      <c r="G3" s="647"/>
      <c r="H3" s="647"/>
      <c r="I3" s="647"/>
      <c r="J3" s="647"/>
      <c r="K3" s="647"/>
      <c r="L3" s="647"/>
      <c r="M3" s="647"/>
      <c r="N3" s="647"/>
      <c r="O3" s="647"/>
      <c r="P3" s="648"/>
      <c r="Q3" s="420"/>
    </row>
    <row r="4" spans="1:17" ht="12.75" customHeight="1" x14ac:dyDescent="0.25">
      <c r="A4" s="5" t="s">
        <v>3</v>
      </c>
      <c r="B4" s="6"/>
      <c r="C4" s="647" t="s">
        <v>749</v>
      </c>
      <c r="D4" s="647"/>
      <c r="E4" s="647"/>
      <c r="F4" s="647"/>
      <c r="G4" s="647"/>
      <c r="H4" s="647"/>
      <c r="I4" s="647"/>
      <c r="J4" s="647"/>
      <c r="K4" s="647"/>
      <c r="L4" s="647"/>
      <c r="M4" s="647"/>
      <c r="N4" s="647"/>
      <c r="O4" s="647"/>
      <c r="P4" s="648"/>
      <c r="Q4" s="420"/>
    </row>
    <row r="5" spans="1:17" ht="12.75" customHeight="1" x14ac:dyDescent="0.25">
      <c r="A5" s="7" t="s">
        <v>5</v>
      </c>
      <c r="B5" s="8"/>
      <c r="C5" s="642" t="s">
        <v>750</v>
      </c>
      <c r="D5" s="642"/>
      <c r="E5" s="642"/>
      <c r="F5" s="642"/>
      <c r="G5" s="642"/>
      <c r="H5" s="642"/>
      <c r="I5" s="642"/>
      <c r="J5" s="642"/>
      <c r="K5" s="642"/>
      <c r="L5" s="642"/>
      <c r="M5" s="642"/>
      <c r="N5" s="642"/>
      <c r="O5" s="642"/>
      <c r="P5" s="643"/>
      <c r="Q5" s="420"/>
    </row>
    <row r="6" spans="1:17" ht="12.75" customHeight="1" x14ac:dyDescent="0.25">
      <c r="A6" s="7" t="s">
        <v>7</v>
      </c>
      <c r="B6" s="8"/>
      <c r="C6" s="642" t="s">
        <v>751</v>
      </c>
      <c r="D6" s="642"/>
      <c r="E6" s="642"/>
      <c r="F6" s="642"/>
      <c r="G6" s="642"/>
      <c r="H6" s="642"/>
      <c r="I6" s="642"/>
      <c r="J6" s="642"/>
      <c r="K6" s="642"/>
      <c r="L6" s="642"/>
      <c r="M6" s="642"/>
      <c r="N6" s="642"/>
      <c r="O6" s="642"/>
      <c r="P6" s="643"/>
      <c r="Q6" s="420"/>
    </row>
    <row r="7" spans="1:17" ht="15" customHeight="1" x14ac:dyDescent="0.25">
      <c r="A7" s="7" t="s">
        <v>8</v>
      </c>
      <c r="B7" s="8"/>
      <c r="C7" s="826" t="s">
        <v>752</v>
      </c>
      <c r="D7" s="826"/>
      <c r="E7" s="826"/>
      <c r="F7" s="826"/>
      <c r="G7" s="826"/>
      <c r="H7" s="826"/>
      <c r="I7" s="826"/>
      <c r="J7" s="826"/>
      <c r="K7" s="826"/>
      <c r="L7" s="826"/>
      <c r="M7" s="826"/>
      <c r="N7" s="826"/>
      <c r="O7" s="826"/>
      <c r="P7" s="827"/>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753</v>
      </c>
      <c r="D9" s="642"/>
      <c r="E9" s="642"/>
      <c r="F9" s="642"/>
      <c r="G9" s="642"/>
      <c r="H9" s="642"/>
      <c r="I9" s="642"/>
      <c r="J9" s="642"/>
      <c r="K9" s="642"/>
      <c r="L9" s="642"/>
      <c r="M9" s="642"/>
      <c r="N9" s="642"/>
      <c r="O9" s="642"/>
      <c r="P9" s="643"/>
      <c r="Q9" s="420"/>
    </row>
    <row r="10" spans="1:17" ht="12.75" customHeight="1" x14ac:dyDescent="0.25">
      <c r="A10" s="7"/>
      <c r="B10" s="8" t="s">
        <v>12</v>
      </c>
      <c r="C10" s="642" t="s">
        <v>754</v>
      </c>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t="s">
        <v>755</v>
      </c>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67" t="s">
        <v>22</v>
      </c>
      <c r="G16" s="669" t="s">
        <v>23</v>
      </c>
      <c r="H16" s="671" t="s">
        <v>24</v>
      </c>
      <c r="I16" s="685" t="s">
        <v>25</v>
      </c>
      <c r="J16" s="687" t="s">
        <v>26</v>
      </c>
      <c r="K16" s="687" t="s">
        <v>27</v>
      </c>
      <c r="L16" s="673" t="s">
        <v>28</v>
      </c>
      <c r="M16" s="677" t="s">
        <v>29</v>
      </c>
      <c r="N16" s="679" t="s">
        <v>30</v>
      </c>
      <c r="O16" s="673" t="s">
        <v>31</v>
      </c>
      <c r="P16" s="675" t="s">
        <v>32</v>
      </c>
    </row>
    <row r="17" spans="1:16" s="13" customFormat="1" ht="71.25" customHeight="1" thickBot="1" x14ac:dyDescent="0.3">
      <c r="A17" s="655"/>
      <c r="B17" s="657"/>
      <c r="C17" s="662"/>
      <c r="D17" s="664"/>
      <c r="E17" s="666"/>
      <c r="F17" s="668"/>
      <c r="G17" s="670"/>
      <c r="H17" s="672"/>
      <c r="I17" s="686"/>
      <c r="J17" s="688"/>
      <c r="K17" s="688"/>
      <c r="L17" s="674"/>
      <c r="M17" s="678"/>
      <c r="N17" s="680"/>
      <c r="O17" s="674"/>
      <c r="P17" s="676"/>
    </row>
    <row r="18" spans="1:16" s="13" customFormat="1" ht="9.75" customHeight="1" thickTop="1" x14ac:dyDescent="0.25">
      <c r="A18" s="14" t="s">
        <v>33</v>
      </c>
      <c r="B18" s="14">
        <v>2</v>
      </c>
      <c r="C18" s="15">
        <v>3</v>
      </c>
      <c r="D18" s="16">
        <v>4</v>
      </c>
      <c r="E18" s="437">
        <v>5</v>
      </c>
      <c r="F18" s="14">
        <v>6</v>
      </c>
      <c r="G18" s="16">
        <v>7</v>
      </c>
      <c r="H18" s="18">
        <v>8</v>
      </c>
      <c r="I18" s="19">
        <v>9</v>
      </c>
      <c r="J18" s="18">
        <v>10</v>
      </c>
      <c r="K18" s="17">
        <v>11</v>
      </c>
      <c r="L18" s="19">
        <v>12</v>
      </c>
      <c r="M18" s="15">
        <v>13</v>
      </c>
      <c r="N18" s="17">
        <v>14</v>
      </c>
      <c r="O18" s="19">
        <v>15</v>
      </c>
      <c r="P18" s="19">
        <v>16</v>
      </c>
    </row>
    <row r="19" spans="1:16" s="27" customFormat="1" x14ac:dyDescent="0.25">
      <c r="A19" s="20"/>
      <c r="B19" s="21" t="s">
        <v>34</v>
      </c>
      <c r="C19" s="22"/>
      <c r="D19" s="23"/>
      <c r="E19" s="438"/>
      <c r="F19" s="198"/>
      <c r="G19" s="23"/>
      <c r="H19" s="25"/>
      <c r="I19" s="26"/>
      <c r="J19" s="25"/>
      <c r="K19" s="24"/>
      <c r="L19" s="26"/>
      <c r="M19" s="28"/>
      <c r="N19" s="24"/>
      <c r="O19" s="26"/>
      <c r="P19" s="29"/>
    </row>
    <row r="20" spans="1:16" s="27" customFormat="1" ht="12.75" thickBot="1" x14ac:dyDescent="0.3">
      <c r="A20" s="30"/>
      <c r="B20" s="31" t="s">
        <v>35</v>
      </c>
      <c r="C20" s="32">
        <f>F20+I20+L20+O20</f>
        <v>788730</v>
      </c>
      <c r="D20" s="33">
        <f>SUM(D21,D24,D25,D41,D43)</f>
        <v>781276</v>
      </c>
      <c r="E20" s="439">
        <f t="shared" ref="E20:F20" si="0">SUM(E21,E24,E25,E41,E43)</f>
        <v>0</v>
      </c>
      <c r="F20" s="422">
        <f t="shared" si="0"/>
        <v>781276</v>
      </c>
      <c r="G20" s="33">
        <f>SUM(G21,G24,G43)</f>
        <v>4371</v>
      </c>
      <c r="H20" s="35">
        <f t="shared" ref="H20:I20" si="1">SUM(H21,H24,H43)</f>
        <v>0</v>
      </c>
      <c r="I20" s="36">
        <f t="shared" si="1"/>
        <v>4371</v>
      </c>
      <c r="J20" s="35">
        <f>SUM(J21,J26,J43)</f>
        <v>3083</v>
      </c>
      <c r="K20" s="34">
        <f t="shared" ref="K20:L20" si="2">SUM(K21,K26,K43)</f>
        <v>0</v>
      </c>
      <c r="L20" s="36">
        <f t="shared" si="2"/>
        <v>3083</v>
      </c>
      <c r="M20" s="32">
        <f>SUM(M21,M45)</f>
        <v>0</v>
      </c>
      <c r="N20" s="34">
        <f t="shared" ref="N20:O20" si="3">SUM(N21,N45)</f>
        <v>0</v>
      </c>
      <c r="O20" s="36">
        <f t="shared" si="3"/>
        <v>0</v>
      </c>
      <c r="P20" s="37"/>
    </row>
    <row r="21" spans="1:16" ht="12.75" thickTop="1" x14ac:dyDescent="0.25">
      <c r="A21" s="38"/>
      <c r="B21" s="39" t="s">
        <v>36</v>
      </c>
      <c r="C21" s="40">
        <f t="shared" ref="C21:C84" si="4">F21+I21+L21+O21</f>
        <v>149</v>
      </c>
      <c r="D21" s="41">
        <f>SUM(D22:D23)</f>
        <v>0</v>
      </c>
      <c r="E21" s="440">
        <f t="shared" ref="E21" si="5">SUM(E22:E23)</f>
        <v>0</v>
      </c>
      <c r="F21" s="441">
        <f>SUM(F22:F23)</f>
        <v>0</v>
      </c>
      <c r="G21" s="41">
        <f>SUM(G22:G23)</f>
        <v>0</v>
      </c>
      <c r="H21" s="43">
        <f t="shared" ref="H21:I21" si="6">SUM(H22:H23)</f>
        <v>0</v>
      </c>
      <c r="I21" s="44">
        <f t="shared" si="6"/>
        <v>0</v>
      </c>
      <c r="J21" s="43">
        <f>SUM(J22:J23)</f>
        <v>149</v>
      </c>
      <c r="K21" s="42">
        <f t="shared" ref="K21:L21" si="7">SUM(K22:K23)</f>
        <v>0</v>
      </c>
      <c r="L21" s="44">
        <f t="shared" si="7"/>
        <v>149</v>
      </c>
      <c r="M21" s="40">
        <f>SUM(M22:M23)</f>
        <v>0</v>
      </c>
      <c r="N21" s="42">
        <f t="shared" ref="N21:O21" si="8">SUM(N22:N23)</f>
        <v>0</v>
      </c>
      <c r="O21" s="44">
        <f t="shared" si="8"/>
        <v>0</v>
      </c>
      <c r="P21" s="46"/>
    </row>
    <row r="22" spans="1:16" hidden="1" x14ac:dyDescent="0.25">
      <c r="A22" s="47"/>
      <c r="B22" s="48" t="s">
        <v>37</v>
      </c>
      <c r="C22" s="49">
        <f t="shared" si="4"/>
        <v>0</v>
      </c>
      <c r="D22" s="50"/>
      <c r="E22" s="442"/>
      <c r="F22" s="443">
        <f>D22+E22</f>
        <v>0</v>
      </c>
      <c r="G22" s="50"/>
      <c r="H22" s="52"/>
      <c r="I22" s="53">
        <f>G22+H22</f>
        <v>0</v>
      </c>
      <c r="J22" s="52"/>
      <c r="K22" s="51"/>
      <c r="L22" s="53">
        <f>J22+K22</f>
        <v>0</v>
      </c>
      <c r="M22" s="55"/>
      <c r="N22" s="51"/>
      <c r="O22" s="53">
        <f>M22+N22</f>
        <v>0</v>
      </c>
      <c r="P22" s="56"/>
    </row>
    <row r="23" spans="1:16" x14ac:dyDescent="0.25">
      <c r="A23" s="57"/>
      <c r="B23" s="58" t="s">
        <v>38</v>
      </c>
      <c r="C23" s="59">
        <f t="shared" si="4"/>
        <v>149</v>
      </c>
      <c r="D23" s="60"/>
      <c r="E23" s="444"/>
      <c r="F23" s="432">
        <f>D23+E23</f>
        <v>0</v>
      </c>
      <c r="G23" s="60"/>
      <c r="H23" s="62"/>
      <c r="I23" s="63">
        <f>G23+H23</f>
        <v>0</v>
      </c>
      <c r="J23" s="62">
        <v>149</v>
      </c>
      <c r="K23" s="61"/>
      <c r="L23" s="63">
        <f>J23+K23</f>
        <v>149</v>
      </c>
      <c r="M23" s="65"/>
      <c r="N23" s="61"/>
      <c r="O23" s="63">
        <f>M23+N23</f>
        <v>0</v>
      </c>
      <c r="P23" s="638"/>
    </row>
    <row r="24" spans="1:16" s="27" customFormat="1" ht="24.75" thickBot="1" x14ac:dyDescent="0.3">
      <c r="A24" s="67">
        <v>19300</v>
      </c>
      <c r="B24" s="67" t="s">
        <v>39</v>
      </c>
      <c r="C24" s="68">
        <f>F24+I24</f>
        <v>785647</v>
      </c>
      <c r="D24" s="69">
        <f>D50</f>
        <v>781276</v>
      </c>
      <c r="E24" s="639">
        <f>E50</f>
        <v>0</v>
      </c>
      <c r="F24" s="423">
        <f>D24+E24</f>
        <v>781276</v>
      </c>
      <c r="G24" s="69">
        <v>4371</v>
      </c>
      <c r="H24" s="338"/>
      <c r="I24" s="70">
        <f>G24+H24</f>
        <v>4371</v>
      </c>
      <c r="J24" s="71" t="s">
        <v>40</v>
      </c>
      <c r="K24" s="72" t="s">
        <v>40</v>
      </c>
      <c r="L24" s="74" t="s">
        <v>40</v>
      </c>
      <c r="M24" s="73" t="s">
        <v>40</v>
      </c>
      <c r="N24" s="72" t="s">
        <v>40</v>
      </c>
      <c r="O24" s="74" t="s">
        <v>40</v>
      </c>
      <c r="P24" s="636"/>
    </row>
    <row r="25" spans="1:16" s="27" customFormat="1" ht="24.75" hidden="1" thickTop="1" x14ac:dyDescent="0.25">
      <c r="A25" s="75"/>
      <c r="B25" s="76" t="s">
        <v>41</v>
      </c>
      <c r="C25" s="77">
        <f>F25</f>
        <v>0</v>
      </c>
      <c r="D25" s="78"/>
      <c r="E25" s="446"/>
      <c r="F25" s="424">
        <f>D25+E25</f>
        <v>0</v>
      </c>
      <c r="G25" s="80" t="s">
        <v>40</v>
      </c>
      <c r="H25" s="81" t="s">
        <v>40</v>
      </c>
      <c r="I25" s="82" t="s">
        <v>40</v>
      </c>
      <c r="J25" s="81" t="s">
        <v>40</v>
      </c>
      <c r="K25" s="83" t="s">
        <v>40</v>
      </c>
      <c r="L25" s="82" t="s">
        <v>40</v>
      </c>
      <c r="M25" s="85" t="s">
        <v>40</v>
      </c>
      <c r="N25" s="83" t="s">
        <v>40</v>
      </c>
      <c r="O25" s="82" t="s">
        <v>40</v>
      </c>
      <c r="P25" s="86"/>
    </row>
    <row r="26" spans="1:16" s="27" customFormat="1" ht="36.75" hidden="1" thickTop="1" x14ac:dyDescent="0.25">
      <c r="A26" s="76">
        <v>21300</v>
      </c>
      <c r="B26" s="76" t="s">
        <v>42</v>
      </c>
      <c r="C26" s="77">
        <f>L26</f>
        <v>0</v>
      </c>
      <c r="D26" s="80" t="s">
        <v>40</v>
      </c>
      <c r="E26" s="447" t="s">
        <v>40</v>
      </c>
      <c r="F26" s="448" t="s">
        <v>40</v>
      </c>
      <c r="G26" s="80" t="s">
        <v>40</v>
      </c>
      <c r="H26" s="81" t="s">
        <v>40</v>
      </c>
      <c r="I26" s="82" t="s">
        <v>40</v>
      </c>
      <c r="J26" s="87">
        <f>SUM(J27,J31,J33,J36)</f>
        <v>0</v>
      </c>
      <c r="K26" s="88">
        <f t="shared" ref="K26:L26" si="9">SUM(K27,K31,K33,K36)</f>
        <v>0</v>
      </c>
      <c r="L26" s="215">
        <f t="shared" si="9"/>
        <v>0</v>
      </c>
      <c r="M26" s="85" t="s">
        <v>40</v>
      </c>
      <c r="N26" s="83" t="s">
        <v>40</v>
      </c>
      <c r="O26" s="82" t="s">
        <v>40</v>
      </c>
      <c r="P26" s="86"/>
    </row>
    <row r="27" spans="1:16" s="27" customFormat="1" ht="24.75" hidden="1" thickTop="1" x14ac:dyDescent="0.25">
      <c r="A27" s="90">
        <v>21350</v>
      </c>
      <c r="B27" s="76" t="s">
        <v>43</v>
      </c>
      <c r="C27" s="77">
        <f t="shared" ref="C27:C40" si="10">L27</f>
        <v>0</v>
      </c>
      <c r="D27" s="80" t="s">
        <v>40</v>
      </c>
      <c r="E27" s="447" t="s">
        <v>40</v>
      </c>
      <c r="F27" s="448" t="s">
        <v>40</v>
      </c>
      <c r="G27" s="80" t="s">
        <v>40</v>
      </c>
      <c r="H27" s="81" t="s">
        <v>40</v>
      </c>
      <c r="I27" s="82" t="s">
        <v>40</v>
      </c>
      <c r="J27" s="87">
        <f>SUM(J28:J30)</f>
        <v>0</v>
      </c>
      <c r="K27" s="88">
        <f t="shared" ref="K27:L27" si="11">SUM(K28:K30)</f>
        <v>0</v>
      </c>
      <c r="L27" s="215">
        <f t="shared" si="11"/>
        <v>0</v>
      </c>
      <c r="M27" s="85" t="s">
        <v>40</v>
      </c>
      <c r="N27" s="83" t="s">
        <v>40</v>
      </c>
      <c r="O27" s="82" t="s">
        <v>40</v>
      </c>
      <c r="P27" s="86"/>
    </row>
    <row r="28" spans="1:16" ht="12.75" hidden="1" thickTop="1" x14ac:dyDescent="0.25">
      <c r="A28" s="47">
        <v>21351</v>
      </c>
      <c r="B28" s="91" t="s">
        <v>44</v>
      </c>
      <c r="C28" s="92">
        <f t="shared" si="10"/>
        <v>0</v>
      </c>
      <c r="D28" s="93" t="s">
        <v>40</v>
      </c>
      <c r="E28" s="449" t="s">
        <v>40</v>
      </c>
      <c r="F28" s="450" t="s">
        <v>40</v>
      </c>
      <c r="G28" s="93" t="s">
        <v>40</v>
      </c>
      <c r="H28" s="95" t="s">
        <v>40</v>
      </c>
      <c r="I28" s="96" t="s">
        <v>40</v>
      </c>
      <c r="J28" s="97"/>
      <c r="K28" s="98"/>
      <c r="L28" s="53">
        <f>J28+K28</f>
        <v>0</v>
      </c>
      <c r="M28" s="99" t="s">
        <v>40</v>
      </c>
      <c r="N28" s="94" t="s">
        <v>40</v>
      </c>
      <c r="O28" s="96" t="s">
        <v>40</v>
      </c>
      <c r="P28" s="100"/>
    </row>
    <row r="29" spans="1:16" ht="12.75" hidden="1" thickTop="1" x14ac:dyDescent="0.25">
      <c r="A29" s="57">
        <v>21352</v>
      </c>
      <c r="B29" s="101" t="s">
        <v>45</v>
      </c>
      <c r="C29" s="102">
        <f t="shared" si="10"/>
        <v>0</v>
      </c>
      <c r="D29" s="103" t="s">
        <v>40</v>
      </c>
      <c r="E29" s="451" t="s">
        <v>40</v>
      </c>
      <c r="F29" s="452" t="s">
        <v>40</v>
      </c>
      <c r="G29" s="103" t="s">
        <v>40</v>
      </c>
      <c r="H29" s="105" t="s">
        <v>40</v>
      </c>
      <c r="I29" s="106" t="s">
        <v>40</v>
      </c>
      <c r="J29" s="107"/>
      <c r="K29" s="108"/>
      <c r="L29" s="63">
        <f>J29+K29</f>
        <v>0</v>
      </c>
      <c r="M29" s="109" t="s">
        <v>40</v>
      </c>
      <c r="N29" s="104" t="s">
        <v>40</v>
      </c>
      <c r="O29" s="106" t="s">
        <v>40</v>
      </c>
      <c r="P29" s="110"/>
    </row>
    <row r="30" spans="1:16" ht="24.75" hidden="1" thickTop="1" x14ac:dyDescent="0.25">
      <c r="A30" s="57">
        <v>21359</v>
      </c>
      <c r="B30" s="101" t="s">
        <v>46</v>
      </c>
      <c r="C30" s="102">
        <f t="shared" si="10"/>
        <v>0</v>
      </c>
      <c r="D30" s="103" t="s">
        <v>40</v>
      </c>
      <c r="E30" s="451" t="s">
        <v>40</v>
      </c>
      <c r="F30" s="452" t="s">
        <v>40</v>
      </c>
      <c r="G30" s="103" t="s">
        <v>40</v>
      </c>
      <c r="H30" s="105" t="s">
        <v>40</v>
      </c>
      <c r="I30" s="106" t="s">
        <v>40</v>
      </c>
      <c r="J30" s="107"/>
      <c r="K30" s="108"/>
      <c r="L30" s="63">
        <f>J30+K30</f>
        <v>0</v>
      </c>
      <c r="M30" s="109" t="s">
        <v>40</v>
      </c>
      <c r="N30" s="104" t="s">
        <v>40</v>
      </c>
      <c r="O30" s="106" t="s">
        <v>40</v>
      </c>
      <c r="P30" s="110"/>
    </row>
    <row r="31" spans="1:16" s="27" customFormat="1" ht="36.75" hidden="1" thickTop="1" x14ac:dyDescent="0.25">
      <c r="A31" s="90">
        <v>21370</v>
      </c>
      <c r="B31" s="76" t="s">
        <v>47</v>
      </c>
      <c r="C31" s="77">
        <f t="shared" si="10"/>
        <v>0</v>
      </c>
      <c r="D31" s="80" t="s">
        <v>40</v>
      </c>
      <c r="E31" s="447" t="s">
        <v>40</v>
      </c>
      <c r="F31" s="448" t="s">
        <v>40</v>
      </c>
      <c r="G31" s="80" t="s">
        <v>40</v>
      </c>
      <c r="H31" s="81" t="s">
        <v>40</v>
      </c>
      <c r="I31" s="82" t="s">
        <v>40</v>
      </c>
      <c r="J31" s="87">
        <f>SUM(J32)</f>
        <v>0</v>
      </c>
      <c r="K31" s="88">
        <f t="shared" ref="K31:L31" si="12">SUM(K32)</f>
        <v>0</v>
      </c>
      <c r="L31" s="215">
        <f t="shared" si="12"/>
        <v>0</v>
      </c>
      <c r="M31" s="85" t="s">
        <v>40</v>
      </c>
      <c r="N31" s="83" t="s">
        <v>40</v>
      </c>
      <c r="O31" s="82" t="s">
        <v>40</v>
      </c>
      <c r="P31" s="86"/>
    </row>
    <row r="32" spans="1:16" ht="36.75" hidden="1" thickTop="1" x14ac:dyDescent="0.25">
      <c r="A32" s="111">
        <v>21379</v>
      </c>
      <c r="B32" s="112" t="s">
        <v>48</v>
      </c>
      <c r="C32" s="113">
        <f t="shared" si="10"/>
        <v>0</v>
      </c>
      <c r="D32" s="114" t="s">
        <v>40</v>
      </c>
      <c r="E32" s="453" t="s">
        <v>40</v>
      </c>
      <c r="F32" s="454" t="s">
        <v>40</v>
      </c>
      <c r="G32" s="114" t="s">
        <v>40</v>
      </c>
      <c r="H32" s="116" t="s">
        <v>40</v>
      </c>
      <c r="I32" s="117" t="s">
        <v>40</v>
      </c>
      <c r="J32" s="118"/>
      <c r="K32" s="119"/>
      <c r="L32" s="159">
        <f>J32+K32</f>
        <v>0</v>
      </c>
      <c r="M32" s="121" t="s">
        <v>40</v>
      </c>
      <c r="N32" s="115" t="s">
        <v>40</v>
      </c>
      <c r="O32" s="117" t="s">
        <v>40</v>
      </c>
      <c r="P32" s="122"/>
    </row>
    <row r="33" spans="1:16" s="27" customFormat="1" ht="12.75" hidden="1" thickTop="1" x14ac:dyDescent="0.25">
      <c r="A33" s="90">
        <v>21380</v>
      </c>
      <c r="B33" s="76" t="s">
        <v>49</v>
      </c>
      <c r="C33" s="77">
        <f t="shared" si="10"/>
        <v>0</v>
      </c>
      <c r="D33" s="80" t="s">
        <v>40</v>
      </c>
      <c r="E33" s="447" t="s">
        <v>40</v>
      </c>
      <c r="F33" s="448" t="s">
        <v>40</v>
      </c>
      <c r="G33" s="80" t="s">
        <v>40</v>
      </c>
      <c r="H33" s="81" t="s">
        <v>40</v>
      </c>
      <c r="I33" s="82" t="s">
        <v>40</v>
      </c>
      <c r="J33" s="87">
        <f>SUM(J34:J35)</f>
        <v>0</v>
      </c>
      <c r="K33" s="88">
        <f t="shared" ref="K33:L33" si="13">SUM(K34:K35)</f>
        <v>0</v>
      </c>
      <c r="L33" s="215">
        <f t="shared" si="13"/>
        <v>0</v>
      </c>
      <c r="M33" s="85" t="s">
        <v>40</v>
      </c>
      <c r="N33" s="83" t="s">
        <v>40</v>
      </c>
      <c r="O33" s="82" t="s">
        <v>40</v>
      </c>
      <c r="P33" s="86"/>
    </row>
    <row r="34" spans="1:16" ht="12.75" hidden="1" thickTop="1" x14ac:dyDescent="0.25">
      <c r="A34" s="48">
        <v>21381</v>
      </c>
      <c r="B34" s="91" t="s">
        <v>50</v>
      </c>
      <c r="C34" s="92">
        <f t="shared" si="10"/>
        <v>0</v>
      </c>
      <c r="D34" s="93" t="s">
        <v>40</v>
      </c>
      <c r="E34" s="449" t="s">
        <v>40</v>
      </c>
      <c r="F34" s="450" t="s">
        <v>40</v>
      </c>
      <c r="G34" s="93" t="s">
        <v>40</v>
      </c>
      <c r="H34" s="95" t="s">
        <v>40</v>
      </c>
      <c r="I34" s="96" t="s">
        <v>40</v>
      </c>
      <c r="J34" s="97"/>
      <c r="K34" s="98"/>
      <c r="L34" s="53">
        <f>J34+K34</f>
        <v>0</v>
      </c>
      <c r="M34" s="99" t="s">
        <v>40</v>
      </c>
      <c r="N34" s="94" t="s">
        <v>40</v>
      </c>
      <c r="O34" s="96" t="s">
        <v>40</v>
      </c>
      <c r="P34" s="100"/>
    </row>
    <row r="35" spans="1:16" ht="24.75" hidden="1" thickTop="1" x14ac:dyDescent="0.25">
      <c r="A35" s="58">
        <v>21383</v>
      </c>
      <c r="B35" s="101" t="s">
        <v>51</v>
      </c>
      <c r="C35" s="102">
        <f t="shared" si="10"/>
        <v>0</v>
      </c>
      <c r="D35" s="103" t="s">
        <v>40</v>
      </c>
      <c r="E35" s="451" t="s">
        <v>40</v>
      </c>
      <c r="F35" s="452" t="s">
        <v>40</v>
      </c>
      <c r="G35" s="103" t="s">
        <v>40</v>
      </c>
      <c r="H35" s="105" t="s">
        <v>40</v>
      </c>
      <c r="I35" s="106" t="s">
        <v>40</v>
      </c>
      <c r="J35" s="107"/>
      <c r="K35" s="108"/>
      <c r="L35" s="63">
        <f>J35+K35</f>
        <v>0</v>
      </c>
      <c r="M35" s="109" t="s">
        <v>40</v>
      </c>
      <c r="N35" s="104" t="s">
        <v>40</v>
      </c>
      <c r="O35" s="106" t="s">
        <v>40</v>
      </c>
      <c r="P35" s="110"/>
    </row>
    <row r="36" spans="1:16" s="27" customFormat="1" ht="25.5" hidden="1" customHeight="1" x14ac:dyDescent="0.25">
      <c r="A36" s="90">
        <v>21390</v>
      </c>
      <c r="B36" s="76" t="s">
        <v>52</v>
      </c>
      <c r="C36" s="77">
        <f t="shared" si="10"/>
        <v>0</v>
      </c>
      <c r="D36" s="80" t="s">
        <v>40</v>
      </c>
      <c r="E36" s="447" t="s">
        <v>40</v>
      </c>
      <c r="F36" s="448" t="s">
        <v>40</v>
      </c>
      <c r="G36" s="80" t="s">
        <v>40</v>
      </c>
      <c r="H36" s="81" t="s">
        <v>40</v>
      </c>
      <c r="I36" s="82" t="s">
        <v>40</v>
      </c>
      <c r="J36" s="87">
        <f>SUM(J37:J40)</f>
        <v>0</v>
      </c>
      <c r="K36" s="88">
        <f t="shared" ref="K36:L36" si="14">SUM(K37:K40)</f>
        <v>0</v>
      </c>
      <c r="L36" s="215">
        <f t="shared" si="14"/>
        <v>0</v>
      </c>
      <c r="M36" s="85" t="s">
        <v>40</v>
      </c>
      <c r="N36" s="83" t="s">
        <v>40</v>
      </c>
      <c r="O36" s="82" t="s">
        <v>40</v>
      </c>
      <c r="P36" s="86"/>
    </row>
    <row r="37" spans="1:16" ht="24.75" hidden="1" thickTop="1" x14ac:dyDescent="0.25">
      <c r="A37" s="48">
        <v>21391</v>
      </c>
      <c r="B37" s="91" t="s">
        <v>53</v>
      </c>
      <c r="C37" s="92">
        <f t="shared" si="10"/>
        <v>0</v>
      </c>
      <c r="D37" s="93" t="s">
        <v>40</v>
      </c>
      <c r="E37" s="449" t="s">
        <v>40</v>
      </c>
      <c r="F37" s="450" t="s">
        <v>40</v>
      </c>
      <c r="G37" s="93" t="s">
        <v>40</v>
      </c>
      <c r="H37" s="95" t="s">
        <v>40</v>
      </c>
      <c r="I37" s="96" t="s">
        <v>40</v>
      </c>
      <c r="J37" s="97"/>
      <c r="K37" s="98"/>
      <c r="L37" s="53">
        <f>J37+K37</f>
        <v>0</v>
      </c>
      <c r="M37" s="99" t="s">
        <v>40</v>
      </c>
      <c r="N37" s="94" t="s">
        <v>40</v>
      </c>
      <c r="O37" s="96" t="s">
        <v>40</v>
      </c>
      <c r="P37" s="100"/>
    </row>
    <row r="38" spans="1:16" ht="12.75" hidden="1" thickTop="1" x14ac:dyDescent="0.25">
      <c r="A38" s="58">
        <v>21393</v>
      </c>
      <c r="B38" s="101" t="s">
        <v>54</v>
      </c>
      <c r="C38" s="102">
        <f t="shared" si="10"/>
        <v>0</v>
      </c>
      <c r="D38" s="103" t="s">
        <v>40</v>
      </c>
      <c r="E38" s="451" t="s">
        <v>40</v>
      </c>
      <c r="F38" s="452" t="s">
        <v>40</v>
      </c>
      <c r="G38" s="103" t="s">
        <v>40</v>
      </c>
      <c r="H38" s="105" t="s">
        <v>40</v>
      </c>
      <c r="I38" s="106" t="s">
        <v>40</v>
      </c>
      <c r="J38" s="107"/>
      <c r="K38" s="108"/>
      <c r="L38" s="63">
        <f>J38+K38</f>
        <v>0</v>
      </c>
      <c r="M38" s="109" t="s">
        <v>40</v>
      </c>
      <c r="N38" s="104" t="s">
        <v>40</v>
      </c>
      <c r="O38" s="106" t="s">
        <v>40</v>
      </c>
      <c r="P38" s="110"/>
    </row>
    <row r="39" spans="1:16" ht="12.75" hidden="1" thickTop="1" x14ac:dyDescent="0.25">
      <c r="A39" s="58">
        <v>21395</v>
      </c>
      <c r="B39" s="101" t="s">
        <v>55</v>
      </c>
      <c r="C39" s="102">
        <f t="shared" si="10"/>
        <v>0</v>
      </c>
      <c r="D39" s="103" t="s">
        <v>40</v>
      </c>
      <c r="E39" s="451" t="s">
        <v>40</v>
      </c>
      <c r="F39" s="452" t="s">
        <v>40</v>
      </c>
      <c r="G39" s="103" t="s">
        <v>40</v>
      </c>
      <c r="H39" s="105" t="s">
        <v>40</v>
      </c>
      <c r="I39" s="106" t="s">
        <v>40</v>
      </c>
      <c r="J39" s="107"/>
      <c r="K39" s="108"/>
      <c r="L39" s="63">
        <f>J39+K39</f>
        <v>0</v>
      </c>
      <c r="M39" s="109" t="s">
        <v>40</v>
      </c>
      <c r="N39" s="104" t="s">
        <v>40</v>
      </c>
      <c r="O39" s="106" t="s">
        <v>40</v>
      </c>
      <c r="P39" s="110"/>
    </row>
    <row r="40" spans="1:16" ht="24.75" hidden="1" thickTop="1" x14ac:dyDescent="0.25">
      <c r="A40" s="123">
        <v>21399</v>
      </c>
      <c r="B40" s="124" t="s">
        <v>56</v>
      </c>
      <c r="C40" s="125">
        <f t="shared" si="10"/>
        <v>0</v>
      </c>
      <c r="D40" s="126" t="s">
        <v>40</v>
      </c>
      <c r="E40" s="455" t="s">
        <v>40</v>
      </c>
      <c r="F40" s="456" t="s">
        <v>40</v>
      </c>
      <c r="G40" s="126" t="s">
        <v>40</v>
      </c>
      <c r="H40" s="128" t="s">
        <v>40</v>
      </c>
      <c r="I40" s="129" t="s">
        <v>40</v>
      </c>
      <c r="J40" s="130"/>
      <c r="K40" s="131"/>
      <c r="L40" s="457">
        <f>J40+K40</f>
        <v>0</v>
      </c>
      <c r="M40" s="132" t="s">
        <v>40</v>
      </c>
      <c r="N40" s="127" t="s">
        <v>40</v>
      </c>
      <c r="O40" s="129" t="s">
        <v>40</v>
      </c>
      <c r="P40" s="133"/>
    </row>
    <row r="41" spans="1:16" s="27" customFormat="1" ht="26.25" hidden="1" customHeight="1" x14ac:dyDescent="0.25">
      <c r="A41" s="134">
        <v>21420</v>
      </c>
      <c r="B41" s="135" t="s">
        <v>57</v>
      </c>
      <c r="C41" s="136">
        <f>F41</f>
        <v>0</v>
      </c>
      <c r="D41" s="137">
        <f>SUM(D42)</f>
        <v>0</v>
      </c>
      <c r="E41" s="458">
        <f t="shared" ref="E41:F41" si="15">SUM(E42)</f>
        <v>0</v>
      </c>
      <c r="F41" s="459">
        <f t="shared" si="15"/>
        <v>0</v>
      </c>
      <c r="G41" s="139" t="s">
        <v>40</v>
      </c>
      <c r="H41" s="140" t="s">
        <v>40</v>
      </c>
      <c r="I41" s="141" t="s">
        <v>40</v>
      </c>
      <c r="J41" s="140" t="s">
        <v>40</v>
      </c>
      <c r="K41" s="142" t="s">
        <v>40</v>
      </c>
      <c r="L41" s="141" t="s">
        <v>40</v>
      </c>
      <c r="M41" s="144" t="s">
        <v>40</v>
      </c>
      <c r="N41" s="142" t="s">
        <v>40</v>
      </c>
      <c r="O41" s="141" t="s">
        <v>40</v>
      </c>
      <c r="P41" s="145"/>
    </row>
    <row r="42" spans="1:16" s="27" customFormat="1" ht="26.25" hidden="1" customHeight="1" x14ac:dyDescent="0.25">
      <c r="A42" s="123">
        <v>21429</v>
      </c>
      <c r="B42" s="124" t="s">
        <v>58</v>
      </c>
      <c r="C42" s="125">
        <f>F42</f>
        <v>0</v>
      </c>
      <c r="D42" s="146"/>
      <c r="E42" s="460"/>
      <c r="F42" s="425">
        <f>D42+E42</f>
        <v>0</v>
      </c>
      <c r="G42" s="126" t="s">
        <v>40</v>
      </c>
      <c r="H42" s="128" t="s">
        <v>40</v>
      </c>
      <c r="I42" s="129" t="s">
        <v>40</v>
      </c>
      <c r="J42" s="128" t="s">
        <v>40</v>
      </c>
      <c r="K42" s="127" t="s">
        <v>40</v>
      </c>
      <c r="L42" s="129" t="s">
        <v>40</v>
      </c>
      <c r="M42" s="132" t="s">
        <v>40</v>
      </c>
      <c r="N42" s="127" t="s">
        <v>40</v>
      </c>
      <c r="O42" s="129" t="s">
        <v>40</v>
      </c>
      <c r="P42" s="133"/>
    </row>
    <row r="43" spans="1:16" s="27" customFormat="1" ht="24.75" thickTop="1" x14ac:dyDescent="0.25">
      <c r="A43" s="90">
        <v>21490</v>
      </c>
      <c r="B43" s="76" t="s">
        <v>59</v>
      </c>
      <c r="C43" s="149">
        <f>F43+I43+L43</f>
        <v>2934</v>
      </c>
      <c r="D43" s="150">
        <f>D44</f>
        <v>0</v>
      </c>
      <c r="E43" s="461">
        <f t="shared" ref="E43:L43" si="16">E44</f>
        <v>0</v>
      </c>
      <c r="F43" s="462">
        <f t="shared" si="16"/>
        <v>0</v>
      </c>
      <c r="G43" s="150">
        <f t="shared" si="16"/>
        <v>0</v>
      </c>
      <c r="H43" s="152">
        <f t="shared" si="16"/>
        <v>0</v>
      </c>
      <c r="I43" s="153">
        <f t="shared" si="16"/>
        <v>0</v>
      </c>
      <c r="J43" s="152">
        <f t="shared" si="16"/>
        <v>2934</v>
      </c>
      <c r="K43" s="151">
        <f t="shared" si="16"/>
        <v>0</v>
      </c>
      <c r="L43" s="153">
        <f t="shared" si="16"/>
        <v>2934</v>
      </c>
      <c r="M43" s="85" t="s">
        <v>40</v>
      </c>
      <c r="N43" s="83" t="s">
        <v>40</v>
      </c>
      <c r="O43" s="82" t="s">
        <v>40</v>
      </c>
      <c r="P43" s="86"/>
    </row>
    <row r="44" spans="1:16" s="27" customFormat="1" ht="24" x14ac:dyDescent="0.25">
      <c r="A44" s="58">
        <v>21499</v>
      </c>
      <c r="B44" s="101" t="s">
        <v>60</v>
      </c>
      <c r="C44" s="155">
        <f>F44+I44+L44</f>
        <v>2934</v>
      </c>
      <c r="D44" s="156"/>
      <c r="E44" s="463"/>
      <c r="F44" s="464">
        <f>D44+E44</f>
        <v>0</v>
      </c>
      <c r="G44" s="156"/>
      <c r="H44" s="158"/>
      <c r="I44" s="159">
        <f>G44+H44</f>
        <v>0</v>
      </c>
      <c r="J44" s="158">
        <v>2934</v>
      </c>
      <c r="K44" s="157"/>
      <c r="L44" s="159">
        <f>J44+K44</f>
        <v>2934</v>
      </c>
      <c r="M44" s="121" t="s">
        <v>40</v>
      </c>
      <c r="N44" s="115" t="s">
        <v>40</v>
      </c>
      <c r="O44" s="117" t="s">
        <v>40</v>
      </c>
      <c r="P44" s="640"/>
    </row>
    <row r="45" spans="1:16" ht="12.75" hidden="1" customHeight="1" x14ac:dyDescent="0.25">
      <c r="A45" s="160">
        <v>23000</v>
      </c>
      <c r="B45" s="161" t="s">
        <v>61</v>
      </c>
      <c r="C45" s="149">
        <f>O45</f>
        <v>0</v>
      </c>
      <c r="D45" s="80" t="s">
        <v>40</v>
      </c>
      <c r="E45" s="447" t="s">
        <v>40</v>
      </c>
      <c r="F45" s="448" t="s">
        <v>40</v>
      </c>
      <c r="G45" s="80" t="s">
        <v>40</v>
      </c>
      <c r="H45" s="81" t="s">
        <v>40</v>
      </c>
      <c r="I45" s="82" t="s">
        <v>40</v>
      </c>
      <c r="J45" s="81" t="s">
        <v>40</v>
      </c>
      <c r="K45" s="83" t="s">
        <v>40</v>
      </c>
      <c r="L45" s="82" t="s">
        <v>40</v>
      </c>
      <c r="M45" s="149">
        <f>SUM(M46:M47)</f>
        <v>0</v>
      </c>
      <c r="N45" s="151">
        <f t="shared" ref="N45:O45" si="17">SUM(N46:N47)</f>
        <v>0</v>
      </c>
      <c r="O45" s="153">
        <f t="shared" si="17"/>
        <v>0</v>
      </c>
      <c r="P45" s="162"/>
    </row>
    <row r="46" spans="1:16" ht="24" hidden="1" x14ac:dyDescent="0.25">
      <c r="A46" s="163">
        <v>23410</v>
      </c>
      <c r="B46" s="164" t="s">
        <v>62</v>
      </c>
      <c r="C46" s="136">
        <f t="shared" ref="C46:C47" si="18">O46</f>
        <v>0</v>
      </c>
      <c r="D46" s="139" t="s">
        <v>40</v>
      </c>
      <c r="E46" s="465" t="s">
        <v>40</v>
      </c>
      <c r="F46" s="466" t="s">
        <v>40</v>
      </c>
      <c r="G46" s="139" t="s">
        <v>40</v>
      </c>
      <c r="H46" s="140" t="s">
        <v>40</v>
      </c>
      <c r="I46" s="141" t="s">
        <v>40</v>
      </c>
      <c r="J46" s="140" t="s">
        <v>40</v>
      </c>
      <c r="K46" s="142" t="s">
        <v>40</v>
      </c>
      <c r="L46" s="141" t="s">
        <v>40</v>
      </c>
      <c r="M46" s="165"/>
      <c r="N46" s="166"/>
      <c r="O46" s="167">
        <f>M46+N46</f>
        <v>0</v>
      </c>
      <c r="P46" s="168"/>
    </row>
    <row r="47" spans="1:16" ht="24" hidden="1" x14ac:dyDescent="0.25">
      <c r="A47" s="163">
        <v>23510</v>
      </c>
      <c r="B47" s="164" t="s">
        <v>63</v>
      </c>
      <c r="C47" s="136">
        <f t="shared" si="18"/>
        <v>0</v>
      </c>
      <c r="D47" s="139" t="s">
        <v>40</v>
      </c>
      <c r="E47" s="465" t="s">
        <v>40</v>
      </c>
      <c r="F47" s="466" t="s">
        <v>40</v>
      </c>
      <c r="G47" s="139" t="s">
        <v>40</v>
      </c>
      <c r="H47" s="140" t="s">
        <v>40</v>
      </c>
      <c r="I47" s="141" t="s">
        <v>40</v>
      </c>
      <c r="J47" s="140" t="s">
        <v>40</v>
      </c>
      <c r="K47" s="142" t="s">
        <v>40</v>
      </c>
      <c r="L47" s="141" t="s">
        <v>40</v>
      </c>
      <c r="M47" s="165"/>
      <c r="N47" s="166"/>
      <c r="O47" s="167">
        <f>M47+N47</f>
        <v>0</v>
      </c>
      <c r="P47" s="168"/>
    </row>
    <row r="48" spans="1:16" x14ac:dyDescent="0.25">
      <c r="A48" s="169"/>
      <c r="B48" s="164"/>
      <c r="C48" s="170"/>
      <c r="D48" s="171"/>
      <c r="E48" s="467"/>
      <c r="F48" s="466"/>
      <c r="G48" s="171"/>
      <c r="H48" s="339"/>
      <c r="I48" s="63"/>
      <c r="J48" s="172"/>
      <c r="K48" s="166"/>
      <c r="L48" s="167"/>
      <c r="M48" s="165"/>
      <c r="N48" s="166"/>
      <c r="O48" s="167"/>
      <c r="P48" s="168"/>
    </row>
    <row r="49" spans="1:16" s="27" customFormat="1" x14ac:dyDescent="0.25">
      <c r="A49" s="173"/>
      <c r="B49" s="174" t="s">
        <v>64</v>
      </c>
      <c r="C49" s="175"/>
      <c r="D49" s="176"/>
      <c r="E49" s="511"/>
      <c r="F49" s="427"/>
      <c r="G49" s="176"/>
      <c r="H49" s="178"/>
      <c r="I49" s="179"/>
      <c r="J49" s="178"/>
      <c r="K49" s="177"/>
      <c r="L49" s="179"/>
      <c r="M49" s="180"/>
      <c r="N49" s="177"/>
      <c r="O49" s="179"/>
      <c r="P49" s="181"/>
    </row>
    <row r="50" spans="1:16" s="27" customFormat="1" ht="12.75" thickBot="1" x14ac:dyDescent="0.3">
      <c r="A50" s="182"/>
      <c r="B50" s="30" t="s">
        <v>65</v>
      </c>
      <c r="C50" s="183">
        <f t="shared" si="4"/>
        <v>788730</v>
      </c>
      <c r="D50" s="184">
        <f>SUM(D51,D283)</f>
        <v>781276</v>
      </c>
      <c r="E50" s="469">
        <f t="shared" ref="E50:F50" si="19">SUM(E51,E283)</f>
        <v>0</v>
      </c>
      <c r="F50" s="428">
        <f t="shared" si="19"/>
        <v>781276</v>
      </c>
      <c r="G50" s="184">
        <f>SUM(G51,G283)</f>
        <v>4371</v>
      </c>
      <c r="H50" s="186">
        <f t="shared" ref="H50:I50" si="20">SUM(H51,H283)</f>
        <v>0</v>
      </c>
      <c r="I50" s="187">
        <f t="shared" si="20"/>
        <v>4371</v>
      </c>
      <c r="J50" s="186">
        <f>SUM(J51,J283)</f>
        <v>3083</v>
      </c>
      <c r="K50" s="185">
        <f t="shared" ref="K50:L50" si="21">SUM(K51,K283)</f>
        <v>0</v>
      </c>
      <c r="L50" s="187">
        <f t="shared" si="21"/>
        <v>3083</v>
      </c>
      <c r="M50" s="183">
        <f>SUM(M51,M283)</f>
        <v>0</v>
      </c>
      <c r="N50" s="185">
        <f t="shared" ref="N50:O50" si="22">SUM(N51,N283)</f>
        <v>0</v>
      </c>
      <c r="O50" s="187">
        <f t="shared" si="22"/>
        <v>0</v>
      </c>
      <c r="P50" s="189"/>
    </row>
    <row r="51" spans="1:16" s="27" customFormat="1" ht="36.75" thickTop="1" x14ac:dyDescent="0.25">
      <c r="A51" s="190"/>
      <c r="B51" s="191" t="s">
        <v>66</v>
      </c>
      <c r="C51" s="192">
        <f t="shared" si="4"/>
        <v>788730</v>
      </c>
      <c r="D51" s="193">
        <f>SUM(D52,D194)</f>
        <v>781276</v>
      </c>
      <c r="E51" s="470">
        <f t="shared" ref="E51:F51" si="23">SUM(E52,E194)</f>
        <v>0</v>
      </c>
      <c r="F51" s="429">
        <f t="shared" si="23"/>
        <v>781276</v>
      </c>
      <c r="G51" s="193">
        <f>SUM(G52,G194)</f>
        <v>4371</v>
      </c>
      <c r="H51" s="195">
        <f t="shared" ref="H51:I51" si="24">SUM(H52,H194)</f>
        <v>0</v>
      </c>
      <c r="I51" s="196">
        <f t="shared" si="24"/>
        <v>4371</v>
      </c>
      <c r="J51" s="195">
        <f>SUM(J52,J194)</f>
        <v>3083</v>
      </c>
      <c r="K51" s="194">
        <f t="shared" ref="K51:L51" si="25">SUM(K52,K194)</f>
        <v>0</v>
      </c>
      <c r="L51" s="196">
        <f t="shared" si="25"/>
        <v>3083</v>
      </c>
      <c r="M51" s="192">
        <f>SUM(M52,M194)</f>
        <v>0</v>
      </c>
      <c r="N51" s="194">
        <f t="shared" ref="N51:O51" si="26">SUM(N52,N194)</f>
        <v>0</v>
      </c>
      <c r="O51" s="196">
        <f t="shared" si="26"/>
        <v>0</v>
      </c>
      <c r="P51" s="197"/>
    </row>
    <row r="52" spans="1:16" s="27" customFormat="1" ht="24" x14ac:dyDescent="0.25">
      <c r="A52" s="198"/>
      <c r="B52" s="20" t="s">
        <v>67</v>
      </c>
      <c r="C52" s="199">
        <f t="shared" si="4"/>
        <v>782547</v>
      </c>
      <c r="D52" s="200">
        <f>SUM(D53,D75,D173,D187)</f>
        <v>778116</v>
      </c>
      <c r="E52" s="471">
        <f t="shared" ref="E52:F52" si="27">SUM(E53,E75,E173,E187)</f>
        <v>0</v>
      </c>
      <c r="F52" s="430">
        <f t="shared" si="27"/>
        <v>778116</v>
      </c>
      <c r="G52" s="200">
        <f>SUM(G53,G75,G173,G187)</f>
        <v>4371</v>
      </c>
      <c r="H52" s="202">
        <f t="shared" ref="H52:I52" si="28">SUM(H53,H75,H173,H187)</f>
        <v>0</v>
      </c>
      <c r="I52" s="203">
        <f t="shared" si="28"/>
        <v>4371</v>
      </c>
      <c r="J52" s="202">
        <f>SUM(J53,J75,J173,J187)</f>
        <v>60</v>
      </c>
      <c r="K52" s="201">
        <f t="shared" ref="K52:L52" si="29">SUM(K53,K75,K173,K187)</f>
        <v>0</v>
      </c>
      <c r="L52" s="203">
        <f t="shared" si="29"/>
        <v>60</v>
      </c>
      <c r="M52" s="199">
        <f>SUM(M53,M75,M173,M187)</f>
        <v>0</v>
      </c>
      <c r="N52" s="201">
        <f t="shared" ref="N52:O52" si="30">SUM(N53,N75,N173,N187)</f>
        <v>0</v>
      </c>
      <c r="O52" s="203">
        <f t="shared" si="30"/>
        <v>0</v>
      </c>
      <c r="P52" s="204"/>
    </row>
    <row r="53" spans="1:16" s="27" customFormat="1" x14ac:dyDescent="0.25">
      <c r="A53" s="205">
        <v>1000</v>
      </c>
      <c r="B53" s="205" t="s">
        <v>68</v>
      </c>
      <c r="C53" s="206">
        <f t="shared" si="4"/>
        <v>720160</v>
      </c>
      <c r="D53" s="207">
        <f>SUM(D54,D67)</f>
        <v>715789</v>
      </c>
      <c r="E53" s="472">
        <f t="shared" ref="E53:F53" si="31">SUM(E54,E67)</f>
        <v>0</v>
      </c>
      <c r="F53" s="431">
        <f t="shared" si="31"/>
        <v>715789</v>
      </c>
      <c r="G53" s="207">
        <f>SUM(G54,G67)</f>
        <v>4371</v>
      </c>
      <c r="H53" s="209">
        <f t="shared" ref="H53:I53" si="32">SUM(H54,H67)</f>
        <v>0</v>
      </c>
      <c r="I53" s="210">
        <f t="shared" si="32"/>
        <v>4371</v>
      </c>
      <c r="J53" s="209">
        <f>SUM(J54,J67)</f>
        <v>0</v>
      </c>
      <c r="K53" s="208">
        <f t="shared" ref="K53:L53" si="33">SUM(K54,K67)</f>
        <v>0</v>
      </c>
      <c r="L53" s="210">
        <f t="shared" si="33"/>
        <v>0</v>
      </c>
      <c r="M53" s="206">
        <f>SUM(M54,M67)</f>
        <v>0</v>
      </c>
      <c r="N53" s="208">
        <f t="shared" ref="N53:O53" si="34">SUM(N54,N67)</f>
        <v>0</v>
      </c>
      <c r="O53" s="210">
        <f t="shared" si="34"/>
        <v>0</v>
      </c>
      <c r="P53" s="212"/>
    </row>
    <row r="54" spans="1:16" x14ac:dyDescent="0.25">
      <c r="A54" s="76">
        <v>1100</v>
      </c>
      <c r="B54" s="213" t="s">
        <v>69</v>
      </c>
      <c r="C54" s="77">
        <f t="shared" si="4"/>
        <v>545484</v>
      </c>
      <c r="D54" s="214">
        <f>SUM(D55,D58,D66)</f>
        <v>541962</v>
      </c>
      <c r="E54" s="473">
        <f t="shared" ref="E54:F54" si="35">SUM(E55,E58,E66)</f>
        <v>0</v>
      </c>
      <c r="F54" s="424">
        <f t="shared" si="35"/>
        <v>541962</v>
      </c>
      <c r="G54" s="214">
        <f>SUM(G55,G58,G66)</f>
        <v>3522</v>
      </c>
      <c r="H54" s="87">
        <f t="shared" ref="H54:I54" si="36">SUM(H55,H58,H66)</f>
        <v>0</v>
      </c>
      <c r="I54" s="215">
        <f t="shared" si="36"/>
        <v>3522</v>
      </c>
      <c r="J54" s="87">
        <f>SUM(J55,J58,J66)</f>
        <v>0</v>
      </c>
      <c r="K54" s="88">
        <f t="shared" ref="K54:L54" si="37">SUM(K55,K58,K66)</f>
        <v>0</v>
      </c>
      <c r="L54" s="215">
        <f t="shared" si="37"/>
        <v>0</v>
      </c>
      <c r="M54" s="216">
        <f>SUM(M55,M58,M66)</f>
        <v>0</v>
      </c>
      <c r="N54" s="217">
        <f t="shared" ref="N54:O54" si="38">SUM(N55,N58,N66)</f>
        <v>0</v>
      </c>
      <c r="O54" s="218">
        <f t="shared" si="38"/>
        <v>0</v>
      </c>
      <c r="P54" s="219"/>
    </row>
    <row r="55" spans="1:16" x14ac:dyDescent="0.25">
      <c r="A55" s="220">
        <v>1110</v>
      </c>
      <c r="B55" s="164" t="s">
        <v>70</v>
      </c>
      <c r="C55" s="170">
        <f t="shared" si="4"/>
        <v>493537</v>
      </c>
      <c r="D55" s="221">
        <f>SUM(D56:D57)</f>
        <v>493537</v>
      </c>
      <c r="E55" s="474">
        <f t="shared" ref="E55:F55" si="39">SUM(E56:E57)</f>
        <v>0</v>
      </c>
      <c r="F55" s="426">
        <f t="shared" si="39"/>
        <v>493537</v>
      </c>
      <c r="G55" s="221">
        <f>SUM(G56:G57)</f>
        <v>0</v>
      </c>
      <c r="H55" s="223">
        <f t="shared" ref="H55:I55" si="40">SUM(H56:H57)</f>
        <v>0</v>
      </c>
      <c r="I55" s="224">
        <f t="shared" si="40"/>
        <v>0</v>
      </c>
      <c r="J55" s="223">
        <f>SUM(J56:J57)</f>
        <v>0</v>
      </c>
      <c r="K55" s="222">
        <f t="shared" ref="K55:L55" si="41">SUM(K56:K57)</f>
        <v>0</v>
      </c>
      <c r="L55" s="224">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c r="E56" s="475"/>
      <c r="F56" s="433">
        <f t="shared" ref="F56:F57" si="43">D56+E56</f>
        <v>0</v>
      </c>
      <c r="G56" s="227"/>
      <c r="H56" s="97"/>
      <c r="I56" s="228">
        <f t="shared" ref="I56:I57" si="44">G56+H56</f>
        <v>0</v>
      </c>
      <c r="J56" s="97"/>
      <c r="K56" s="98"/>
      <c r="L56" s="228">
        <f t="shared" ref="L56:L57" si="45">J56+K56</f>
        <v>0</v>
      </c>
      <c r="M56" s="230"/>
      <c r="N56" s="98"/>
      <c r="O56" s="228">
        <f>M56+N56</f>
        <v>0</v>
      </c>
      <c r="P56" s="231"/>
    </row>
    <row r="57" spans="1:16" ht="24" customHeight="1" x14ac:dyDescent="0.25">
      <c r="A57" s="58">
        <v>1119</v>
      </c>
      <c r="B57" s="101" t="s">
        <v>72</v>
      </c>
      <c r="C57" s="102">
        <f t="shared" si="4"/>
        <v>493537</v>
      </c>
      <c r="D57" s="232">
        <v>493537</v>
      </c>
      <c r="E57" s="476"/>
      <c r="F57" s="432">
        <f t="shared" si="43"/>
        <v>493537</v>
      </c>
      <c r="G57" s="232"/>
      <c r="H57" s="107"/>
      <c r="I57" s="233">
        <f t="shared" si="44"/>
        <v>0</v>
      </c>
      <c r="J57" s="107"/>
      <c r="K57" s="108"/>
      <c r="L57" s="233">
        <f t="shared" si="45"/>
        <v>0</v>
      </c>
      <c r="M57" s="235"/>
      <c r="N57" s="108"/>
      <c r="O57" s="233">
        <f>M57+N57</f>
        <v>0</v>
      </c>
      <c r="P57" s="236"/>
    </row>
    <row r="58" spans="1:16" x14ac:dyDescent="0.25">
      <c r="A58" s="237">
        <v>1140</v>
      </c>
      <c r="B58" s="101" t="s">
        <v>73</v>
      </c>
      <c r="C58" s="102">
        <f t="shared" si="4"/>
        <v>50798</v>
      </c>
      <c r="D58" s="238">
        <f>SUM(D59:D65)</f>
        <v>47276</v>
      </c>
      <c r="E58" s="477">
        <f t="shared" ref="E58:F58" si="46">SUM(E59:E65)</f>
        <v>0</v>
      </c>
      <c r="F58" s="432">
        <f t="shared" si="46"/>
        <v>47276</v>
      </c>
      <c r="G58" s="238">
        <f>SUM(G59:G65)</f>
        <v>3522</v>
      </c>
      <c r="H58" s="240">
        <f t="shared" ref="H58:I58" si="47">SUM(H59:H65)</f>
        <v>0</v>
      </c>
      <c r="I58" s="233">
        <f t="shared" si="47"/>
        <v>3522</v>
      </c>
      <c r="J58" s="240">
        <f>SUM(J59:J65)</f>
        <v>0</v>
      </c>
      <c r="K58" s="239">
        <f t="shared" ref="K58:L58" si="48">SUM(K59:K65)</f>
        <v>0</v>
      </c>
      <c r="L58" s="233">
        <f t="shared" si="48"/>
        <v>0</v>
      </c>
      <c r="M58" s="102">
        <f>SUM(M59:M65)</f>
        <v>0</v>
      </c>
      <c r="N58" s="239">
        <f t="shared" ref="N58:O58" si="49">SUM(N59:N65)</f>
        <v>0</v>
      </c>
      <c r="O58" s="233">
        <f t="shared" si="49"/>
        <v>0</v>
      </c>
      <c r="P58" s="236"/>
    </row>
    <row r="59" spans="1:16" hidden="1" x14ac:dyDescent="0.25">
      <c r="A59" s="58">
        <v>1141</v>
      </c>
      <c r="B59" s="101" t="s">
        <v>74</v>
      </c>
      <c r="C59" s="102">
        <f t="shared" si="4"/>
        <v>0</v>
      </c>
      <c r="D59" s="232"/>
      <c r="E59" s="476"/>
      <c r="F59" s="432">
        <f t="shared" ref="F59:F66" si="50">D59+E59</f>
        <v>0</v>
      </c>
      <c r="G59" s="232"/>
      <c r="H59" s="107"/>
      <c r="I59" s="233">
        <f t="shared" ref="I59:I66" si="51">G59+H59</f>
        <v>0</v>
      </c>
      <c r="J59" s="107"/>
      <c r="K59" s="108"/>
      <c r="L59" s="233">
        <f t="shared" ref="L59:L66" si="52">J59+K59</f>
        <v>0</v>
      </c>
      <c r="M59" s="235"/>
      <c r="N59" s="108"/>
      <c r="O59" s="233">
        <f t="shared" ref="O59:O66" si="53">M59+N59</f>
        <v>0</v>
      </c>
      <c r="P59" s="236"/>
    </row>
    <row r="60" spans="1:16" ht="24.75" hidden="1" customHeight="1" x14ac:dyDescent="0.25">
      <c r="A60" s="58">
        <v>1142</v>
      </c>
      <c r="B60" s="101" t="s">
        <v>75</v>
      </c>
      <c r="C60" s="102">
        <f t="shared" si="4"/>
        <v>0</v>
      </c>
      <c r="D60" s="232"/>
      <c r="E60" s="476"/>
      <c r="F60" s="432">
        <f t="shared" si="50"/>
        <v>0</v>
      </c>
      <c r="G60" s="232"/>
      <c r="H60" s="107"/>
      <c r="I60" s="233">
        <f t="shared" si="51"/>
        <v>0</v>
      </c>
      <c r="J60" s="107"/>
      <c r="K60" s="108"/>
      <c r="L60" s="233">
        <f>J60+K60</f>
        <v>0</v>
      </c>
      <c r="M60" s="235"/>
      <c r="N60" s="108"/>
      <c r="O60" s="233">
        <f t="shared" si="53"/>
        <v>0</v>
      </c>
      <c r="P60" s="236"/>
    </row>
    <row r="61" spans="1:16" ht="24" hidden="1" x14ac:dyDescent="0.25">
      <c r="A61" s="58">
        <v>1145</v>
      </c>
      <c r="B61" s="101" t="s">
        <v>76</v>
      </c>
      <c r="C61" s="102">
        <f t="shared" si="4"/>
        <v>0</v>
      </c>
      <c r="D61" s="232"/>
      <c r="E61" s="476"/>
      <c r="F61" s="432">
        <f t="shared" si="50"/>
        <v>0</v>
      </c>
      <c r="G61" s="232"/>
      <c r="H61" s="107"/>
      <c r="I61" s="233">
        <f t="shared" si="51"/>
        <v>0</v>
      </c>
      <c r="J61" s="107"/>
      <c r="K61" s="108"/>
      <c r="L61" s="233">
        <f t="shared" si="52"/>
        <v>0</v>
      </c>
      <c r="M61" s="235"/>
      <c r="N61" s="108"/>
      <c r="O61" s="233">
        <f>M61+N61</f>
        <v>0</v>
      </c>
      <c r="P61" s="236"/>
    </row>
    <row r="62" spans="1:16" ht="39.75" customHeight="1" x14ac:dyDescent="0.25">
      <c r="A62" s="58">
        <v>1146</v>
      </c>
      <c r="B62" s="101" t="s">
        <v>77</v>
      </c>
      <c r="C62" s="102">
        <f t="shared" si="4"/>
        <v>3522</v>
      </c>
      <c r="D62" s="232"/>
      <c r="E62" s="476"/>
      <c r="F62" s="432">
        <f t="shared" si="50"/>
        <v>0</v>
      </c>
      <c r="G62" s="232">
        <v>3522</v>
      </c>
      <c r="H62" s="107"/>
      <c r="I62" s="233">
        <f t="shared" si="51"/>
        <v>3522</v>
      </c>
      <c r="J62" s="107"/>
      <c r="K62" s="108"/>
      <c r="L62" s="233">
        <f t="shared" si="52"/>
        <v>0</v>
      </c>
      <c r="M62" s="235"/>
      <c r="N62" s="108"/>
      <c r="O62" s="233">
        <f t="shared" si="53"/>
        <v>0</v>
      </c>
      <c r="P62" s="637"/>
    </row>
    <row r="63" spans="1:16" x14ac:dyDescent="0.25">
      <c r="A63" s="58">
        <v>1147</v>
      </c>
      <c r="B63" s="101" t="s">
        <v>78</v>
      </c>
      <c r="C63" s="102">
        <f t="shared" si="4"/>
        <v>11466</v>
      </c>
      <c r="D63" s="232">
        <v>11466</v>
      </c>
      <c r="E63" s="476"/>
      <c r="F63" s="432">
        <f t="shared" si="50"/>
        <v>11466</v>
      </c>
      <c r="G63" s="232"/>
      <c r="H63" s="107"/>
      <c r="I63" s="233">
        <f t="shared" si="51"/>
        <v>0</v>
      </c>
      <c r="J63" s="107"/>
      <c r="K63" s="108"/>
      <c r="L63" s="233">
        <f t="shared" si="52"/>
        <v>0</v>
      </c>
      <c r="M63" s="235"/>
      <c r="N63" s="108"/>
      <c r="O63" s="233">
        <f t="shared" si="53"/>
        <v>0</v>
      </c>
      <c r="P63" s="236"/>
    </row>
    <row r="64" spans="1:16" x14ac:dyDescent="0.25">
      <c r="A64" s="58">
        <v>1148</v>
      </c>
      <c r="B64" s="101" t="s">
        <v>79</v>
      </c>
      <c r="C64" s="102">
        <f t="shared" si="4"/>
        <v>35810</v>
      </c>
      <c r="D64" s="232">
        <v>35810</v>
      </c>
      <c r="E64" s="476"/>
      <c r="F64" s="432">
        <f t="shared" si="50"/>
        <v>35810</v>
      </c>
      <c r="G64" s="232"/>
      <c r="H64" s="107"/>
      <c r="I64" s="233">
        <f t="shared" si="51"/>
        <v>0</v>
      </c>
      <c r="J64" s="107"/>
      <c r="K64" s="108"/>
      <c r="L64" s="233">
        <f t="shared" si="52"/>
        <v>0</v>
      </c>
      <c r="M64" s="235"/>
      <c r="N64" s="108"/>
      <c r="O64" s="233">
        <f t="shared" si="53"/>
        <v>0</v>
      </c>
      <c r="P64" s="236"/>
    </row>
    <row r="65" spans="1:16" ht="24" hidden="1" customHeight="1" x14ac:dyDescent="0.25">
      <c r="A65" s="58">
        <v>1149</v>
      </c>
      <c r="B65" s="101" t="s">
        <v>80</v>
      </c>
      <c r="C65" s="102">
        <f>F65+I65+L65+O65</f>
        <v>0</v>
      </c>
      <c r="D65" s="232"/>
      <c r="E65" s="476"/>
      <c r="F65" s="432">
        <f t="shared" si="50"/>
        <v>0</v>
      </c>
      <c r="G65" s="232"/>
      <c r="H65" s="107"/>
      <c r="I65" s="233">
        <f t="shared" si="51"/>
        <v>0</v>
      </c>
      <c r="J65" s="107"/>
      <c r="K65" s="108"/>
      <c r="L65" s="233">
        <f t="shared" si="52"/>
        <v>0</v>
      </c>
      <c r="M65" s="235"/>
      <c r="N65" s="108"/>
      <c r="O65" s="233">
        <f t="shared" si="53"/>
        <v>0</v>
      </c>
      <c r="P65" s="236"/>
    </row>
    <row r="66" spans="1:16" ht="36" x14ac:dyDescent="0.25">
      <c r="A66" s="220">
        <v>1150</v>
      </c>
      <c r="B66" s="164" t="s">
        <v>81</v>
      </c>
      <c r="C66" s="170">
        <f>F66+I66+L66+O66</f>
        <v>1149</v>
      </c>
      <c r="D66" s="241">
        <v>1149</v>
      </c>
      <c r="E66" s="478"/>
      <c r="F66" s="426">
        <f t="shared" si="50"/>
        <v>1149</v>
      </c>
      <c r="G66" s="241"/>
      <c r="H66" s="243"/>
      <c r="I66" s="224">
        <f t="shared" si="51"/>
        <v>0</v>
      </c>
      <c r="J66" s="243"/>
      <c r="K66" s="242"/>
      <c r="L66" s="224">
        <f t="shared" si="52"/>
        <v>0</v>
      </c>
      <c r="M66" s="244"/>
      <c r="N66" s="242"/>
      <c r="O66" s="224">
        <f t="shared" si="53"/>
        <v>0</v>
      </c>
      <c r="P66" s="226"/>
    </row>
    <row r="67" spans="1:16" ht="24" x14ac:dyDescent="0.25">
      <c r="A67" s="76">
        <v>1200</v>
      </c>
      <c r="B67" s="213" t="s">
        <v>82</v>
      </c>
      <c r="C67" s="77">
        <f t="shared" si="4"/>
        <v>174676</v>
      </c>
      <c r="D67" s="214">
        <f>SUM(D68:D69)</f>
        <v>173827</v>
      </c>
      <c r="E67" s="473">
        <f t="shared" ref="E67:F67" si="54">SUM(E68:E69)</f>
        <v>0</v>
      </c>
      <c r="F67" s="424">
        <f t="shared" si="54"/>
        <v>173827</v>
      </c>
      <c r="G67" s="214">
        <f>SUM(G68:G69)</f>
        <v>849</v>
      </c>
      <c r="H67" s="87">
        <f t="shared" ref="H67:I67" si="55">SUM(H68:H69)</f>
        <v>0</v>
      </c>
      <c r="I67" s="215">
        <f t="shared" si="55"/>
        <v>849</v>
      </c>
      <c r="J67" s="87">
        <f>SUM(J68:J69)</f>
        <v>0</v>
      </c>
      <c r="K67" s="88">
        <f t="shared" ref="K67:L67" si="56">SUM(K68:K69)</f>
        <v>0</v>
      </c>
      <c r="L67" s="215">
        <f t="shared" si="56"/>
        <v>0</v>
      </c>
      <c r="M67" s="77">
        <f>SUM(M68:M69)</f>
        <v>0</v>
      </c>
      <c r="N67" s="88">
        <f t="shared" ref="N67:O67" si="57">SUM(N68:N69)</f>
        <v>0</v>
      </c>
      <c r="O67" s="215">
        <f t="shared" si="57"/>
        <v>0</v>
      </c>
      <c r="P67" s="245"/>
    </row>
    <row r="68" spans="1:16" ht="24" x14ac:dyDescent="0.25">
      <c r="A68" s="635">
        <v>1210</v>
      </c>
      <c r="B68" s="91" t="s">
        <v>83</v>
      </c>
      <c r="C68" s="92">
        <f t="shared" si="4"/>
        <v>137756</v>
      </c>
      <c r="D68" s="227">
        <v>136907</v>
      </c>
      <c r="E68" s="475"/>
      <c r="F68" s="433">
        <f>D68+E68</f>
        <v>136907</v>
      </c>
      <c r="G68" s="227">
        <v>849</v>
      </c>
      <c r="H68" s="97"/>
      <c r="I68" s="228">
        <f>G68+H68</f>
        <v>849</v>
      </c>
      <c r="J68" s="97"/>
      <c r="K68" s="98"/>
      <c r="L68" s="228">
        <f>J68+K68</f>
        <v>0</v>
      </c>
      <c r="M68" s="230"/>
      <c r="N68" s="98"/>
      <c r="O68" s="228">
        <f>M68+N68</f>
        <v>0</v>
      </c>
      <c r="P68" s="641"/>
    </row>
    <row r="69" spans="1:16" ht="24" x14ac:dyDescent="0.25">
      <c r="A69" s="237">
        <v>1220</v>
      </c>
      <c r="B69" s="101" t="s">
        <v>84</v>
      </c>
      <c r="C69" s="102">
        <f t="shared" si="4"/>
        <v>36920</v>
      </c>
      <c r="D69" s="238">
        <f>SUM(D70:D74)</f>
        <v>36920</v>
      </c>
      <c r="E69" s="477">
        <f t="shared" ref="E69:F69" si="58">SUM(E70:E74)</f>
        <v>0</v>
      </c>
      <c r="F69" s="432">
        <f t="shared" si="58"/>
        <v>36920</v>
      </c>
      <c r="G69" s="238">
        <f>SUM(G70:G74)</f>
        <v>0</v>
      </c>
      <c r="H69" s="240">
        <f t="shared" ref="H69:I69" si="59">SUM(H70:H74)</f>
        <v>0</v>
      </c>
      <c r="I69" s="233">
        <f t="shared" si="59"/>
        <v>0</v>
      </c>
      <c r="J69" s="240">
        <f>SUM(J70:J74)</f>
        <v>0</v>
      </c>
      <c r="K69" s="239">
        <f t="shared" ref="K69:L69" si="60">SUM(K70:K74)</f>
        <v>0</v>
      </c>
      <c r="L69" s="233">
        <f t="shared" si="60"/>
        <v>0</v>
      </c>
      <c r="M69" s="102">
        <f>SUM(M70:M74)</f>
        <v>0</v>
      </c>
      <c r="N69" s="239">
        <f t="shared" ref="N69:O69" si="61">SUM(N70:N74)</f>
        <v>0</v>
      </c>
      <c r="O69" s="233">
        <f t="shared" si="61"/>
        <v>0</v>
      </c>
      <c r="P69" s="637"/>
    </row>
    <row r="70" spans="1:16" ht="48" x14ac:dyDescent="0.25">
      <c r="A70" s="58">
        <v>1221</v>
      </c>
      <c r="B70" s="101" t="s">
        <v>85</v>
      </c>
      <c r="C70" s="102">
        <f t="shared" si="4"/>
        <v>26352</v>
      </c>
      <c r="D70" s="232">
        <v>26352</v>
      </c>
      <c r="E70" s="476"/>
      <c r="F70" s="432">
        <f t="shared" ref="F70:F74" si="62">D70+E70</f>
        <v>26352</v>
      </c>
      <c r="G70" s="232"/>
      <c r="H70" s="107"/>
      <c r="I70" s="233">
        <f t="shared" ref="I70:I74" si="63">G70+H70</f>
        <v>0</v>
      </c>
      <c r="J70" s="107"/>
      <c r="K70" s="108"/>
      <c r="L70" s="233">
        <f t="shared" ref="L70:L74" si="64">J70+K70</f>
        <v>0</v>
      </c>
      <c r="M70" s="235"/>
      <c r="N70" s="108"/>
      <c r="O70" s="233">
        <f t="shared" ref="O70:O74" si="65">M70+N70</f>
        <v>0</v>
      </c>
      <c r="P70" s="236"/>
    </row>
    <row r="71" spans="1:16" hidden="1" x14ac:dyDescent="0.25">
      <c r="A71" s="58">
        <v>1223</v>
      </c>
      <c r="B71" s="101" t="s">
        <v>86</v>
      </c>
      <c r="C71" s="102">
        <f t="shared" si="4"/>
        <v>0</v>
      </c>
      <c r="D71" s="232"/>
      <c r="E71" s="476"/>
      <c r="F71" s="432">
        <f t="shared" si="62"/>
        <v>0</v>
      </c>
      <c r="G71" s="232"/>
      <c r="H71" s="107"/>
      <c r="I71" s="233">
        <f t="shared" si="63"/>
        <v>0</v>
      </c>
      <c r="J71" s="107"/>
      <c r="K71" s="108"/>
      <c r="L71" s="233">
        <f t="shared" si="64"/>
        <v>0</v>
      </c>
      <c r="M71" s="235"/>
      <c r="N71" s="108"/>
      <c r="O71" s="233">
        <f t="shared" si="65"/>
        <v>0</v>
      </c>
      <c r="P71" s="236"/>
    </row>
    <row r="72" spans="1:16" hidden="1" x14ac:dyDescent="0.25">
      <c r="A72" s="58">
        <v>1225</v>
      </c>
      <c r="B72" s="101" t="s">
        <v>87</v>
      </c>
      <c r="C72" s="102">
        <f t="shared" si="4"/>
        <v>0</v>
      </c>
      <c r="D72" s="232"/>
      <c r="E72" s="476"/>
      <c r="F72" s="432">
        <f t="shared" si="62"/>
        <v>0</v>
      </c>
      <c r="G72" s="232"/>
      <c r="H72" s="107"/>
      <c r="I72" s="233">
        <f t="shared" si="63"/>
        <v>0</v>
      </c>
      <c r="J72" s="107"/>
      <c r="K72" s="108"/>
      <c r="L72" s="233">
        <f t="shared" si="64"/>
        <v>0</v>
      </c>
      <c r="M72" s="235"/>
      <c r="N72" s="108"/>
      <c r="O72" s="233">
        <f t="shared" si="65"/>
        <v>0</v>
      </c>
      <c r="P72" s="236"/>
    </row>
    <row r="73" spans="1:16" ht="36" x14ac:dyDescent="0.25">
      <c r="A73" s="58">
        <v>1227</v>
      </c>
      <c r="B73" s="101" t="s">
        <v>88</v>
      </c>
      <c r="C73" s="102">
        <f t="shared" si="4"/>
        <v>10068</v>
      </c>
      <c r="D73" s="232">
        <v>10068</v>
      </c>
      <c r="E73" s="476"/>
      <c r="F73" s="432">
        <f t="shared" si="62"/>
        <v>10068</v>
      </c>
      <c r="G73" s="232"/>
      <c r="H73" s="107"/>
      <c r="I73" s="233">
        <f t="shared" si="63"/>
        <v>0</v>
      </c>
      <c r="J73" s="107"/>
      <c r="K73" s="108"/>
      <c r="L73" s="233">
        <f t="shared" si="64"/>
        <v>0</v>
      </c>
      <c r="M73" s="235"/>
      <c r="N73" s="108"/>
      <c r="O73" s="233">
        <f t="shared" si="65"/>
        <v>0</v>
      </c>
      <c r="P73" s="236"/>
    </row>
    <row r="74" spans="1:16" ht="48" x14ac:dyDescent="0.25">
      <c r="A74" s="58">
        <v>1228</v>
      </c>
      <c r="B74" s="101" t="s">
        <v>89</v>
      </c>
      <c r="C74" s="102">
        <f t="shared" si="4"/>
        <v>500</v>
      </c>
      <c r="D74" s="232">
        <v>500</v>
      </c>
      <c r="E74" s="476"/>
      <c r="F74" s="432">
        <f t="shared" si="62"/>
        <v>500</v>
      </c>
      <c r="G74" s="232"/>
      <c r="H74" s="107"/>
      <c r="I74" s="233">
        <f t="shared" si="63"/>
        <v>0</v>
      </c>
      <c r="J74" s="107"/>
      <c r="K74" s="108"/>
      <c r="L74" s="233">
        <f t="shared" si="64"/>
        <v>0</v>
      </c>
      <c r="M74" s="235"/>
      <c r="N74" s="108"/>
      <c r="O74" s="233">
        <f t="shared" si="65"/>
        <v>0</v>
      </c>
      <c r="P74" s="236"/>
    </row>
    <row r="75" spans="1:16" x14ac:dyDescent="0.25">
      <c r="A75" s="205">
        <v>2000</v>
      </c>
      <c r="B75" s="205" t="s">
        <v>90</v>
      </c>
      <c r="C75" s="206">
        <f t="shared" si="4"/>
        <v>62387</v>
      </c>
      <c r="D75" s="207">
        <f>SUM(D76,D83,D130,D164,D165,D172)</f>
        <v>62327</v>
      </c>
      <c r="E75" s="472">
        <f t="shared" ref="E75:F75" si="66">SUM(E76,E83,E130,E164,E165,E172)</f>
        <v>0</v>
      </c>
      <c r="F75" s="431">
        <f t="shared" si="66"/>
        <v>62327</v>
      </c>
      <c r="G75" s="207">
        <f>SUM(G76,G83,G130,G164,G165,G172)</f>
        <v>0</v>
      </c>
      <c r="H75" s="209">
        <f t="shared" ref="H75:I75" si="67">SUM(H76,H83,H130,H164,H165,H172)</f>
        <v>0</v>
      </c>
      <c r="I75" s="210">
        <f t="shared" si="67"/>
        <v>0</v>
      </c>
      <c r="J75" s="209">
        <f>SUM(J76,J83,J130,J164,J165,J172)</f>
        <v>60</v>
      </c>
      <c r="K75" s="208">
        <f t="shared" ref="K75:L75" si="68">SUM(K76,K83,K130,K164,K165,K172)</f>
        <v>0</v>
      </c>
      <c r="L75" s="210">
        <f t="shared" si="68"/>
        <v>60</v>
      </c>
      <c r="M75" s="206">
        <f>SUM(M76,M83,M130,M164,M165,M172)</f>
        <v>0</v>
      </c>
      <c r="N75" s="208">
        <f t="shared" ref="N75:O75" si="69">SUM(N76,N83,N130,N164,N165,N172)</f>
        <v>0</v>
      </c>
      <c r="O75" s="210">
        <f t="shared" si="69"/>
        <v>0</v>
      </c>
      <c r="P75" s="212"/>
    </row>
    <row r="76" spans="1:16" ht="24" x14ac:dyDescent="0.25">
      <c r="A76" s="76">
        <v>2100</v>
      </c>
      <c r="B76" s="213" t="s">
        <v>91</v>
      </c>
      <c r="C76" s="77">
        <f t="shared" si="4"/>
        <v>4232</v>
      </c>
      <c r="D76" s="214">
        <f>SUM(D77,D80)</f>
        <v>3655</v>
      </c>
      <c r="E76" s="473">
        <f t="shared" ref="E76:F76" si="70">SUM(E77,E80)</f>
        <v>577</v>
      </c>
      <c r="F76" s="424">
        <f t="shared" si="70"/>
        <v>4232</v>
      </c>
      <c r="G76" s="214">
        <f>SUM(G77,G80)</f>
        <v>0</v>
      </c>
      <c r="H76" s="87">
        <f t="shared" ref="H76:I76" si="71">SUM(H77,H80)</f>
        <v>0</v>
      </c>
      <c r="I76" s="215">
        <f t="shared" si="71"/>
        <v>0</v>
      </c>
      <c r="J76" s="87">
        <f>SUM(J77,J80)</f>
        <v>0</v>
      </c>
      <c r="K76" s="88">
        <f t="shared" ref="K76:L76" si="72">SUM(K77,K80)</f>
        <v>0</v>
      </c>
      <c r="L76" s="215">
        <f t="shared" si="72"/>
        <v>0</v>
      </c>
      <c r="M76" s="77">
        <f>SUM(M77,M80)</f>
        <v>0</v>
      </c>
      <c r="N76" s="88">
        <f t="shared" ref="N76:O76" si="73">SUM(N77,N80)</f>
        <v>0</v>
      </c>
      <c r="O76" s="215">
        <f t="shared" si="73"/>
        <v>0</v>
      </c>
      <c r="P76" s="245"/>
    </row>
    <row r="77" spans="1:16" ht="24" hidden="1" x14ac:dyDescent="0.25">
      <c r="A77" s="635">
        <v>2110</v>
      </c>
      <c r="B77" s="91" t="s">
        <v>92</v>
      </c>
      <c r="C77" s="92">
        <f t="shared" si="4"/>
        <v>0</v>
      </c>
      <c r="D77" s="246">
        <f>SUM(D78:D79)</f>
        <v>0</v>
      </c>
      <c r="E77" s="480">
        <f t="shared" ref="E77:F77" si="74">SUM(E78:E79)</f>
        <v>0</v>
      </c>
      <c r="F77" s="433">
        <f t="shared" si="74"/>
        <v>0</v>
      </c>
      <c r="G77" s="246">
        <f>SUM(G78:G79)</f>
        <v>0</v>
      </c>
      <c r="H77" s="248">
        <f t="shared" ref="H77:I77" si="75">SUM(H78:H79)</f>
        <v>0</v>
      </c>
      <c r="I77" s="228">
        <f t="shared" si="75"/>
        <v>0</v>
      </c>
      <c r="J77" s="248">
        <f>SUM(J78:J79)</f>
        <v>0</v>
      </c>
      <c r="K77" s="247">
        <f t="shared" ref="K77:L77" si="76">SUM(K78:K79)</f>
        <v>0</v>
      </c>
      <c r="L77" s="228">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c r="E78" s="476"/>
      <c r="F78" s="432">
        <f t="shared" ref="F78:F79" si="78">D78+E78</f>
        <v>0</v>
      </c>
      <c r="G78" s="232"/>
      <c r="H78" s="107"/>
      <c r="I78" s="233">
        <f t="shared" ref="I78:I79" si="79">G78+H78</f>
        <v>0</v>
      </c>
      <c r="J78" s="107"/>
      <c r="K78" s="108"/>
      <c r="L78" s="233">
        <f t="shared" ref="L78:L79" si="80">J78+K78</f>
        <v>0</v>
      </c>
      <c r="M78" s="235"/>
      <c r="N78" s="108"/>
      <c r="O78" s="233">
        <f t="shared" ref="O78:O79" si="81">M78+N78</f>
        <v>0</v>
      </c>
      <c r="P78" s="236"/>
    </row>
    <row r="79" spans="1:16" ht="24" hidden="1" x14ac:dyDescent="0.25">
      <c r="A79" s="58">
        <v>2112</v>
      </c>
      <c r="B79" s="101" t="s">
        <v>94</v>
      </c>
      <c r="C79" s="102">
        <f t="shared" si="4"/>
        <v>0</v>
      </c>
      <c r="D79" s="232"/>
      <c r="E79" s="476"/>
      <c r="F79" s="432">
        <f t="shared" si="78"/>
        <v>0</v>
      </c>
      <c r="G79" s="232"/>
      <c r="H79" s="107"/>
      <c r="I79" s="233">
        <f t="shared" si="79"/>
        <v>0</v>
      </c>
      <c r="J79" s="107"/>
      <c r="K79" s="108"/>
      <c r="L79" s="233">
        <f t="shared" si="80"/>
        <v>0</v>
      </c>
      <c r="M79" s="235"/>
      <c r="N79" s="108"/>
      <c r="O79" s="233">
        <f t="shared" si="81"/>
        <v>0</v>
      </c>
      <c r="P79" s="236"/>
    </row>
    <row r="80" spans="1:16" ht="48" x14ac:dyDescent="0.25">
      <c r="A80" s="237">
        <v>2120</v>
      </c>
      <c r="B80" s="101" t="s">
        <v>95</v>
      </c>
      <c r="C80" s="102">
        <f t="shared" si="4"/>
        <v>4232</v>
      </c>
      <c r="D80" s="238">
        <f>SUM(D81:D82)</f>
        <v>3655</v>
      </c>
      <c r="E80" s="477">
        <f t="shared" ref="E80:F80" si="82">SUM(E81:E82)</f>
        <v>577</v>
      </c>
      <c r="F80" s="432">
        <f t="shared" si="82"/>
        <v>4232</v>
      </c>
      <c r="G80" s="238">
        <f>SUM(G81:G82)</f>
        <v>0</v>
      </c>
      <c r="H80" s="240">
        <f t="shared" ref="H80:I80" si="83">SUM(H81:H82)</f>
        <v>0</v>
      </c>
      <c r="I80" s="233">
        <f t="shared" si="83"/>
        <v>0</v>
      </c>
      <c r="J80" s="240">
        <f>SUM(J81:J82)</f>
        <v>0</v>
      </c>
      <c r="K80" s="239">
        <f t="shared" ref="K80:L80" si="84">SUM(K81:K82)</f>
        <v>0</v>
      </c>
      <c r="L80" s="233">
        <f t="shared" si="84"/>
        <v>0</v>
      </c>
      <c r="M80" s="102">
        <f>SUM(M81:M82)</f>
        <v>0</v>
      </c>
      <c r="N80" s="239">
        <f t="shared" ref="N80:O80" si="85">SUM(N81:N82)</f>
        <v>0</v>
      </c>
      <c r="O80" s="233">
        <f t="shared" si="85"/>
        <v>0</v>
      </c>
      <c r="P80" s="637" t="s">
        <v>756</v>
      </c>
    </row>
    <row r="81" spans="1:16" x14ac:dyDescent="0.25">
      <c r="A81" s="58">
        <v>2121</v>
      </c>
      <c r="B81" s="101" t="s">
        <v>93</v>
      </c>
      <c r="C81" s="102">
        <f t="shared" si="4"/>
        <v>810</v>
      </c>
      <c r="D81" s="232">
        <v>688</v>
      </c>
      <c r="E81" s="476">
        <f>6*29-52</f>
        <v>122</v>
      </c>
      <c r="F81" s="432">
        <f t="shared" ref="F81:F82" si="86">D81+E81</f>
        <v>810</v>
      </c>
      <c r="G81" s="232"/>
      <c r="H81" s="107"/>
      <c r="I81" s="233">
        <f t="shared" ref="I81:I82" si="87">G81+H81</f>
        <v>0</v>
      </c>
      <c r="J81" s="107"/>
      <c r="K81" s="108"/>
      <c r="L81" s="233">
        <f t="shared" ref="L81:L82" si="88">J81+K81</f>
        <v>0</v>
      </c>
      <c r="M81" s="235"/>
      <c r="N81" s="108"/>
      <c r="O81" s="233">
        <f t="shared" ref="O81:O82" si="89">M81+N81</f>
        <v>0</v>
      </c>
      <c r="P81" s="637" t="s">
        <v>757</v>
      </c>
    </row>
    <row r="82" spans="1:16" ht="48" x14ac:dyDescent="0.25">
      <c r="A82" s="58">
        <v>2122</v>
      </c>
      <c r="B82" s="101" t="s">
        <v>94</v>
      </c>
      <c r="C82" s="102">
        <f t="shared" si="4"/>
        <v>3422</v>
      </c>
      <c r="D82" s="232">
        <v>2967</v>
      </c>
      <c r="E82" s="476">
        <f>5*65+200+10-280+200</f>
        <v>455</v>
      </c>
      <c r="F82" s="432">
        <f t="shared" si="86"/>
        <v>3422</v>
      </c>
      <c r="G82" s="232"/>
      <c r="H82" s="107"/>
      <c r="I82" s="233">
        <f t="shared" si="87"/>
        <v>0</v>
      </c>
      <c r="J82" s="107"/>
      <c r="K82" s="108"/>
      <c r="L82" s="233">
        <f t="shared" si="88"/>
        <v>0</v>
      </c>
      <c r="M82" s="235"/>
      <c r="N82" s="108"/>
      <c r="O82" s="233">
        <f t="shared" si="89"/>
        <v>0</v>
      </c>
      <c r="P82" s="637" t="s">
        <v>758</v>
      </c>
    </row>
    <row r="83" spans="1:16" x14ac:dyDescent="0.25">
      <c r="A83" s="76">
        <v>2200</v>
      </c>
      <c r="B83" s="213" t="s">
        <v>96</v>
      </c>
      <c r="C83" s="77">
        <f t="shared" si="4"/>
        <v>37787</v>
      </c>
      <c r="D83" s="214">
        <f>SUM(D84,D89,D95,D103,D112,D116,D122,D128)</f>
        <v>37727</v>
      </c>
      <c r="E83" s="473">
        <f t="shared" ref="E83:F83" si="90">SUM(E84,E89,E95,E103,E112,E116,E122,E128)</f>
        <v>0</v>
      </c>
      <c r="F83" s="424">
        <f t="shared" si="90"/>
        <v>37727</v>
      </c>
      <c r="G83" s="214">
        <f>SUM(G84,G89,G95,G103,G112,G116,G122,G128)</f>
        <v>0</v>
      </c>
      <c r="H83" s="87">
        <f t="shared" ref="H83:I83" si="91">SUM(H84,H89,H95,H103,H112,H116,H122,H128)</f>
        <v>0</v>
      </c>
      <c r="I83" s="215">
        <f t="shared" si="91"/>
        <v>0</v>
      </c>
      <c r="J83" s="87">
        <f>SUM(J84,J89,J95,J103,J112,J116,J122,J128)</f>
        <v>60</v>
      </c>
      <c r="K83" s="88">
        <f t="shared" ref="K83:L83" si="92">SUM(K84,K89,K95,K103,K112,K116,K122,K128)</f>
        <v>0</v>
      </c>
      <c r="L83" s="215">
        <f t="shared" si="92"/>
        <v>60</v>
      </c>
      <c r="M83" s="125">
        <f>SUM(M84,M89,M95,M103,M112,M116,M122,M128)</f>
        <v>0</v>
      </c>
      <c r="N83" s="249">
        <f t="shared" ref="N83:O83" si="93">SUM(N84,N89,N95,N103,N112,N116,N122,N128)</f>
        <v>0</v>
      </c>
      <c r="O83" s="250">
        <f t="shared" si="93"/>
        <v>0</v>
      </c>
      <c r="P83" s="251"/>
    </row>
    <row r="84" spans="1:16" ht="24" x14ac:dyDescent="0.25">
      <c r="A84" s="220">
        <v>2210</v>
      </c>
      <c r="B84" s="164" t="s">
        <v>97</v>
      </c>
      <c r="C84" s="170">
        <f t="shared" si="4"/>
        <v>10677</v>
      </c>
      <c r="D84" s="221">
        <f>SUM(D85:D88)</f>
        <v>10617</v>
      </c>
      <c r="E84" s="474">
        <f t="shared" ref="E84:F84" si="94">SUM(E85:E88)</f>
        <v>0</v>
      </c>
      <c r="F84" s="426">
        <f t="shared" si="94"/>
        <v>10617</v>
      </c>
      <c r="G84" s="221">
        <f>SUM(G85:G88)</f>
        <v>0</v>
      </c>
      <c r="H84" s="223">
        <f t="shared" ref="H84:I84" si="95">SUM(H85:H88)</f>
        <v>0</v>
      </c>
      <c r="I84" s="224">
        <f t="shared" si="95"/>
        <v>0</v>
      </c>
      <c r="J84" s="223">
        <f>SUM(J85:J88)</f>
        <v>60</v>
      </c>
      <c r="K84" s="222">
        <f t="shared" ref="K84:L84" si="96">SUM(K85:K88)</f>
        <v>0</v>
      </c>
      <c r="L84" s="224">
        <f t="shared" si="96"/>
        <v>60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c r="E85" s="475"/>
      <c r="F85" s="433">
        <f t="shared" ref="F85:F88" si="99">D85+E85</f>
        <v>0</v>
      </c>
      <c r="G85" s="227"/>
      <c r="H85" s="97"/>
      <c r="I85" s="228">
        <f t="shared" ref="I85:I88" si="100">G85+H85</f>
        <v>0</v>
      </c>
      <c r="J85" s="97"/>
      <c r="K85" s="98"/>
      <c r="L85" s="228">
        <f t="shared" ref="L85:L88" si="101">J85+K85</f>
        <v>0</v>
      </c>
      <c r="M85" s="230"/>
      <c r="N85" s="98"/>
      <c r="O85" s="228">
        <f t="shared" ref="O85:O88" si="102">M85+N85</f>
        <v>0</v>
      </c>
      <c r="P85" s="231"/>
    </row>
    <row r="86" spans="1:16" ht="36" x14ac:dyDescent="0.25">
      <c r="A86" s="58">
        <v>2212</v>
      </c>
      <c r="B86" s="101" t="s">
        <v>99</v>
      </c>
      <c r="C86" s="102">
        <f t="shared" si="98"/>
        <v>6441</v>
      </c>
      <c r="D86" s="232">
        <v>6441</v>
      </c>
      <c r="E86" s="476"/>
      <c r="F86" s="432">
        <f t="shared" si="99"/>
        <v>6441</v>
      </c>
      <c r="G86" s="232"/>
      <c r="H86" s="107"/>
      <c r="I86" s="233">
        <f t="shared" si="100"/>
        <v>0</v>
      </c>
      <c r="J86" s="107"/>
      <c r="K86" s="108"/>
      <c r="L86" s="233">
        <f t="shared" si="101"/>
        <v>0</v>
      </c>
      <c r="M86" s="235"/>
      <c r="N86" s="108"/>
      <c r="O86" s="233">
        <f t="shared" si="102"/>
        <v>0</v>
      </c>
      <c r="P86" s="236"/>
    </row>
    <row r="87" spans="1:16" ht="24" x14ac:dyDescent="0.25">
      <c r="A87" s="58">
        <v>2214</v>
      </c>
      <c r="B87" s="101" t="s">
        <v>100</v>
      </c>
      <c r="C87" s="102">
        <f t="shared" si="98"/>
        <v>687</v>
      </c>
      <c r="D87" s="232">
        <v>627</v>
      </c>
      <c r="E87" s="476"/>
      <c r="F87" s="432">
        <f t="shared" si="99"/>
        <v>627</v>
      </c>
      <c r="G87" s="232"/>
      <c r="H87" s="107"/>
      <c r="I87" s="233">
        <f t="shared" si="100"/>
        <v>0</v>
      </c>
      <c r="J87" s="107">
        <v>60</v>
      </c>
      <c r="K87" s="108"/>
      <c r="L87" s="233">
        <f t="shared" si="101"/>
        <v>60</v>
      </c>
      <c r="M87" s="235"/>
      <c r="N87" s="108"/>
      <c r="O87" s="233">
        <f t="shared" si="102"/>
        <v>0</v>
      </c>
      <c r="P87" s="236"/>
    </row>
    <row r="88" spans="1:16" x14ac:dyDescent="0.25">
      <c r="A88" s="58">
        <v>2219</v>
      </c>
      <c r="B88" s="101" t="s">
        <v>101</v>
      </c>
      <c r="C88" s="102">
        <f t="shared" si="98"/>
        <v>3549</v>
      </c>
      <c r="D88" s="232">
        <v>3549</v>
      </c>
      <c r="E88" s="476"/>
      <c r="F88" s="432">
        <f t="shared" si="99"/>
        <v>3549</v>
      </c>
      <c r="G88" s="232"/>
      <c r="H88" s="107"/>
      <c r="I88" s="233">
        <f t="shared" si="100"/>
        <v>0</v>
      </c>
      <c r="J88" s="107"/>
      <c r="K88" s="108"/>
      <c r="L88" s="233">
        <f t="shared" si="101"/>
        <v>0</v>
      </c>
      <c r="M88" s="235"/>
      <c r="N88" s="108"/>
      <c r="O88" s="233">
        <f t="shared" si="102"/>
        <v>0</v>
      </c>
      <c r="P88" s="236"/>
    </row>
    <row r="89" spans="1:16" ht="24" x14ac:dyDescent="0.25">
      <c r="A89" s="237">
        <v>2220</v>
      </c>
      <c r="B89" s="101" t="s">
        <v>102</v>
      </c>
      <c r="C89" s="102">
        <f t="shared" si="98"/>
        <v>9805</v>
      </c>
      <c r="D89" s="238">
        <f>SUM(D90:D94)</f>
        <v>9805</v>
      </c>
      <c r="E89" s="477">
        <f t="shared" ref="E89:F89" si="103">SUM(E90:E94)</f>
        <v>0</v>
      </c>
      <c r="F89" s="432">
        <f t="shared" si="103"/>
        <v>9805</v>
      </c>
      <c r="G89" s="238">
        <f>SUM(G90:G94)</f>
        <v>0</v>
      </c>
      <c r="H89" s="240">
        <f t="shared" ref="H89:I89" si="104">SUM(H90:H94)</f>
        <v>0</v>
      </c>
      <c r="I89" s="233">
        <f t="shared" si="104"/>
        <v>0</v>
      </c>
      <c r="J89" s="240">
        <f>SUM(J90:J94)</f>
        <v>0</v>
      </c>
      <c r="K89" s="239">
        <f t="shared" ref="K89:L89" si="105">SUM(K90:K94)</f>
        <v>0</v>
      </c>
      <c r="L89" s="233">
        <f t="shared" si="105"/>
        <v>0</v>
      </c>
      <c r="M89" s="102">
        <f>SUM(M90:M94)</f>
        <v>0</v>
      </c>
      <c r="N89" s="239">
        <f t="shared" ref="N89:O89" si="106">SUM(N90:N94)</f>
        <v>0</v>
      </c>
      <c r="O89" s="233">
        <f t="shared" si="106"/>
        <v>0</v>
      </c>
      <c r="P89" s="236"/>
    </row>
    <row r="90" spans="1:16" ht="24" x14ac:dyDescent="0.25">
      <c r="A90" s="58">
        <v>2221</v>
      </c>
      <c r="B90" s="101" t="s">
        <v>103</v>
      </c>
      <c r="C90" s="102">
        <f t="shared" si="98"/>
        <v>2026</v>
      </c>
      <c r="D90" s="232">
        <v>2026</v>
      </c>
      <c r="E90" s="476"/>
      <c r="F90" s="432">
        <f t="shared" ref="F90:F94" si="107">D90+E90</f>
        <v>2026</v>
      </c>
      <c r="G90" s="232"/>
      <c r="H90" s="107"/>
      <c r="I90" s="233">
        <f t="shared" ref="I90:I94" si="108">G90+H90</f>
        <v>0</v>
      </c>
      <c r="J90" s="107"/>
      <c r="K90" s="108"/>
      <c r="L90" s="233">
        <f t="shared" ref="L90:L94" si="109">J90+K90</f>
        <v>0</v>
      </c>
      <c r="M90" s="235"/>
      <c r="N90" s="108"/>
      <c r="O90" s="233">
        <f t="shared" ref="O90:O94" si="110">M90+N90</f>
        <v>0</v>
      </c>
      <c r="P90" s="236"/>
    </row>
    <row r="91" spans="1:16" x14ac:dyDescent="0.25">
      <c r="A91" s="58">
        <v>2222</v>
      </c>
      <c r="B91" s="101" t="s">
        <v>104</v>
      </c>
      <c r="C91" s="102">
        <f t="shared" si="98"/>
        <v>648</v>
      </c>
      <c r="D91" s="232">
        <v>648</v>
      </c>
      <c r="E91" s="476"/>
      <c r="F91" s="432">
        <f t="shared" si="107"/>
        <v>648</v>
      </c>
      <c r="G91" s="232"/>
      <c r="H91" s="107"/>
      <c r="I91" s="233">
        <f t="shared" si="108"/>
        <v>0</v>
      </c>
      <c r="J91" s="107"/>
      <c r="K91" s="108"/>
      <c r="L91" s="233">
        <f t="shared" si="109"/>
        <v>0</v>
      </c>
      <c r="M91" s="235"/>
      <c r="N91" s="108"/>
      <c r="O91" s="233">
        <f t="shared" si="110"/>
        <v>0</v>
      </c>
      <c r="P91" s="236"/>
    </row>
    <row r="92" spans="1:16" x14ac:dyDescent="0.25">
      <c r="A92" s="58">
        <v>2223</v>
      </c>
      <c r="B92" s="101" t="s">
        <v>105</v>
      </c>
      <c r="C92" s="102">
        <f t="shared" si="98"/>
        <v>6194</v>
      </c>
      <c r="D92" s="232">
        <v>6194</v>
      </c>
      <c r="E92" s="476"/>
      <c r="F92" s="432">
        <f t="shared" si="107"/>
        <v>6194</v>
      </c>
      <c r="G92" s="232"/>
      <c r="H92" s="107"/>
      <c r="I92" s="233">
        <f t="shared" si="108"/>
        <v>0</v>
      </c>
      <c r="J92" s="107"/>
      <c r="K92" s="108"/>
      <c r="L92" s="233">
        <f t="shared" si="109"/>
        <v>0</v>
      </c>
      <c r="M92" s="235"/>
      <c r="N92" s="108"/>
      <c r="O92" s="233">
        <f t="shared" si="110"/>
        <v>0</v>
      </c>
      <c r="P92" s="236"/>
    </row>
    <row r="93" spans="1:16" ht="48" x14ac:dyDescent="0.25">
      <c r="A93" s="58">
        <v>2224</v>
      </c>
      <c r="B93" s="101" t="s">
        <v>106</v>
      </c>
      <c r="C93" s="102">
        <f t="shared" si="98"/>
        <v>937</v>
      </c>
      <c r="D93" s="232">
        <v>937</v>
      </c>
      <c r="E93" s="476"/>
      <c r="F93" s="432">
        <f t="shared" si="107"/>
        <v>937</v>
      </c>
      <c r="G93" s="232"/>
      <c r="H93" s="107"/>
      <c r="I93" s="233">
        <f t="shared" si="108"/>
        <v>0</v>
      </c>
      <c r="J93" s="107"/>
      <c r="K93" s="108"/>
      <c r="L93" s="233">
        <f t="shared" si="109"/>
        <v>0</v>
      </c>
      <c r="M93" s="235"/>
      <c r="N93" s="108"/>
      <c r="O93" s="233">
        <f t="shared" si="110"/>
        <v>0</v>
      </c>
      <c r="P93" s="236"/>
    </row>
    <row r="94" spans="1:16" ht="24" hidden="1" x14ac:dyDescent="0.25">
      <c r="A94" s="58">
        <v>2229</v>
      </c>
      <c r="B94" s="101" t="s">
        <v>107</v>
      </c>
      <c r="C94" s="102">
        <f t="shared" si="98"/>
        <v>0</v>
      </c>
      <c r="D94" s="232"/>
      <c r="E94" s="476"/>
      <c r="F94" s="432">
        <f t="shared" si="107"/>
        <v>0</v>
      </c>
      <c r="G94" s="232"/>
      <c r="H94" s="107"/>
      <c r="I94" s="233">
        <f t="shared" si="108"/>
        <v>0</v>
      </c>
      <c r="J94" s="107"/>
      <c r="K94" s="108"/>
      <c r="L94" s="233">
        <f t="shared" si="109"/>
        <v>0</v>
      </c>
      <c r="M94" s="235"/>
      <c r="N94" s="108"/>
      <c r="O94" s="233">
        <f t="shared" si="110"/>
        <v>0</v>
      </c>
      <c r="P94" s="236"/>
    </row>
    <row r="95" spans="1:16" ht="36" x14ac:dyDescent="0.25">
      <c r="A95" s="237">
        <v>2230</v>
      </c>
      <c r="B95" s="101" t="s">
        <v>108</v>
      </c>
      <c r="C95" s="102">
        <f t="shared" si="98"/>
        <v>788</v>
      </c>
      <c r="D95" s="238">
        <f>SUM(D96:D102)</f>
        <v>788</v>
      </c>
      <c r="E95" s="477">
        <f t="shared" ref="E95:F95" si="111">SUM(E96:E102)</f>
        <v>0</v>
      </c>
      <c r="F95" s="432">
        <f t="shared" si="111"/>
        <v>788</v>
      </c>
      <c r="G95" s="238">
        <f>SUM(G96:G102)</f>
        <v>0</v>
      </c>
      <c r="H95" s="240">
        <f t="shared" ref="H95:I95" si="112">SUM(H96:H102)</f>
        <v>0</v>
      </c>
      <c r="I95" s="233">
        <f t="shared" si="112"/>
        <v>0</v>
      </c>
      <c r="J95" s="240">
        <f>SUM(J96:J102)</f>
        <v>0</v>
      </c>
      <c r="K95" s="239">
        <f t="shared" ref="K95:L95" si="113">SUM(K96:K102)</f>
        <v>0</v>
      </c>
      <c r="L95" s="233">
        <f t="shared" si="113"/>
        <v>0</v>
      </c>
      <c r="M95" s="102">
        <f>SUM(M96:M102)</f>
        <v>0</v>
      </c>
      <c r="N95" s="239">
        <f t="shared" ref="N95:O95" si="114">SUM(N96:N102)</f>
        <v>0</v>
      </c>
      <c r="O95" s="233">
        <f t="shared" si="114"/>
        <v>0</v>
      </c>
      <c r="P95" s="236"/>
    </row>
    <row r="96" spans="1:16" ht="24" hidden="1" x14ac:dyDescent="0.25">
      <c r="A96" s="58">
        <v>2231</v>
      </c>
      <c r="B96" s="101" t="s">
        <v>109</v>
      </c>
      <c r="C96" s="102">
        <f t="shared" si="98"/>
        <v>0</v>
      </c>
      <c r="D96" s="232"/>
      <c r="E96" s="476"/>
      <c r="F96" s="432">
        <f t="shared" ref="F96:F102" si="115">D96+E96</f>
        <v>0</v>
      </c>
      <c r="G96" s="232"/>
      <c r="H96" s="107"/>
      <c r="I96" s="233">
        <f t="shared" ref="I96:I102" si="116">G96+H96</f>
        <v>0</v>
      </c>
      <c r="J96" s="107"/>
      <c r="K96" s="108"/>
      <c r="L96" s="233">
        <f t="shared" ref="L96:L102" si="117">J96+K96</f>
        <v>0</v>
      </c>
      <c r="M96" s="235"/>
      <c r="N96" s="108"/>
      <c r="O96" s="233">
        <f t="shared" ref="O96:O102" si="118">M96+N96</f>
        <v>0</v>
      </c>
      <c r="P96" s="236"/>
    </row>
    <row r="97" spans="1:16" ht="24.75" hidden="1" customHeight="1" x14ac:dyDescent="0.25">
      <c r="A97" s="58">
        <v>2232</v>
      </c>
      <c r="B97" s="101" t="s">
        <v>110</v>
      </c>
      <c r="C97" s="102">
        <f t="shared" si="98"/>
        <v>0</v>
      </c>
      <c r="D97" s="232"/>
      <c r="E97" s="476"/>
      <c r="F97" s="432">
        <f t="shared" si="115"/>
        <v>0</v>
      </c>
      <c r="G97" s="232"/>
      <c r="H97" s="107"/>
      <c r="I97" s="233">
        <f t="shared" si="116"/>
        <v>0</v>
      </c>
      <c r="J97" s="107"/>
      <c r="K97" s="108"/>
      <c r="L97" s="233">
        <f t="shared" si="117"/>
        <v>0</v>
      </c>
      <c r="M97" s="235"/>
      <c r="N97" s="108"/>
      <c r="O97" s="233">
        <f t="shared" si="118"/>
        <v>0</v>
      </c>
      <c r="P97" s="236"/>
    </row>
    <row r="98" spans="1:16" ht="24" hidden="1" x14ac:dyDescent="0.25">
      <c r="A98" s="48">
        <v>2233</v>
      </c>
      <c r="B98" s="91" t="s">
        <v>111</v>
      </c>
      <c r="C98" s="92">
        <f t="shared" si="98"/>
        <v>0</v>
      </c>
      <c r="D98" s="227"/>
      <c r="E98" s="475"/>
      <c r="F98" s="433">
        <f t="shared" si="115"/>
        <v>0</v>
      </c>
      <c r="G98" s="227"/>
      <c r="H98" s="97"/>
      <c r="I98" s="228">
        <f t="shared" si="116"/>
        <v>0</v>
      </c>
      <c r="J98" s="97"/>
      <c r="K98" s="98"/>
      <c r="L98" s="228">
        <f t="shared" si="117"/>
        <v>0</v>
      </c>
      <c r="M98" s="230"/>
      <c r="N98" s="98"/>
      <c r="O98" s="228">
        <f t="shared" si="118"/>
        <v>0</v>
      </c>
      <c r="P98" s="231"/>
    </row>
    <row r="99" spans="1:16" ht="36" hidden="1" x14ac:dyDescent="0.25">
      <c r="A99" s="58">
        <v>2234</v>
      </c>
      <c r="B99" s="101" t="s">
        <v>112</v>
      </c>
      <c r="C99" s="102">
        <f t="shared" si="98"/>
        <v>0</v>
      </c>
      <c r="D99" s="232"/>
      <c r="E99" s="476"/>
      <c r="F99" s="432">
        <f t="shared" si="115"/>
        <v>0</v>
      </c>
      <c r="G99" s="232"/>
      <c r="H99" s="107"/>
      <c r="I99" s="233">
        <f t="shared" si="116"/>
        <v>0</v>
      </c>
      <c r="J99" s="107"/>
      <c r="K99" s="108"/>
      <c r="L99" s="233">
        <f t="shared" si="117"/>
        <v>0</v>
      </c>
      <c r="M99" s="235"/>
      <c r="N99" s="108"/>
      <c r="O99" s="233">
        <f t="shared" si="118"/>
        <v>0</v>
      </c>
      <c r="P99" s="236"/>
    </row>
    <row r="100" spans="1:16" ht="24" x14ac:dyDescent="0.25">
      <c r="A100" s="58">
        <v>2235</v>
      </c>
      <c r="B100" s="101" t="s">
        <v>113</v>
      </c>
      <c r="C100" s="102">
        <f t="shared" si="98"/>
        <v>157</v>
      </c>
      <c r="D100" s="232">
        <v>157</v>
      </c>
      <c r="E100" s="476"/>
      <c r="F100" s="432">
        <f t="shared" si="115"/>
        <v>157</v>
      </c>
      <c r="G100" s="232"/>
      <c r="H100" s="107"/>
      <c r="I100" s="233">
        <f t="shared" si="116"/>
        <v>0</v>
      </c>
      <c r="J100" s="107"/>
      <c r="K100" s="108"/>
      <c r="L100" s="233">
        <f t="shared" si="117"/>
        <v>0</v>
      </c>
      <c r="M100" s="235"/>
      <c r="N100" s="108"/>
      <c r="O100" s="233">
        <f t="shared" si="118"/>
        <v>0</v>
      </c>
      <c r="P100" s="236"/>
    </row>
    <row r="101" spans="1:16" x14ac:dyDescent="0.25">
      <c r="A101" s="58">
        <v>2236</v>
      </c>
      <c r="B101" s="101" t="s">
        <v>114</v>
      </c>
      <c r="C101" s="102">
        <f t="shared" si="98"/>
        <v>29</v>
      </c>
      <c r="D101" s="232">
        <v>29</v>
      </c>
      <c r="E101" s="476"/>
      <c r="F101" s="432">
        <f t="shared" si="115"/>
        <v>29</v>
      </c>
      <c r="G101" s="232"/>
      <c r="H101" s="107"/>
      <c r="I101" s="233">
        <f t="shared" si="116"/>
        <v>0</v>
      </c>
      <c r="J101" s="107"/>
      <c r="K101" s="108"/>
      <c r="L101" s="233">
        <f t="shared" si="117"/>
        <v>0</v>
      </c>
      <c r="M101" s="235"/>
      <c r="N101" s="108"/>
      <c r="O101" s="233">
        <f t="shared" si="118"/>
        <v>0</v>
      </c>
      <c r="P101" s="236"/>
    </row>
    <row r="102" spans="1:16" ht="24" x14ac:dyDescent="0.25">
      <c r="A102" s="58">
        <v>2239</v>
      </c>
      <c r="B102" s="101" t="s">
        <v>115</v>
      </c>
      <c r="C102" s="102">
        <f t="shared" si="98"/>
        <v>602</v>
      </c>
      <c r="D102" s="232">
        <v>602</v>
      </c>
      <c r="E102" s="476"/>
      <c r="F102" s="432">
        <f t="shared" si="115"/>
        <v>602</v>
      </c>
      <c r="G102" s="232"/>
      <c r="H102" s="107"/>
      <c r="I102" s="233">
        <f t="shared" si="116"/>
        <v>0</v>
      </c>
      <c r="J102" s="107"/>
      <c r="K102" s="108"/>
      <c r="L102" s="233">
        <f t="shared" si="117"/>
        <v>0</v>
      </c>
      <c r="M102" s="235"/>
      <c r="N102" s="108"/>
      <c r="O102" s="233">
        <f t="shared" si="118"/>
        <v>0</v>
      </c>
      <c r="P102" s="236"/>
    </row>
    <row r="103" spans="1:16" ht="36" x14ac:dyDescent="0.25">
      <c r="A103" s="237">
        <v>2240</v>
      </c>
      <c r="B103" s="101" t="s">
        <v>116</v>
      </c>
      <c r="C103" s="102">
        <f t="shared" si="98"/>
        <v>7731</v>
      </c>
      <c r="D103" s="238">
        <f>SUM(D104:D111)</f>
        <v>7731</v>
      </c>
      <c r="E103" s="477">
        <f t="shared" ref="E103:F103" si="119">SUM(E104:E111)</f>
        <v>0</v>
      </c>
      <c r="F103" s="432">
        <f t="shared" si="119"/>
        <v>7731</v>
      </c>
      <c r="G103" s="238">
        <f>SUM(G104:G111)</f>
        <v>0</v>
      </c>
      <c r="H103" s="240">
        <f t="shared" ref="H103:I103" si="120">SUM(H104:H111)</f>
        <v>0</v>
      </c>
      <c r="I103" s="233">
        <f t="shared" si="120"/>
        <v>0</v>
      </c>
      <c r="J103" s="240">
        <f>SUM(J104:J111)</f>
        <v>0</v>
      </c>
      <c r="K103" s="239">
        <f t="shared" ref="K103:L103" si="121">SUM(K104:K111)</f>
        <v>0</v>
      </c>
      <c r="L103" s="233">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c r="E104" s="476"/>
      <c r="F104" s="432">
        <f t="shared" ref="F104:F111" si="123">D104+E104</f>
        <v>0</v>
      </c>
      <c r="G104" s="232"/>
      <c r="H104" s="107"/>
      <c r="I104" s="233">
        <f t="shared" ref="I104:I111" si="124">G104+H104</f>
        <v>0</v>
      </c>
      <c r="J104" s="107"/>
      <c r="K104" s="108"/>
      <c r="L104" s="233">
        <f t="shared" ref="L104:L111" si="125">J104+K104</f>
        <v>0</v>
      </c>
      <c r="M104" s="235"/>
      <c r="N104" s="108"/>
      <c r="O104" s="233">
        <f t="shared" ref="O104:O111" si="126">M104+N104</f>
        <v>0</v>
      </c>
      <c r="P104" s="236"/>
    </row>
    <row r="105" spans="1:16" ht="24" x14ac:dyDescent="0.25">
      <c r="A105" s="58">
        <v>2242</v>
      </c>
      <c r="B105" s="101" t="s">
        <v>118</v>
      </c>
      <c r="C105" s="102">
        <f t="shared" si="98"/>
        <v>1571</v>
      </c>
      <c r="D105" s="232">
        <v>1571</v>
      </c>
      <c r="E105" s="476"/>
      <c r="F105" s="432">
        <f t="shared" si="123"/>
        <v>1571</v>
      </c>
      <c r="G105" s="232"/>
      <c r="H105" s="107"/>
      <c r="I105" s="233">
        <f t="shared" si="124"/>
        <v>0</v>
      </c>
      <c r="J105" s="107"/>
      <c r="K105" s="108"/>
      <c r="L105" s="233">
        <f t="shared" si="125"/>
        <v>0</v>
      </c>
      <c r="M105" s="235"/>
      <c r="N105" s="108"/>
      <c r="O105" s="233">
        <f t="shared" si="126"/>
        <v>0</v>
      </c>
      <c r="P105" s="236"/>
    </row>
    <row r="106" spans="1:16" ht="24" x14ac:dyDescent="0.25">
      <c r="A106" s="58">
        <v>2243</v>
      </c>
      <c r="B106" s="101" t="s">
        <v>119</v>
      </c>
      <c r="C106" s="102">
        <f t="shared" si="98"/>
        <v>316</v>
      </c>
      <c r="D106" s="232">
        <v>316</v>
      </c>
      <c r="E106" s="476"/>
      <c r="F106" s="432">
        <f t="shared" si="123"/>
        <v>316</v>
      </c>
      <c r="G106" s="232"/>
      <c r="H106" s="107"/>
      <c r="I106" s="233">
        <f t="shared" si="124"/>
        <v>0</v>
      </c>
      <c r="J106" s="107"/>
      <c r="K106" s="108"/>
      <c r="L106" s="233">
        <f t="shared" si="125"/>
        <v>0</v>
      </c>
      <c r="M106" s="235"/>
      <c r="N106" s="108"/>
      <c r="O106" s="233">
        <f t="shared" si="126"/>
        <v>0</v>
      </c>
      <c r="P106" s="236"/>
    </row>
    <row r="107" spans="1:16" x14ac:dyDescent="0.25">
      <c r="A107" s="58">
        <v>2244</v>
      </c>
      <c r="B107" s="101" t="s">
        <v>120</v>
      </c>
      <c r="C107" s="102">
        <f t="shared" si="98"/>
        <v>5116</v>
      </c>
      <c r="D107" s="232">
        <v>5116</v>
      </c>
      <c r="E107" s="476"/>
      <c r="F107" s="432">
        <f t="shared" si="123"/>
        <v>5116</v>
      </c>
      <c r="G107" s="232"/>
      <c r="H107" s="107"/>
      <c r="I107" s="233">
        <f t="shared" si="124"/>
        <v>0</v>
      </c>
      <c r="J107" s="107"/>
      <c r="K107" s="108"/>
      <c r="L107" s="233">
        <f t="shared" si="125"/>
        <v>0</v>
      </c>
      <c r="M107" s="235"/>
      <c r="N107" s="108"/>
      <c r="O107" s="233">
        <f t="shared" si="126"/>
        <v>0</v>
      </c>
      <c r="P107" s="236"/>
    </row>
    <row r="108" spans="1:16" ht="24" hidden="1" x14ac:dyDescent="0.25">
      <c r="A108" s="58">
        <v>2246</v>
      </c>
      <c r="B108" s="101" t="s">
        <v>121</v>
      </c>
      <c r="C108" s="102">
        <f t="shared" si="98"/>
        <v>0</v>
      </c>
      <c r="D108" s="232"/>
      <c r="E108" s="476"/>
      <c r="F108" s="432">
        <f t="shared" si="123"/>
        <v>0</v>
      </c>
      <c r="G108" s="232"/>
      <c r="H108" s="107"/>
      <c r="I108" s="233">
        <f t="shared" si="124"/>
        <v>0</v>
      </c>
      <c r="J108" s="107"/>
      <c r="K108" s="108"/>
      <c r="L108" s="233">
        <f t="shared" si="125"/>
        <v>0</v>
      </c>
      <c r="M108" s="235"/>
      <c r="N108" s="108"/>
      <c r="O108" s="233">
        <f t="shared" si="126"/>
        <v>0</v>
      </c>
      <c r="P108" s="236"/>
    </row>
    <row r="109" spans="1:16" x14ac:dyDescent="0.25">
      <c r="A109" s="58">
        <v>2247</v>
      </c>
      <c r="B109" s="101" t="s">
        <v>122</v>
      </c>
      <c r="C109" s="102">
        <f t="shared" si="98"/>
        <v>728</v>
      </c>
      <c r="D109" s="232">
        <v>728</v>
      </c>
      <c r="E109" s="476"/>
      <c r="F109" s="432">
        <f t="shared" si="123"/>
        <v>728</v>
      </c>
      <c r="G109" s="232"/>
      <c r="H109" s="107"/>
      <c r="I109" s="233">
        <f t="shared" si="124"/>
        <v>0</v>
      </c>
      <c r="J109" s="107"/>
      <c r="K109" s="108"/>
      <c r="L109" s="233">
        <f t="shared" si="125"/>
        <v>0</v>
      </c>
      <c r="M109" s="235"/>
      <c r="N109" s="108"/>
      <c r="O109" s="233">
        <f t="shared" si="126"/>
        <v>0</v>
      </c>
      <c r="P109" s="236"/>
    </row>
    <row r="110" spans="1:16" ht="24" hidden="1" x14ac:dyDescent="0.25">
      <c r="A110" s="58">
        <v>2248</v>
      </c>
      <c r="B110" s="101" t="s">
        <v>123</v>
      </c>
      <c r="C110" s="102">
        <f t="shared" si="98"/>
        <v>0</v>
      </c>
      <c r="D110" s="232"/>
      <c r="E110" s="476"/>
      <c r="F110" s="432">
        <f t="shared" si="123"/>
        <v>0</v>
      </c>
      <c r="G110" s="232"/>
      <c r="H110" s="107"/>
      <c r="I110" s="233">
        <f t="shared" si="124"/>
        <v>0</v>
      </c>
      <c r="J110" s="107"/>
      <c r="K110" s="108"/>
      <c r="L110" s="233">
        <f t="shared" si="125"/>
        <v>0</v>
      </c>
      <c r="M110" s="235"/>
      <c r="N110" s="108"/>
      <c r="O110" s="233">
        <f t="shared" si="126"/>
        <v>0</v>
      </c>
      <c r="P110" s="236"/>
    </row>
    <row r="111" spans="1:16" ht="24" hidden="1" x14ac:dyDescent="0.25">
      <c r="A111" s="58">
        <v>2249</v>
      </c>
      <c r="B111" s="101" t="s">
        <v>124</v>
      </c>
      <c r="C111" s="102">
        <f t="shared" si="98"/>
        <v>0</v>
      </c>
      <c r="D111" s="232"/>
      <c r="E111" s="476"/>
      <c r="F111" s="432">
        <f t="shared" si="123"/>
        <v>0</v>
      </c>
      <c r="G111" s="232"/>
      <c r="H111" s="107"/>
      <c r="I111" s="233">
        <f t="shared" si="124"/>
        <v>0</v>
      </c>
      <c r="J111" s="107"/>
      <c r="K111" s="108"/>
      <c r="L111" s="233">
        <f t="shared" si="125"/>
        <v>0</v>
      </c>
      <c r="M111" s="235"/>
      <c r="N111" s="108"/>
      <c r="O111" s="233">
        <f t="shared" si="126"/>
        <v>0</v>
      </c>
      <c r="P111" s="236"/>
    </row>
    <row r="112" spans="1:16" x14ac:dyDescent="0.25">
      <c r="A112" s="237">
        <v>2250</v>
      </c>
      <c r="B112" s="101" t="s">
        <v>125</v>
      </c>
      <c r="C112" s="102">
        <f t="shared" si="98"/>
        <v>285</v>
      </c>
      <c r="D112" s="238">
        <f>SUM(D113:D115)</f>
        <v>285</v>
      </c>
      <c r="E112" s="477">
        <f t="shared" ref="E112:F112" si="127">SUM(E113:E115)</f>
        <v>0</v>
      </c>
      <c r="F112" s="432">
        <f t="shared" si="127"/>
        <v>285</v>
      </c>
      <c r="G112" s="238">
        <f>SUM(G113:G115)</f>
        <v>0</v>
      </c>
      <c r="H112" s="240">
        <f t="shared" ref="H112:I112" si="128">SUM(H113:H115)</f>
        <v>0</v>
      </c>
      <c r="I112" s="233">
        <f t="shared" si="128"/>
        <v>0</v>
      </c>
      <c r="J112" s="240">
        <f>SUM(J113:J115)</f>
        <v>0</v>
      </c>
      <c r="K112" s="239">
        <f t="shared" ref="K112:L112" si="129">SUM(K113:K115)</f>
        <v>0</v>
      </c>
      <c r="L112" s="233">
        <f t="shared" si="129"/>
        <v>0</v>
      </c>
      <c r="M112" s="102">
        <f>SUM(M113:M115)</f>
        <v>0</v>
      </c>
      <c r="N112" s="239">
        <f t="shared" ref="N112:O112" si="130">SUM(N113:N115)</f>
        <v>0</v>
      </c>
      <c r="O112" s="233">
        <f t="shared" si="130"/>
        <v>0</v>
      </c>
      <c r="P112" s="236"/>
    </row>
    <row r="113" spans="1:16" hidden="1" x14ac:dyDescent="0.25">
      <c r="A113" s="58">
        <v>2251</v>
      </c>
      <c r="B113" s="101" t="s">
        <v>126</v>
      </c>
      <c r="C113" s="102">
        <f t="shared" si="98"/>
        <v>0</v>
      </c>
      <c r="D113" s="232"/>
      <c r="E113" s="476"/>
      <c r="F113" s="432">
        <f t="shared" ref="F113:F115" si="131">D113+E113</f>
        <v>0</v>
      </c>
      <c r="G113" s="232"/>
      <c r="H113" s="107"/>
      <c r="I113" s="233">
        <f t="shared" ref="I113:I115" si="132">G113+H113</f>
        <v>0</v>
      </c>
      <c r="J113" s="107"/>
      <c r="K113" s="108"/>
      <c r="L113" s="233">
        <f t="shared" ref="L113:L115" si="133">J113+K113</f>
        <v>0</v>
      </c>
      <c r="M113" s="235"/>
      <c r="N113" s="108"/>
      <c r="O113" s="233">
        <f t="shared" ref="O113:O115" si="134">M113+N113</f>
        <v>0</v>
      </c>
      <c r="P113" s="236"/>
    </row>
    <row r="114" spans="1:16" ht="24" hidden="1" x14ac:dyDescent="0.25">
      <c r="A114" s="58">
        <v>2252</v>
      </c>
      <c r="B114" s="101" t="s">
        <v>127</v>
      </c>
      <c r="C114" s="102">
        <f t="shared" si="98"/>
        <v>0</v>
      </c>
      <c r="D114" s="232"/>
      <c r="E114" s="476"/>
      <c r="F114" s="432">
        <f t="shared" si="131"/>
        <v>0</v>
      </c>
      <c r="G114" s="232"/>
      <c r="H114" s="107"/>
      <c r="I114" s="233">
        <f t="shared" si="132"/>
        <v>0</v>
      </c>
      <c r="J114" s="107"/>
      <c r="K114" s="108"/>
      <c r="L114" s="233">
        <f t="shared" si="133"/>
        <v>0</v>
      </c>
      <c r="M114" s="235"/>
      <c r="N114" s="108"/>
      <c r="O114" s="233">
        <f t="shared" si="134"/>
        <v>0</v>
      </c>
      <c r="P114" s="236"/>
    </row>
    <row r="115" spans="1:16" ht="24" x14ac:dyDescent="0.25">
      <c r="A115" s="58">
        <v>2259</v>
      </c>
      <c r="B115" s="101" t="s">
        <v>128</v>
      </c>
      <c r="C115" s="102">
        <f t="shared" si="98"/>
        <v>285</v>
      </c>
      <c r="D115" s="232">
        <v>285</v>
      </c>
      <c r="E115" s="476"/>
      <c r="F115" s="432">
        <f t="shared" si="131"/>
        <v>285</v>
      </c>
      <c r="G115" s="232"/>
      <c r="H115" s="107"/>
      <c r="I115" s="233">
        <f t="shared" si="132"/>
        <v>0</v>
      </c>
      <c r="J115" s="107"/>
      <c r="K115" s="108"/>
      <c r="L115" s="233">
        <f t="shared" si="133"/>
        <v>0</v>
      </c>
      <c r="M115" s="235"/>
      <c r="N115" s="108"/>
      <c r="O115" s="233">
        <f t="shared" si="134"/>
        <v>0</v>
      </c>
      <c r="P115" s="236"/>
    </row>
    <row r="116" spans="1:16" x14ac:dyDescent="0.25">
      <c r="A116" s="237">
        <v>2260</v>
      </c>
      <c r="B116" s="101" t="s">
        <v>129</v>
      </c>
      <c r="C116" s="102">
        <f t="shared" si="98"/>
        <v>8059</v>
      </c>
      <c r="D116" s="238">
        <f>SUM(D117:D121)</f>
        <v>8059</v>
      </c>
      <c r="E116" s="477">
        <f t="shared" ref="E116:F116" si="135">SUM(E117:E121)</f>
        <v>0</v>
      </c>
      <c r="F116" s="432">
        <f t="shared" si="135"/>
        <v>8059</v>
      </c>
      <c r="G116" s="238">
        <f>SUM(G117:G121)</f>
        <v>0</v>
      </c>
      <c r="H116" s="240">
        <f t="shared" ref="H116:I116" si="136">SUM(H117:H121)</f>
        <v>0</v>
      </c>
      <c r="I116" s="233">
        <f t="shared" si="136"/>
        <v>0</v>
      </c>
      <c r="J116" s="240">
        <f>SUM(J117:J121)</f>
        <v>0</v>
      </c>
      <c r="K116" s="239">
        <f t="shared" ref="K116:L116" si="137">SUM(K117:K121)</f>
        <v>0</v>
      </c>
      <c r="L116" s="233">
        <f t="shared" si="137"/>
        <v>0</v>
      </c>
      <c r="M116" s="102">
        <f>SUM(M117:M121)</f>
        <v>0</v>
      </c>
      <c r="N116" s="239">
        <f t="shared" ref="N116:O116" si="138">SUM(N117:N121)</f>
        <v>0</v>
      </c>
      <c r="O116" s="233">
        <f t="shared" si="138"/>
        <v>0</v>
      </c>
      <c r="P116" s="236"/>
    </row>
    <row r="117" spans="1:16" hidden="1" x14ac:dyDescent="0.25">
      <c r="A117" s="58">
        <v>2261</v>
      </c>
      <c r="B117" s="101" t="s">
        <v>130</v>
      </c>
      <c r="C117" s="102">
        <f t="shared" si="98"/>
        <v>0</v>
      </c>
      <c r="D117" s="232"/>
      <c r="E117" s="476"/>
      <c r="F117" s="432">
        <f t="shared" ref="F117:F121" si="139">D117+E117</f>
        <v>0</v>
      </c>
      <c r="G117" s="232"/>
      <c r="H117" s="107"/>
      <c r="I117" s="233">
        <f t="shared" ref="I117:I121" si="140">G117+H117</f>
        <v>0</v>
      </c>
      <c r="J117" s="107"/>
      <c r="K117" s="108"/>
      <c r="L117" s="233">
        <f t="shared" ref="L117:L121" si="141">J117+K117</f>
        <v>0</v>
      </c>
      <c r="M117" s="235"/>
      <c r="N117" s="108"/>
      <c r="O117" s="233">
        <f t="shared" ref="O117:O121" si="142">M117+N117</f>
        <v>0</v>
      </c>
      <c r="P117" s="236"/>
    </row>
    <row r="118" spans="1:16" hidden="1" x14ac:dyDescent="0.25">
      <c r="A118" s="58">
        <v>2262</v>
      </c>
      <c r="B118" s="101" t="s">
        <v>131</v>
      </c>
      <c r="C118" s="102">
        <f t="shared" si="98"/>
        <v>0</v>
      </c>
      <c r="D118" s="232"/>
      <c r="E118" s="476"/>
      <c r="F118" s="432">
        <f t="shared" si="139"/>
        <v>0</v>
      </c>
      <c r="G118" s="232"/>
      <c r="H118" s="107"/>
      <c r="I118" s="233">
        <f t="shared" si="140"/>
        <v>0</v>
      </c>
      <c r="J118" s="107"/>
      <c r="K118" s="108"/>
      <c r="L118" s="233">
        <f t="shared" si="141"/>
        <v>0</v>
      </c>
      <c r="M118" s="235"/>
      <c r="N118" s="108"/>
      <c r="O118" s="233">
        <f t="shared" si="142"/>
        <v>0</v>
      </c>
      <c r="P118" s="236"/>
    </row>
    <row r="119" spans="1:16" x14ac:dyDescent="0.25">
      <c r="A119" s="58">
        <v>2263</v>
      </c>
      <c r="B119" s="101" t="s">
        <v>132</v>
      </c>
      <c r="C119" s="102">
        <f t="shared" si="98"/>
        <v>7757</v>
      </c>
      <c r="D119" s="232">
        <v>7757</v>
      </c>
      <c r="E119" s="476"/>
      <c r="F119" s="432">
        <f t="shared" si="139"/>
        <v>7757</v>
      </c>
      <c r="G119" s="232"/>
      <c r="H119" s="107"/>
      <c r="I119" s="233">
        <f t="shared" si="140"/>
        <v>0</v>
      </c>
      <c r="J119" s="107"/>
      <c r="K119" s="108"/>
      <c r="L119" s="233">
        <f t="shared" si="141"/>
        <v>0</v>
      </c>
      <c r="M119" s="235"/>
      <c r="N119" s="108"/>
      <c r="O119" s="233">
        <f t="shared" si="142"/>
        <v>0</v>
      </c>
      <c r="P119" s="236"/>
    </row>
    <row r="120" spans="1:16" ht="24" x14ac:dyDescent="0.25">
      <c r="A120" s="58">
        <v>2264</v>
      </c>
      <c r="B120" s="101" t="s">
        <v>133</v>
      </c>
      <c r="C120" s="102">
        <f t="shared" si="98"/>
        <v>276</v>
      </c>
      <c r="D120" s="232">
        <v>276</v>
      </c>
      <c r="E120" s="476"/>
      <c r="F120" s="432">
        <f t="shared" si="139"/>
        <v>276</v>
      </c>
      <c r="G120" s="232"/>
      <c r="H120" s="107"/>
      <c r="I120" s="233">
        <f t="shared" si="140"/>
        <v>0</v>
      </c>
      <c r="J120" s="107"/>
      <c r="K120" s="108"/>
      <c r="L120" s="233">
        <f t="shared" si="141"/>
        <v>0</v>
      </c>
      <c r="M120" s="235"/>
      <c r="N120" s="108"/>
      <c r="O120" s="233">
        <f t="shared" si="142"/>
        <v>0</v>
      </c>
      <c r="P120" s="236"/>
    </row>
    <row r="121" spans="1:16" x14ac:dyDescent="0.25">
      <c r="A121" s="58">
        <v>2269</v>
      </c>
      <c r="B121" s="101" t="s">
        <v>134</v>
      </c>
      <c r="C121" s="102">
        <f t="shared" si="98"/>
        <v>26</v>
      </c>
      <c r="D121" s="232">
        <v>26</v>
      </c>
      <c r="E121" s="476"/>
      <c r="F121" s="432">
        <f t="shared" si="139"/>
        <v>26</v>
      </c>
      <c r="G121" s="232"/>
      <c r="H121" s="107"/>
      <c r="I121" s="233">
        <f t="shared" si="140"/>
        <v>0</v>
      </c>
      <c r="J121" s="107"/>
      <c r="K121" s="108"/>
      <c r="L121" s="233">
        <f t="shared" si="141"/>
        <v>0</v>
      </c>
      <c r="M121" s="235"/>
      <c r="N121" s="108"/>
      <c r="O121" s="233">
        <f t="shared" si="142"/>
        <v>0</v>
      </c>
      <c r="P121" s="236"/>
    </row>
    <row r="122" spans="1:16" x14ac:dyDescent="0.25">
      <c r="A122" s="237">
        <v>2270</v>
      </c>
      <c r="B122" s="101" t="s">
        <v>135</v>
      </c>
      <c r="C122" s="102">
        <f t="shared" si="98"/>
        <v>442</v>
      </c>
      <c r="D122" s="238">
        <f>SUM(D123:D127)</f>
        <v>442</v>
      </c>
      <c r="E122" s="477">
        <f t="shared" ref="E122:F122" si="143">SUM(E123:E127)</f>
        <v>0</v>
      </c>
      <c r="F122" s="432">
        <f t="shared" si="143"/>
        <v>442</v>
      </c>
      <c r="G122" s="238">
        <f>SUM(G123:G127)</f>
        <v>0</v>
      </c>
      <c r="H122" s="240">
        <f t="shared" ref="H122:I122" si="144">SUM(H123:H127)</f>
        <v>0</v>
      </c>
      <c r="I122" s="233">
        <f t="shared" si="144"/>
        <v>0</v>
      </c>
      <c r="J122" s="240">
        <f>SUM(J123:J127)</f>
        <v>0</v>
      </c>
      <c r="K122" s="239">
        <f t="shared" ref="K122:L122" si="145">SUM(K123:K127)</f>
        <v>0</v>
      </c>
      <c r="L122" s="233">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c r="E123" s="476"/>
      <c r="F123" s="432">
        <f t="shared" ref="F123:F127" si="147">D123+E123</f>
        <v>0</v>
      </c>
      <c r="G123" s="232"/>
      <c r="H123" s="107"/>
      <c r="I123" s="233">
        <f t="shared" ref="I123:I127" si="148">G123+H123</f>
        <v>0</v>
      </c>
      <c r="J123" s="107"/>
      <c r="K123" s="108"/>
      <c r="L123" s="233">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c r="E124" s="476"/>
      <c r="F124" s="432">
        <f t="shared" si="147"/>
        <v>0</v>
      </c>
      <c r="G124" s="232"/>
      <c r="H124" s="107"/>
      <c r="I124" s="233">
        <f t="shared" si="148"/>
        <v>0</v>
      </c>
      <c r="J124" s="107"/>
      <c r="K124" s="108"/>
      <c r="L124" s="233">
        <f t="shared" si="149"/>
        <v>0</v>
      </c>
      <c r="M124" s="235"/>
      <c r="N124" s="108"/>
      <c r="O124" s="233">
        <f t="shared" si="150"/>
        <v>0</v>
      </c>
      <c r="P124" s="236"/>
    </row>
    <row r="125" spans="1:16" ht="24" hidden="1" x14ac:dyDescent="0.25">
      <c r="A125" s="58">
        <v>2275</v>
      </c>
      <c r="B125" s="101" t="s">
        <v>138</v>
      </c>
      <c r="C125" s="102">
        <f t="shared" si="98"/>
        <v>0</v>
      </c>
      <c r="D125" s="232"/>
      <c r="E125" s="476"/>
      <c r="F125" s="432">
        <f t="shared" si="147"/>
        <v>0</v>
      </c>
      <c r="G125" s="232"/>
      <c r="H125" s="107"/>
      <c r="I125" s="233">
        <f t="shared" si="148"/>
        <v>0</v>
      </c>
      <c r="J125" s="107"/>
      <c r="K125" s="108"/>
      <c r="L125" s="233">
        <f t="shared" si="149"/>
        <v>0</v>
      </c>
      <c r="M125" s="235"/>
      <c r="N125" s="108"/>
      <c r="O125" s="233">
        <f t="shared" si="150"/>
        <v>0</v>
      </c>
      <c r="P125" s="236"/>
    </row>
    <row r="126" spans="1:16" ht="36" x14ac:dyDescent="0.25">
      <c r="A126" s="58">
        <v>2276</v>
      </c>
      <c r="B126" s="101" t="s">
        <v>139</v>
      </c>
      <c r="C126" s="102">
        <f t="shared" si="98"/>
        <v>142</v>
      </c>
      <c r="D126" s="232">
        <v>142</v>
      </c>
      <c r="E126" s="476"/>
      <c r="F126" s="432">
        <f t="shared" si="147"/>
        <v>142</v>
      </c>
      <c r="G126" s="232"/>
      <c r="H126" s="107"/>
      <c r="I126" s="233">
        <f t="shared" si="148"/>
        <v>0</v>
      </c>
      <c r="J126" s="107"/>
      <c r="K126" s="108"/>
      <c r="L126" s="233">
        <f t="shared" si="149"/>
        <v>0</v>
      </c>
      <c r="M126" s="235"/>
      <c r="N126" s="108"/>
      <c r="O126" s="233">
        <f t="shared" si="150"/>
        <v>0</v>
      </c>
      <c r="P126" s="236"/>
    </row>
    <row r="127" spans="1:16" ht="24" x14ac:dyDescent="0.25">
      <c r="A127" s="58">
        <v>2279</v>
      </c>
      <c r="B127" s="101" t="s">
        <v>140</v>
      </c>
      <c r="C127" s="102">
        <f t="shared" si="98"/>
        <v>300</v>
      </c>
      <c r="D127" s="232">
        <v>300</v>
      </c>
      <c r="E127" s="476"/>
      <c r="F127" s="432">
        <f t="shared" si="147"/>
        <v>300</v>
      </c>
      <c r="G127" s="232"/>
      <c r="H127" s="107"/>
      <c r="I127" s="233">
        <f t="shared" si="148"/>
        <v>0</v>
      </c>
      <c r="J127" s="107"/>
      <c r="K127" s="108"/>
      <c r="L127" s="233">
        <f t="shared" si="149"/>
        <v>0</v>
      </c>
      <c r="M127" s="235"/>
      <c r="N127" s="108"/>
      <c r="O127" s="233">
        <f t="shared" si="150"/>
        <v>0</v>
      </c>
      <c r="P127" s="236"/>
    </row>
    <row r="128" spans="1:16" ht="24" hidden="1" x14ac:dyDescent="0.25">
      <c r="A128" s="635">
        <v>2280</v>
      </c>
      <c r="B128" s="91" t="s">
        <v>141</v>
      </c>
      <c r="C128" s="92">
        <f t="shared" si="98"/>
        <v>0</v>
      </c>
      <c r="D128" s="246">
        <f t="shared" ref="D128:O128" si="151">SUM(D129)</f>
        <v>0</v>
      </c>
      <c r="E128" s="480">
        <f t="shared" si="151"/>
        <v>0</v>
      </c>
      <c r="F128" s="433">
        <f t="shared" si="151"/>
        <v>0</v>
      </c>
      <c r="G128" s="246">
        <f t="shared" si="151"/>
        <v>0</v>
      </c>
      <c r="H128" s="248">
        <f t="shared" si="151"/>
        <v>0</v>
      </c>
      <c r="I128" s="228">
        <f t="shared" si="151"/>
        <v>0</v>
      </c>
      <c r="J128" s="248">
        <f t="shared" si="151"/>
        <v>0</v>
      </c>
      <c r="K128" s="247">
        <f t="shared" si="151"/>
        <v>0</v>
      </c>
      <c r="L128" s="228">
        <f t="shared" si="151"/>
        <v>0</v>
      </c>
      <c r="M128" s="102">
        <f t="shared" si="151"/>
        <v>0</v>
      </c>
      <c r="N128" s="239">
        <f t="shared" si="151"/>
        <v>0</v>
      </c>
      <c r="O128" s="233">
        <f t="shared" si="151"/>
        <v>0</v>
      </c>
      <c r="P128" s="236"/>
    </row>
    <row r="129" spans="1:16" ht="24" hidden="1" x14ac:dyDescent="0.25">
      <c r="A129" s="58">
        <v>2283</v>
      </c>
      <c r="B129" s="101" t="s">
        <v>142</v>
      </c>
      <c r="C129" s="102">
        <f t="shared" si="98"/>
        <v>0</v>
      </c>
      <c r="D129" s="232"/>
      <c r="E129" s="476"/>
      <c r="F129" s="432">
        <f>D129+E129</f>
        <v>0</v>
      </c>
      <c r="G129" s="232"/>
      <c r="H129" s="107"/>
      <c r="I129" s="233">
        <f>G129+H129</f>
        <v>0</v>
      </c>
      <c r="J129" s="107"/>
      <c r="K129" s="108"/>
      <c r="L129" s="233">
        <f>J129+K129</f>
        <v>0</v>
      </c>
      <c r="M129" s="235"/>
      <c r="N129" s="108"/>
      <c r="O129" s="233">
        <f>M129+N129</f>
        <v>0</v>
      </c>
      <c r="P129" s="236"/>
    </row>
    <row r="130" spans="1:16" ht="38.25" customHeight="1" x14ac:dyDescent="0.25">
      <c r="A130" s="76">
        <v>2300</v>
      </c>
      <c r="B130" s="213" t="s">
        <v>143</v>
      </c>
      <c r="C130" s="77">
        <f t="shared" si="98"/>
        <v>20109</v>
      </c>
      <c r="D130" s="214">
        <f>SUM(D131,D136,D140,D141,D144,D151,D159,D160,D163)</f>
        <v>20686</v>
      </c>
      <c r="E130" s="473">
        <f t="shared" ref="E130:F130" si="152">SUM(E131,E136,E140,E141,E144,E151,E159,E160,E163)</f>
        <v>-577</v>
      </c>
      <c r="F130" s="424">
        <f t="shared" si="152"/>
        <v>20109</v>
      </c>
      <c r="G130" s="214">
        <f>SUM(G131,G136,G140,G141,G144,G151,G159,G160,G163)</f>
        <v>0</v>
      </c>
      <c r="H130" s="87">
        <f t="shared" ref="H130:I130" si="153">SUM(H131,H136,H140,H141,H144,H151,H159,H160,H163)</f>
        <v>0</v>
      </c>
      <c r="I130" s="215">
        <f t="shared" si="153"/>
        <v>0</v>
      </c>
      <c r="J130" s="87">
        <f>SUM(J131,J136,J140,J141,J144,J151,J159,J160,J163)</f>
        <v>0</v>
      </c>
      <c r="K130" s="88">
        <f t="shared" ref="K130:L130" si="154">SUM(K131,K136,K140,K141,K144,K151,K159,K160,K163)</f>
        <v>0</v>
      </c>
      <c r="L130" s="215">
        <f t="shared" si="154"/>
        <v>0</v>
      </c>
      <c r="M130" s="77">
        <f>SUM(M131,M136,M140,M141,M144,M151,M159,M160,M163)</f>
        <v>0</v>
      </c>
      <c r="N130" s="88">
        <f t="shared" ref="N130:O130" si="155">SUM(N131,N136,N140,N141,N144,N151,N159,N160,N163)</f>
        <v>0</v>
      </c>
      <c r="O130" s="215">
        <f t="shared" si="155"/>
        <v>0</v>
      </c>
      <c r="P130" s="245"/>
    </row>
    <row r="131" spans="1:16" ht="24" x14ac:dyDescent="0.25">
      <c r="A131" s="635">
        <v>2310</v>
      </c>
      <c r="B131" s="91" t="s">
        <v>144</v>
      </c>
      <c r="C131" s="92">
        <f t="shared" si="98"/>
        <v>7171</v>
      </c>
      <c r="D131" s="246">
        <f t="shared" ref="D131:O131" si="156">SUM(D132:D135)</f>
        <v>7171</v>
      </c>
      <c r="E131" s="480">
        <f t="shared" si="156"/>
        <v>0</v>
      </c>
      <c r="F131" s="433">
        <f t="shared" si="156"/>
        <v>7171</v>
      </c>
      <c r="G131" s="246">
        <f t="shared" si="156"/>
        <v>0</v>
      </c>
      <c r="H131" s="248">
        <f t="shared" si="156"/>
        <v>0</v>
      </c>
      <c r="I131" s="228">
        <f t="shared" si="156"/>
        <v>0</v>
      </c>
      <c r="J131" s="248">
        <f t="shared" si="156"/>
        <v>0</v>
      </c>
      <c r="K131" s="247">
        <f t="shared" si="156"/>
        <v>0</v>
      </c>
      <c r="L131" s="228">
        <f t="shared" si="156"/>
        <v>0</v>
      </c>
      <c r="M131" s="92">
        <f t="shared" si="156"/>
        <v>0</v>
      </c>
      <c r="N131" s="247">
        <f t="shared" si="156"/>
        <v>0</v>
      </c>
      <c r="O131" s="228">
        <f t="shared" si="156"/>
        <v>0</v>
      </c>
      <c r="P131" s="231"/>
    </row>
    <row r="132" spans="1:16" x14ac:dyDescent="0.25">
      <c r="A132" s="58">
        <v>2311</v>
      </c>
      <c r="B132" s="101" t="s">
        <v>145</v>
      </c>
      <c r="C132" s="102">
        <f t="shared" si="98"/>
        <v>5526</v>
      </c>
      <c r="D132" s="232">
        <v>5526</v>
      </c>
      <c r="E132" s="476"/>
      <c r="F132" s="432">
        <f t="shared" ref="F132:F135" si="157">D132+E132</f>
        <v>5526</v>
      </c>
      <c r="G132" s="232"/>
      <c r="H132" s="107"/>
      <c r="I132" s="233">
        <f t="shared" ref="I132:I135" si="158">G132+H132</f>
        <v>0</v>
      </c>
      <c r="J132" s="107"/>
      <c r="K132" s="108"/>
      <c r="L132" s="233">
        <f t="shared" ref="L132:L135" si="159">J132+K132</f>
        <v>0</v>
      </c>
      <c r="M132" s="235"/>
      <c r="N132" s="108"/>
      <c r="O132" s="233">
        <f t="shared" ref="O132:O135" si="160">M132+N132</f>
        <v>0</v>
      </c>
      <c r="P132" s="236"/>
    </row>
    <row r="133" spans="1:16" x14ac:dyDescent="0.25">
      <c r="A133" s="58">
        <v>2312</v>
      </c>
      <c r="B133" s="101" t="s">
        <v>146</v>
      </c>
      <c r="C133" s="102">
        <f t="shared" si="98"/>
        <v>1519</v>
      </c>
      <c r="D133" s="232">
        <v>1519</v>
      </c>
      <c r="E133" s="476"/>
      <c r="F133" s="432">
        <f t="shared" si="157"/>
        <v>1519</v>
      </c>
      <c r="G133" s="232"/>
      <c r="H133" s="107"/>
      <c r="I133" s="233">
        <f t="shared" si="158"/>
        <v>0</v>
      </c>
      <c r="J133" s="107"/>
      <c r="K133" s="108"/>
      <c r="L133" s="233">
        <f t="shared" si="159"/>
        <v>0</v>
      </c>
      <c r="M133" s="235"/>
      <c r="N133" s="108"/>
      <c r="O133" s="233">
        <f t="shared" si="160"/>
        <v>0</v>
      </c>
      <c r="P133" s="236"/>
    </row>
    <row r="134" spans="1:16" hidden="1" x14ac:dyDescent="0.25">
      <c r="A134" s="58">
        <v>2313</v>
      </c>
      <c r="B134" s="101" t="s">
        <v>147</v>
      </c>
      <c r="C134" s="102">
        <f t="shared" si="98"/>
        <v>0</v>
      </c>
      <c r="D134" s="232"/>
      <c r="E134" s="476"/>
      <c r="F134" s="432">
        <f t="shared" si="157"/>
        <v>0</v>
      </c>
      <c r="G134" s="232"/>
      <c r="H134" s="107"/>
      <c r="I134" s="233">
        <f t="shared" si="158"/>
        <v>0</v>
      </c>
      <c r="J134" s="107"/>
      <c r="K134" s="108"/>
      <c r="L134" s="233">
        <f t="shared" si="159"/>
        <v>0</v>
      </c>
      <c r="M134" s="235"/>
      <c r="N134" s="108"/>
      <c r="O134" s="233">
        <f t="shared" si="160"/>
        <v>0</v>
      </c>
      <c r="P134" s="236"/>
    </row>
    <row r="135" spans="1:16" ht="36" customHeight="1" x14ac:dyDescent="0.25">
      <c r="A135" s="58">
        <v>2314</v>
      </c>
      <c r="B135" s="101" t="s">
        <v>148</v>
      </c>
      <c r="C135" s="102">
        <f t="shared" si="98"/>
        <v>126</v>
      </c>
      <c r="D135" s="232">
        <v>126</v>
      </c>
      <c r="E135" s="476"/>
      <c r="F135" s="432">
        <f t="shared" si="157"/>
        <v>126</v>
      </c>
      <c r="G135" s="232"/>
      <c r="H135" s="107"/>
      <c r="I135" s="233">
        <f t="shared" si="158"/>
        <v>0</v>
      </c>
      <c r="J135" s="107"/>
      <c r="K135" s="108"/>
      <c r="L135" s="233">
        <f t="shared" si="159"/>
        <v>0</v>
      </c>
      <c r="M135" s="235"/>
      <c r="N135" s="108"/>
      <c r="O135" s="233">
        <f t="shared" si="160"/>
        <v>0</v>
      </c>
      <c r="P135" s="236"/>
    </row>
    <row r="136" spans="1:16" x14ac:dyDescent="0.25">
      <c r="A136" s="237">
        <v>2320</v>
      </c>
      <c r="B136" s="101" t="s">
        <v>149</v>
      </c>
      <c r="C136" s="102">
        <f t="shared" si="98"/>
        <v>11602</v>
      </c>
      <c r="D136" s="238">
        <f>SUM(D137:D139)</f>
        <v>12179</v>
      </c>
      <c r="E136" s="477">
        <f t="shared" ref="E136:F136" si="161">SUM(E137:E139)</f>
        <v>-577</v>
      </c>
      <c r="F136" s="432">
        <f t="shared" si="161"/>
        <v>11602</v>
      </c>
      <c r="G136" s="238">
        <f>SUM(G137:G139)</f>
        <v>0</v>
      </c>
      <c r="H136" s="240">
        <f t="shared" ref="H136:I136" si="162">SUM(H137:H139)</f>
        <v>0</v>
      </c>
      <c r="I136" s="233">
        <f t="shared" si="162"/>
        <v>0</v>
      </c>
      <c r="J136" s="240">
        <f>SUM(J137:J139)</f>
        <v>0</v>
      </c>
      <c r="K136" s="239">
        <f t="shared" ref="K136:L136" si="163">SUM(K137:K139)</f>
        <v>0</v>
      </c>
      <c r="L136" s="233">
        <f t="shared" si="163"/>
        <v>0</v>
      </c>
      <c r="M136" s="102">
        <f>SUM(M137:M139)</f>
        <v>0</v>
      </c>
      <c r="N136" s="239">
        <f t="shared" ref="N136:O136" si="164">SUM(N137:N139)</f>
        <v>0</v>
      </c>
      <c r="O136" s="233">
        <f t="shared" si="164"/>
        <v>0</v>
      </c>
      <c r="P136" s="236"/>
    </row>
    <row r="137" spans="1:16" ht="36" x14ac:dyDescent="0.25">
      <c r="A137" s="58">
        <v>2321</v>
      </c>
      <c r="B137" s="101" t="s">
        <v>150</v>
      </c>
      <c r="C137" s="102">
        <f t="shared" si="98"/>
        <v>8245</v>
      </c>
      <c r="D137" s="232">
        <v>8822</v>
      </c>
      <c r="E137" s="476">
        <f>-122-255-200</f>
        <v>-577</v>
      </c>
      <c r="F137" s="432">
        <f t="shared" ref="F137:F140" si="165">D137+E137</f>
        <v>8245</v>
      </c>
      <c r="G137" s="232"/>
      <c r="H137" s="107"/>
      <c r="I137" s="233">
        <f t="shared" ref="I137:I140" si="166">G137+H137</f>
        <v>0</v>
      </c>
      <c r="J137" s="107"/>
      <c r="K137" s="108"/>
      <c r="L137" s="233">
        <f t="shared" ref="L137:L140" si="167">J137+K137</f>
        <v>0</v>
      </c>
      <c r="M137" s="235"/>
      <c r="N137" s="108"/>
      <c r="O137" s="233">
        <f t="shared" ref="O137:O140" si="168">M137+N137</f>
        <v>0</v>
      </c>
      <c r="P137" s="637" t="s">
        <v>759</v>
      </c>
    </row>
    <row r="138" spans="1:16" x14ac:dyDescent="0.25">
      <c r="A138" s="58">
        <v>2322</v>
      </c>
      <c r="B138" s="101" t="s">
        <v>151</v>
      </c>
      <c r="C138" s="102">
        <f t="shared" si="98"/>
        <v>3357</v>
      </c>
      <c r="D138" s="232">
        <v>3357</v>
      </c>
      <c r="E138" s="476"/>
      <c r="F138" s="432">
        <f t="shared" si="165"/>
        <v>3357</v>
      </c>
      <c r="G138" s="232"/>
      <c r="H138" s="107"/>
      <c r="I138" s="233">
        <f t="shared" si="166"/>
        <v>0</v>
      </c>
      <c r="J138" s="107"/>
      <c r="K138" s="108"/>
      <c r="L138" s="233">
        <f t="shared" si="167"/>
        <v>0</v>
      </c>
      <c r="M138" s="235"/>
      <c r="N138" s="108"/>
      <c r="O138" s="233">
        <f t="shared" si="168"/>
        <v>0</v>
      </c>
      <c r="P138" s="236"/>
    </row>
    <row r="139" spans="1:16" ht="10.5" hidden="1" customHeight="1" x14ac:dyDescent="0.25">
      <c r="A139" s="58">
        <v>2329</v>
      </c>
      <c r="B139" s="101" t="s">
        <v>152</v>
      </c>
      <c r="C139" s="102">
        <f t="shared" si="98"/>
        <v>0</v>
      </c>
      <c r="D139" s="232"/>
      <c r="E139" s="476"/>
      <c r="F139" s="432">
        <f t="shared" si="165"/>
        <v>0</v>
      </c>
      <c r="G139" s="232"/>
      <c r="H139" s="107"/>
      <c r="I139" s="233">
        <f t="shared" si="166"/>
        <v>0</v>
      </c>
      <c r="J139" s="107"/>
      <c r="K139" s="108"/>
      <c r="L139" s="233">
        <f t="shared" si="167"/>
        <v>0</v>
      </c>
      <c r="M139" s="235"/>
      <c r="N139" s="108"/>
      <c r="O139" s="233">
        <f t="shared" si="168"/>
        <v>0</v>
      </c>
      <c r="P139" s="236"/>
    </row>
    <row r="140" spans="1:16" hidden="1" x14ac:dyDescent="0.25">
      <c r="A140" s="237">
        <v>2330</v>
      </c>
      <c r="B140" s="101" t="s">
        <v>153</v>
      </c>
      <c r="C140" s="102">
        <f t="shared" si="98"/>
        <v>0</v>
      </c>
      <c r="D140" s="232"/>
      <c r="E140" s="476"/>
      <c r="F140" s="432">
        <f t="shared" si="165"/>
        <v>0</v>
      </c>
      <c r="G140" s="232"/>
      <c r="H140" s="107"/>
      <c r="I140" s="233">
        <f t="shared" si="166"/>
        <v>0</v>
      </c>
      <c r="J140" s="107"/>
      <c r="K140" s="108"/>
      <c r="L140" s="233">
        <f t="shared" si="167"/>
        <v>0</v>
      </c>
      <c r="M140" s="235"/>
      <c r="N140" s="108"/>
      <c r="O140" s="233">
        <f t="shared" si="168"/>
        <v>0</v>
      </c>
      <c r="P140" s="236"/>
    </row>
    <row r="141" spans="1:16" ht="48" hidden="1" x14ac:dyDescent="0.25">
      <c r="A141" s="237">
        <v>2340</v>
      </c>
      <c r="B141" s="101" t="s">
        <v>154</v>
      </c>
      <c r="C141" s="102">
        <f t="shared" si="98"/>
        <v>0</v>
      </c>
      <c r="D141" s="238">
        <f>SUM(D142:D143)</f>
        <v>0</v>
      </c>
      <c r="E141" s="477">
        <f t="shared" ref="E141:F141" si="169">SUM(E142:E143)</f>
        <v>0</v>
      </c>
      <c r="F141" s="432">
        <f t="shared" si="169"/>
        <v>0</v>
      </c>
      <c r="G141" s="238">
        <f>SUM(G142:G143)</f>
        <v>0</v>
      </c>
      <c r="H141" s="240">
        <f t="shared" ref="H141:I141" si="170">SUM(H142:H143)</f>
        <v>0</v>
      </c>
      <c r="I141" s="233">
        <f t="shared" si="170"/>
        <v>0</v>
      </c>
      <c r="J141" s="240">
        <f>SUM(J142:J143)</f>
        <v>0</v>
      </c>
      <c r="K141" s="239">
        <f t="shared" ref="K141:L141" si="171">SUM(K142:K143)</f>
        <v>0</v>
      </c>
      <c r="L141" s="233">
        <f t="shared" si="171"/>
        <v>0</v>
      </c>
      <c r="M141" s="102">
        <f>SUM(M142:M143)</f>
        <v>0</v>
      </c>
      <c r="N141" s="239">
        <f t="shared" ref="N141:O141" si="172">SUM(N142:N143)</f>
        <v>0</v>
      </c>
      <c r="O141" s="233">
        <f t="shared" si="172"/>
        <v>0</v>
      </c>
      <c r="P141" s="236"/>
    </row>
    <row r="142" spans="1:16" hidden="1" x14ac:dyDescent="0.25">
      <c r="A142" s="58">
        <v>2341</v>
      </c>
      <c r="B142" s="101" t="s">
        <v>155</v>
      </c>
      <c r="C142" s="102">
        <f t="shared" si="98"/>
        <v>0</v>
      </c>
      <c r="D142" s="232"/>
      <c r="E142" s="476"/>
      <c r="F142" s="432">
        <f t="shared" ref="F142:F143" si="173">D142+E142</f>
        <v>0</v>
      </c>
      <c r="G142" s="232"/>
      <c r="H142" s="107"/>
      <c r="I142" s="233">
        <f t="shared" ref="I142:I143" si="174">G142+H142</f>
        <v>0</v>
      </c>
      <c r="J142" s="107"/>
      <c r="K142" s="108"/>
      <c r="L142" s="233">
        <f t="shared" ref="L142:L143" si="175">J142+K142</f>
        <v>0</v>
      </c>
      <c r="M142" s="235"/>
      <c r="N142" s="108"/>
      <c r="O142" s="233">
        <f t="shared" ref="O142:O143" si="176">M142+N142</f>
        <v>0</v>
      </c>
      <c r="P142" s="236"/>
    </row>
    <row r="143" spans="1:16" ht="24" hidden="1" x14ac:dyDescent="0.25">
      <c r="A143" s="58">
        <v>2344</v>
      </c>
      <c r="B143" s="101" t="s">
        <v>156</v>
      </c>
      <c r="C143" s="102">
        <f t="shared" si="98"/>
        <v>0</v>
      </c>
      <c r="D143" s="232"/>
      <c r="E143" s="476"/>
      <c r="F143" s="432">
        <f t="shared" si="173"/>
        <v>0</v>
      </c>
      <c r="G143" s="232"/>
      <c r="H143" s="107"/>
      <c r="I143" s="233">
        <f t="shared" si="174"/>
        <v>0</v>
      </c>
      <c r="J143" s="107"/>
      <c r="K143" s="108"/>
      <c r="L143" s="233">
        <f t="shared" si="175"/>
        <v>0</v>
      </c>
      <c r="M143" s="235"/>
      <c r="N143" s="108"/>
      <c r="O143" s="233">
        <f t="shared" si="176"/>
        <v>0</v>
      </c>
      <c r="P143" s="236"/>
    </row>
    <row r="144" spans="1:16" ht="24" x14ac:dyDescent="0.25">
      <c r="A144" s="220">
        <v>2350</v>
      </c>
      <c r="B144" s="164" t="s">
        <v>157</v>
      </c>
      <c r="C144" s="170">
        <f t="shared" si="98"/>
        <v>1336</v>
      </c>
      <c r="D144" s="221">
        <f>SUM(D145:D150)</f>
        <v>1336</v>
      </c>
      <c r="E144" s="474">
        <f t="shared" ref="E144:F144" si="177">SUM(E145:E150)</f>
        <v>0</v>
      </c>
      <c r="F144" s="426">
        <f t="shared" si="177"/>
        <v>1336</v>
      </c>
      <c r="G144" s="221">
        <f>SUM(G145:G150)</f>
        <v>0</v>
      </c>
      <c r="H144" s="223">
        <f t="shared" ref="H144:I144" si="178">SUM(H145:H150)</f>
        <v>0</v>
      </c>
      <c r="I144" s="224">
        <f t="shared" si="178"/>
        <v>0</v>
      </c>
      <c r="J144" s="223">
        <f>SUM(J145:J150)</f>
        <v>0</v>
      </c>
      <c r="K144" s="222">
        <f t="shared" ref="K144:L144" si="179">SUM(K145:K150)</f>
        <v>0</v>
      </c>
      <c r="L144" s="224">
        <f t="shared" si="179"/>
        <v>0</v>
      </c>
      <c r="M144" s="170">
        <f>SUM(M145:M150)</f>
        <v>0</v>
      </c>
      <c r="N144" s="222">
        <f t="shared" ref="N144:O144" si="180">SUM(N145:N150)</f>
        <v>0</v>
      </c>
      <c r="O144" s="224">
        <f t="shared" si="180"/>
        <v>0</v>
      </c>
      <c r="P144" s="226"/>
    </row>
    <row r="145" spans="1:16" hidden="1" x14ac:dyDescent="0.25">
      <c r="A145" s="48">
        <v>2351</v>
      </c>
      <c r="B145" s="91" t="s">
        <v>158</v>
      </c>
      <c r="C145" s="92">
        <f t="shared" si="98"/>
        <v>0</v>
      </c>
      <c r="D145" s="227"/>
      <c r="E145" s="475"/>
      <c r="F145" s="433">
        <f t="shared" ref="F145:F150" si="181">D145+E145</f>
        <v>0</v>
      </c>
      <c r="G145" s="227"/>
      <c r="H145" s="97"/>
      <c r="I145" s="228">
        <f t="shared" ref="I145:I150" si="182">G145+H145</f>
        <v>0</v>
      </c>
      <c r="J145" s="97"/>
      <c r="K145" s="98"/>
      <c r="L145" s="228">
        <f t="shared" ref="L145:L150" si="183">J145+K145</f>
        <v>0</v>
      </c>
      <c r="M145" s="230"/>
      <c r="N145" s="98"/>
      <c r="O145" s="228">
        <f t="shared" ref="O145:O150" si="184">M145+N145</f>
        <v>0</v>
      </c>
      <c r="P145" s="231"/>
    </row>
    <row r="146" spans="1:16" x14ac:dyDescent="0.25">
      <c r="A146" s="58">
        <v>2352</v>
      </c>
      <c r="B146" s="101" t="s">
        <v>159</v>
      </c>
      <c r="C146" s="102">
        <f t="shared" si="98"/>
        <v>1200</v>
      </c>
      <c r="D146" s="232">
        <v>1200</v>
      </c>
      <c r="E146" s="476"/>
      <c r="F146" s="432">
        <f t="shared" si="181"/>
        <v>1200</v>
      </c>
      <c r="G146" s="232"/>
      <c r="H146" s="107"/>
      <c r="I146" s="233">
        <f t="shared" si="182"/>
        <v>0</v>
      </c>
      <c r="J146" s="107"/>
      <c r="K146" s="108"/>
      <c r="L146" s="233">
        <f t="shared" si="183"/>
        <v>0</v>
      </c>
      <c r="M146" s="235"/>
      <c r="N146" s="108"/>
      <c r="O146" s="233">
        <f t="shared" si="184"/>
        <v>0</v>
      </c>
      <c r="P146" s="236"/>
    </row>
    <row r="147" spans="1:16" ht="24" hidden="1" x14ac:dyDescent="0.25">
      <c r="A147" s="58">
        <v>2353</v>
      </c>
      <c r="B147" s="101" t="s">
        <v>160</v>
      </c>
      <c r="C147" s="102">
        <f t="shared" si="98"/>
        <v>0</v>
      </c>
      <c r="D147" s="232"/>
      <c r="E147" s="476"/>
      <c r="F147" s="432">
        <f t="shared" si="181"/>
        <v>0</v>
      </c>
      <c r="G147" s="232"/>
      <c r="H147" s="107"/>
      <c r="I147" s="233">
        <f t="shared" si="182"/>
        <v>0</v>
      </c>
      <c r="J147" s="107"/>
      <c r="K147" s="108"/>
      <c r="L147" s="233">
        <f t="shared" si="183"/>
        <v>0</v>
      </c>
      <c r="M147" s="235"/>
      <c r="N147" s="108"/>
      <c r="O147" s="233">
        <f t="shared" si="184"/>
        <v>0</v>
      </c>
      <c r="P147" s="236"/>
    </row>
    <row r="148" spans="1:16" ht="24" x14ac:dyDescent="0.25">
      <c r="A148" s="58">
        <v>2354</v>
      </c>
      <c r="B148" s="101" t="s">
        <v>161</v>
      </c>
      <c r="C148" s="102">
        <f t="shared" si="98"/>
        <v>136</v>
      </c>
      <c r="D148" s="232">
        <v>136</v>
      </c>
      <c r="E148" s="476"/>
      <c r="F148" s="432">
        <f t="shared" si="181"/>
        <v>136</v>
      </c>
      <c r="G148" s="232"/>
      <c r="H148" s="107"/>
      <c r="I148" s="233">
        <f t="shared" si="182"/>
        <v>0</v>
      </c>
      <c r="J148" s="107"/>
      <c r="K148" s="108"/>
      <c r="L148" s="233">
        <f t="shared" si="183"/>
        <v>0</v>
      </c>
      <c r="M148" s="235"/>
      <c r="N148" s="108"/>
      <c r="O148" s="233">
        <f t="shared" si="184"/>
        <v>0</v>
      </c>
      <c r="P148" s="236"/>
    </row>
    <row r="149" spans="1:16" ht="24" hidden="1" x14ac:dyDescent="0.25">
      <c r="A149" s="58">
        <v>2355</v>
      </c>
      <c r="B149" s="101" t="s">
        <v>162</v>
      </c>
      <c r="C149" s="102">
        <f t="shared" ref="C149:C212" si="185">F149+I149+L149+O149</f>
        <v>0</v>
      </c>
      <c r="D149" s="232"/>
      <c r="E149" s="476"/>
      <c r="F149" s="432">
        <f t="shared" si="181"/>
        <v>0</v>
      </c>
      <c r="G149" s="232"/>
      <c r="H149" s="107"/>
      <c r="I149" s="233">
        <f t="shared" si="182"/>
        <v>0</v>
      </c>
      <c r="J149" s="107"/>
      <c r="K149" s="108"/>
      <c r="L149" s="233">
        <f t="shared" si="183"/>
        <v>0</v>
      </c>
      <c r="M149" s="235"/>
      <c r="N149" s="108"/>
      <c r="O149" s="233">
        <f t="shared" si="184"/>
        <v>0</v>
      </c>
      <c r="P149" s="236"/>
    </row>
    <row r="150" spans="1:16" ht="24" hidden="1" x14ac:dyDescent="0.25">
      <c r="A150" s="58">
        <v>2359</v>
      </c>
      <c r="B150" s="101" t="s">
        <v>163</v>
      </c>
      <c r="C150" s="102">
        <f t="shared" si="185"/>
        <v>0</v>
      </c>
      <c r="D150" s="232"/>
      <c r="E150" s="476"/>
      <c r="F150" s="432">
        <f t="shared" si="181"/>
        <v>0</v>
      </c>
      <c r="G150" s="232"/>
      <c r="H150" s="107"/>
      <c r="I150" s="233">
        <f t="shared" si="182"/>
        <v>0</v>
      </c>
      <c r="J150" s="107"/>
      <c r="K150" s="108"/>
      <c r="L150" s="233">
        <f t="shared" si="183"/>
        <v>0</v>
      </c>
      <c r="M150" s="235"/>
      <c r="N150" s="108"/>
      <c r="O150" s="233">
        <f t="shared" si="184"/>
        <v>0</v>
      </c>
      <c r="P150" s="236"/>
    </row>
    <row r="151" spans="1:16" ht="24.75" hidden="1" customHeight="1" x14ac:dyDescent="0.25">
      <c r="A151" s="237">
        <v>2360</v>
      </c>
      <c r="B151" s="101" t="s">
        <v>164</v>
      </c>
      <c r="C151" s="102">
        <f t="shared" si="185"/>
        <v>0</v>
      </c>
      <c r="D151" s="238">
        <f>SUM(D152:D158)</f>
        <v>0</v>
      </c>
      <c r="E151" s="477">
        <f t="shared" ref="E151:F151" si="186">SUM(E152:E158)</f>
        <v>0</v>
      </c>
      <c r="F151" s="432">
        <f t="shared" si="186"/>
        <v>0</v>
      </c>
      <c r="G151" s="238">
        <f>SUM(G152:G158)</f>
        <v>0</v>
      </c>
      <c r="H151" s="240">
        <f t="shared" ref="H151:I151" si="187">SUM(H152:H158)</f>
        <v>0</v>
      </c>
      <c r="I151" s="233">
        <f t="shared" si="187"/>
        <v>0</v>
      </c>
      <c r="J151" s="240">
        <f>SUM(J152:J158)</f>
        <v>0</v>
      </c>
      <c r="K151" s="239">
        <f t="shared" ref="K151:L151" si="188">SUM(K152:K158)</f>
        <v>0</v>
      </c>
      <c r="L151" s="233">
        <f t="shared" si="188"/>
        <v>0</v>
      </c>
      <c r="M151" s="102">
        <f>SUM(M152:M158)</f>
        <v>0</v>
      </c>
      <c r="N151" s="239">
        <f t="shared" ref="N151:O151" si="189">SUM(N152:N158)</f>
        <v>0</v>
      </c>
      <c r="O151" s="233">
        <f t="shared" si="189"/>
        <v>0</v>
      </c>
      <c r="P151" s="236"/>
    </row>
    <row r="152" spans="1:16" hidden="1" x14ac:dyDescent="0.25">
      <c r="A152" s="57">
        <v>2361</v>
      </c>
      <c r="B152" s="101" t="s">
        <v>165</v>
      </c>
      <c r="C152" s="102">
        <f t="shared" si="185"/>
        <v>0</v>
      </c>
      <c r="D152" s="232"/>
      <c r="E152" s="476"/>
      <c r="F152" s="432">
        <f t="shared" ref="F152:F159" si="190">D152+E152</f>
        <v>0</v>
      </c>
      <c r="G152" s="232"/>
      <c r="H152" s="107"/>
      <c r="I152" s="233">
        <f t="shared" ref="I152:I159" si="191">G152+H152</f>
        <v>0</v>
      </c>
      <c r="J152" s="107"/>
      <c r="K152" s="108"/>
      <c r="L152" s="233">
        <f t="shared" ref="L152:L159" si="192">J152+K152</f>
        <v>0</v>
      </c>
      <c r="M152" s="235"/>
      <c r="N152" s="108"/>
      <c r="O152" s="233">
        <f t="shared" ref="O152:O159" si="193">M152+N152</f>
        <v>0</v>
      </c>
      <c r="P152" s="236"/>
    </row>
    <row r="153" spans="1:16" ht="24" hidden="1" x14ac:dyDescent="0.25">
      <c r="A153" s="57">
        <v>2362</v>
      </c>
      <c r="B153" s="101" t="s">
        <v>166</v>
      </c>
      <c r="C153" s="102">
        <f t="shared" si="185"/>
        <v>0</v>
      </c>
      <c r="D153" s="232"/>
      <c r="E153" s="476"/>
      <c r="F153" s="432">
        <f t="shared" si="190"/>
        <v>0</v>
      </c>
      <c r="G153" s="232"/>
      <c r="H153" s="107"/>
      <c r="I153" s="233">
        <f t="shared" si="191"/>
        <v>0</v>
      </c>
      <c r="J153" s="107"/>
      <c r="K153" s="108"/>
      <c r="L153" s="233">
        <f t="shared" si="192"/>
        <v>0</v>
      </c>
      <c r="M153" s="235"/>
      <c r="N153" s="108"/>
      <c r="O153" s="233">
        <f t="shared" si="193"/>
        <v>0</v>
      </c>
      <c r="P153" s="236"/>
    </row>
    <row r="154" spans="1:16" hidden="1" x14ac:dyDescent="0.25">
      <c r="A154" s="57">
        <v>2363</v>
      </c>
      <c r="B154" s="101" t="s">
        <v>167</v>
      </c>
      <c r="C154" s="102">
        <f t="shared" si="185"/>
        <v>0</v>
      </c>
      <c r="D154" s="232"/>
      <c r="E154" s="476"/>
      <c r="F154" s="432">
        <f t="shared" si="190"/>
        <v>0</v>
      </c>
      <c r="G154" s="232"/>
      <c r="H154" s="107"/>
      <c r="I154" s="233">
        <f t="shared" si="191"/>
        <v>0</v>
      </c>
      <c r="J154" s="107"/>
      <c r="K154" s="108"/>
      <c r="L154" s="233">
        <f t="shared" si="192"/>
        <v>0</v>
      </c>
      <c r="M154" s="235"/>
      <c r="N154" s="108"/>
      <c r="O154" s="233">
        <f t="shared" si="193"/>
        <v>0</v>
      </c>
      <c r="P154" s="236"/>
    </row>
    <row r="155" spans="1:16" hidden="1" x14ac:dyDescent="0.25">
      <c r="A155" s="57">
        <v>2364</v>
      </c>
      <c r="B155" s="101" t="s">
        <v>168</v>
      </c>
      <c r="C155" s="102">
        <f t="shared" si="185"/>
        <v>0</v>
      </c>
      <c r="D155" s="232"/>
      <c r="E155" s="476"/>
      <c r="F155" s="432">
        <f t="shared" si="190"/>
        <v>0</v>
      </c>
      <c r="G155" s="232"/>
      <c r="H155" s="107"/>
      <c r="I155" s="233">
        <f t="shared" si="191"/>
        <v>0</v>
      </c>
      <c r="J155" s="107"/>
      <c r="K155" s="108"/>
      <c r="L155" s="233">
        <f t="shared" si="192"/>
        <v>0</v>
      </c>
      <c r="M155" s="235"/>
      <c r="N155" s="108"/>
      <c r="O155" s="233">
        <f t="shared" si="193"/>
        <v>0</v>
      </c>
      <c r="P155" s="236"/>
    </row>
    <row r="156" spans="1:16" ht="12.75" hidden="1" customHeight="1" x14ac:dyDescent="0.25">
      <c r="A156" s="57">
        <v>2365</v>
      </c>
      <c r="B156" s="101" t="s">
        <v>169</v>
      </c>
      <c r="C156" s="102">
        <f t="shared" si="185"/>
        <v>0</v>
      </c>
      <c r="D156" s="232"/>
      <c r="E156" s="476"/>
      <c r="F156" s="432">
        <f t="shared" si="190"/>
        <v>0</v>
      </c>
      <c r="G156" s="232"/>
      <c r="H156" s="107"/>
      <c r="I156" s="233">
        <f t="shared" si="191"/>
        <v>0</v>
      </c>
      <c r="J156" s="107"/>
      <c r="K156" s="108"/>
      <c r="L156" s="233">
        <f t="shared" si="192"/>
        <v>0</v>
      </c>
      <c r="M156" s="235"/>
      <c r="N156" s="108"/>
      <c r="O156" s="233">
        <f t="shared" si="193"/>
        <v>0</v>
      </c>
      <c r="P156" s="236"/>
    </row>
    <row r="157" spans="1:16" ht="36" hidden="1" x14ac:dyDescent="0.25">
      <c r="A157" s="57">
        <v>2366</v>
      </c>
      <c r="B157" s="101" t="s">
        <v>170</v>
      </c>
      <c r="C157" s="102">
        <f t="shared" si="185"/>
        <v>0</v>
      </c>
      <c r="D157" s="232"/>
      <c r="E157" s="476"/>
      <c r="F157" s="432">
        <f t="shared" si="190"/>
        <v>0</v>
      </c>
      <c r="G157" s="232"/>
      <c r="H157" s="107"/>
      <c r="I157" s="233">
        <f t="shared" si="191"/>
        <v>0</v>
      </c>
      <c r="J157" s="107"/>
      <c r="K157" s="108"/>
      <c r="L157" s="233">
        <f t="shared" si="192"/>
        <v>0</v>
      </c>
      <c r="M157" s="235"/>
      <c r="N157" s="108"/>
      <c r="O157" s="233">
        <f t="shared" si="193"/>
        <v>0</v>
      </c>
      <c r="P157" s="236"/>
    </row>
    <row r="158" spans="1:16" ht="48" hidden="1" x14ac:dyDescent="0.25">
      <c r="A158" s="57">
        <v>2369</v>
      </c>
      <c r="B158" s="101" t="s">
        <v>171</v>
      </c>
      <c r="C158" s="102">
        <f t="shared" si="185"/>
        <v>0</v>
      </c>
      <c r="D158" s="232"/>
      <c r="E158" s="476"/>
      <c r="F158" s="432">
        <f t="shared" si="190"/>
        <v>0</v>
      </c>
      <c r="G158" s="232"/>
      <c r="H158" s="107"/>
      <c r="I158" s="233">
        <f t="shared" si="191"/>
        <v>0</v>
      </c>
      <c r="J158" s="107"/>
      <c r="K158" s="108"/>
      <c r="L158" s="233">
        <f t="shared" si="192"/>
        <v>0</v>
      </c>
      <c r="M158" s="235"/>
      <c r="N158" s="108"/>
      <c r="O158" s="233">
        <f t="shared" si="193"/>
        <v>0</v>
      </c>
      <c r="P158" s="236"/>
    </row>
    <row r="159" spans="1:16" hidden="1" x14ac:dyDescent="0.25">
      <c r="A159" s="220">
        <v>2370</v>
      </c>
      <c r="B159" s="164" t="s">
        <v>172</v>
      </c>
      <c r="C159" s="170">
        <f t="shared" si="185"/>
        <v>0</v>
      </c>
      <c r="D159" s="241"/>
      <c r="E159" s="478"/>
      <c r="F159" s="426">
        <f t="shared" si="190"/>
        <v>0</v>
      </c>
      <c r="G159" s="241"/>
      <c r="H159" s="243"/>
      <c r="I159" s="224">
        <f t="shared" si="191"/>
        <v>0</v>
      </c>
      <c r="J159" s="243"/>
      <c r="K159" s="242"/>
      <c r="L159" s="224">
        <f t="shared" si="192"/>
        <v>0</v>
      </c>
      <c r="M159" s="244"/>
      <c r="N159" s="242"/>
      <c r="O159" s="224">
        <f t="shared" si="193"/>
        <v>0</v>
      </c>
      <c r="P159" s="226"/>
    </row>
    <row r="160" spans="1:16" hidden="1" x14ac:dyDescent="0.25">
      <c r="A160" s="220">
        <v>2380</v>
      </c>
      <c r="B160" s="164" t="s">
        <v>173</v>
      </c>
      <c r="C160" s="170">
        <f t="shared" si="185"/>
        <v>0</v>
      </c>
      <c r="D160" s="221">
        <f>SUM(D161:D162)</f>
        <v>0</v>
      </c>
      <c r="E160" s="474">
        <f t="shared" ref="E160:F160" si="194">SUM(E161:E162)</f>
        <v>0</v>
      </c>
      <c r="F160" s="426">
        <f t="shared" si="194"/>
        <v>0</v>
      </c>
      <c r="G160" s="221">
        <f>SUM(G161:G162)</f>
        <v>0</v>
      </c>
      <c r="H160" s="223">
        <f t="shared" ref="H160:I160" si="195">SUM(H161:H162)</f>
        <v>0</v>
      </c>
      <c r="I160" s="224">
        <f t="shared" si="195"/>
        <v>0</v>
      </c>
      <c r="J160" s="223">
        <f>SUM(J161:J162)</f>
        <v>0</v>
      </c>
      <c r="K160" s="222">
        <f t="shared" ref="K160:L160" si="196">SUM(K161:K162)</f>
        <v>0</v>
      </c>
      <c r="L160" s="224">
        <f t="shared" si="196"/>
        <v>0</v>
      </c>
      <c r="M160" s="170">
        <f>SUM(M161:M162)</f>
        <v>0</v>
      </c>
      <c r="N160" s="222">
        <f t="shared" ref="N160:O160" si="197">SUM(N161:N162)</f>
        <v>0</v>
      </c>
      <c r="O160" s="224">
        <f t="shared" si="197"/>
        <v>0</v>
      </c>
      <c r="P160" s="226"/>
    </row>
    <row r="161" spans="1:16" hidden="1" x14ac:dyDescent="0.25">
      <c r="A161" s="47">
        <v>2381</v>
      </c>
      <c r="B161" s="91" t="s">
        <v>174</v>
      </c>
      <c r="C161" s="92">
        <f t="shared" si="185"/>
        <v>0</v>
      </c>
      <c r="D161" s="227"/>
      <c r="E161" s="475"/>
      <c r="F161" s="433">
        <f t="shared" ref="F161:F164" si="198">D161+E161</f>
        <v>0</v>
      </c>
      <c r="G161" s="227"/>
      <c r="H161" s="97"/>
      <c r="I161" s="228">
        <f t="shared" ref="I161:I164" si="199">G161+H161</f>
        <v>0</v>
      </c>
      <c r="J161" s="97"/>
      <c r="K161" s="98"/>
      <c r="L161" s="228">
        <f t="shared" ref="L161:L164" si="200">J161+K161</f>
        <v>0</v>
      </c>
      <c r="M161" s="230"/>
      <c r="N161" s="98"/>
      <c r="O161" s="228">
        <f t="shared" ref="O161:O164" si="201">M161+N161</f>
        <v>0</v>
      </c>
      <c r="P161" s="231"/>
    </row>
    <row r="162" spans="1:16" ht="24" hidden="1" x14ac:dyDescent="0.25">
      <c r="A162" s="57">
        <v>2389</v>
      </c>
      <c r="B162" s="101" t="s">
        <v>175</v>
      </c>
      <c r="C162" s="102">
        <f t="shared" si="185"/>
        <v>0</v>
      </c>
      <c r="D162" s="232"/>
      <c r="E162" s="476"/>
      <c r="F162" s="432">
        <f t="shared" si="198"/>
        <v>0</v>
      </c>
      <c r="G162" s="232"/>
      <c r="H162" s="107"/>
      <c r="I162" s="233">
        <f t="shared" si="199"/>
        <v>0</v>
      </c>
      <c r="J162" s="107"/>
      <c r="K162" s="108"/>
      <c r="L162" s="233">
        <f t="shared" si="200"/>
        <v>0</v>
      </c>
      <c r="M162" s="235"/>
      <c r="N162" s="108"/>
      <c r="O162" s="233">
        <f t="shared" si="201"/>
        <v>0</v>
      </c>
      <c r="P162" s="236"/>
    </row>
    <row r="163" spans="1:16" hidden="1" x14ac:dyDescent="0.25">
      <c r="A163" s="220">
        <v>2390</v>
      </c>
      <c r="B163" s="164" t="s">
        <v>176</v>
      </c>
      <c r="C163" s="170">
        <f t="shared" si="185"/>
        <v>0</v>
      </c>
      <c r="D163" s="241"/>
      <c r="E163" s="478"/>
      <c r="F163" s="426">
        <f t="shared" si="198"/>
        <v>0</v>
      </c>
      <c r="G163" s="241"/>
      <c r="H163" s="243"/>
      <c r="I163" s="224">
        <f t="shared" si="199"/>
        <v>0</v>
      </c>
      <c r="J163" s="243"/>
      <c r="K163" s="242"/>
      <c r="L163" s="224">
        <f t="shared" si="200"/>
        <v>0</v>
      </c>
      <c r="M163" s="244"/>
      <c r="N163" s="242"/>
      <c r="O163" s="224">
        <f t="shared" si="201"/>
        <v>0</v>
      </c>
      <c r="P163" s="226"/>
    </row>
    <row r="164" spans="1:16" hidden="1" x14ac:dyDescent="0.25">
      <c r="A164" s="76">
        <v>2400</v>
      </c>
      <c r="B164" s="213" t="s">
        <v>177</v>
      </c>
      <c r="C164" s="77">
        <f t="shared" si="185"/>
        <v>0</v>
      </c>
      <c r="D164" s="254"/>
      <c r="E164" s="481"/>
      <c r="F164" s="424">
        <f t="shared" si="198"/>
        <v>0</v>
      </c>
      <c r="G164" s="254"/>
      <c r="H164" s="256"/>
      <c r="I164" s="215">
        <f t="shared" si="199"/>
        <v>0</v>
      </c>
      <c r="J164" s="256"/>
      <c r="K164" s="255"/>
      <c r="L164" s="215">
        <f t="shared" si="200"/>
        <v>0</v>
      </c>
      <c r="M164" s="257"/>
      <c r="N164" s="255"/>
      <c r="O164" s="228">
        <f t="shared" si="201"/>
        <v>0</v>
      </c>
      <c r="P164" s="245"/>
    </row>
    <row r="165" spans="1:16" ht="24" x14ac:dyDescent="0.25">
      <c r="A165" s="76">
        <v>2500</v>
      </c>
      <c r="B165" s="213" t="s">
        <v>178</v>
      </c>
      <c r="C165" s="77">
        <f t="shared" si="185"/>
        <v>259</v>
      </c>
      <c r="D165" s="214">
        <f>SUM(D166,D171)</f>
        <v>259</v>
      </c>
      <c r="E165" s="473">
        <f t="shared" ref="E165:O165" si="202">SUM(E166,E171)</f>
        <v>0</v>
      </c>
      <c r="F165" s="424">
        <f t="shared" si="202"/>
        <v>259</v>
      </c>
      <c r="G165" s="214">
        <f t="shared" si="202"/>
        <v>0</v>
      </c>
      <c r="H165" s="87">
        <f t="shared" si="202"/>
        <v>0</v>
      </c>
      <c r="I165" s="215">
        <f t="shared" si="202"/>
        <v>0</v>
      </c>
      <c r="J165" s="87">
        <f t="shared" si="202"/>
        <v>0</v>
      </c>
      <c r="K165" s="88">
        <f t="shared" si="202"/>
        <v>0</v>
      </c>
      <c r="L165" s="215">
        <f t="shared" si="202"/>
        <v>0</v>
      </c>
      <c r="M165" s="216">
        <f t="shared" si="202"/>
        <v>0</v>
      </c>
      <c r="N165" s="217">
        <f t="shared" si="202"/>
        <v>0</v>
      </c>
      <c r="O165" s="352">
        <f t="shared" si="202"/>
        <v>0</v>
      </c>
      <c r="P165" s="219"/>
    </row>
    <row r="166" spans="1:16" ht="16.5" customHeight="1" x14ac:dyDescent="0.25">
      <c r="A166" s="635">
        <v>2510</v>
      </c>
      <c r="B166" s="91" t="s">
        <v>179</v>
      </c>
      <c r="C166" s="92">
        <f t="shared" si="185"/>
        <v>259</v>
      </c>
      <c r="D166" s="246">
        <f>SUM(D167:D170)</f>
        <v>259</v>
      </c>
      <c r="E166" s="480">
        <f t="shared" ref="E166:O166" si="203">SUM(E167:E170)</f>
        <v>0</v>
      </c>
      <c r="F166" s="433">
        <f t="shared" si="203"/>
        <v>259</v>
      </c>
      <c r="G166" s="246">
        <f t="shared" si="203"/>
        <v>0</v>
      </c>
      <c r="H166" s="248">
        <f t="shared" si="203"/>
        <v>0</v>
      </c>
      <c r="I166" s="228">
        <f t="shared" si="203"/>
        <v>0</v>
      </c>
      <c r="J166" s="248">
        <f t="shared" si="203"/>
        <v>0</v>
      </c>
      <c r="K166" s="247">
        <f t="shared" si="203"/>
        <v>0</v>
      </c>
      <c r="L166" s="228">
        <f t="shared" si="203"/>
        <v>0</v>
      </c>
      <c r="M166" s="113">
        <f t="shared" si="203"/>
        <v>0</v>
      </c>
      <c r="N166" s="258">
        <f t="shared" si="203"/>
        <v>0</v>
      </c>
      <c r="O166" s="259">
        <f t="shared" si="203"/>
        <v>0</v>
      </c>
      <c r="P166" s="260"/>
    </row>
    <row r="167" spans="1:16" ht="24" hidden="1" x14ac:dyDescent="0.25">
      <c r="A167" s="58">
        <v>2512</v>
      </c>
      <c r="B167" s="101" t="s">
        <v>180</v>
      </c>
      <c r="C167" s="102">
        <f t="shared" si="185"/>
        <v>0</v>
      </c>
      <c r="D167" s="232"/>
      <c r="E167" s="476"/>
      <c r="F167" s="432">
        <f t="shared" ref="F167:F172" si="204">D167+E167</f>
        <v>0</v>
      </c>
      <c r="G167" s="232"/>
      <c r="H167" s="107"/>
      <c r="I167" s="233">
        <f t="shared" ref="I167:I172" si="205">G167+H167</f>
        <v>0</v>
      </c>
      <c r="J167" s="107"/>
      <c r="K167" s="108"/>
      <c r="L167" s="233">
        <f t="shared" ref="L167:L172" si="206">J167+K167</f>
        <v>0</v>
      </c>
      <c r="M167" s="235"/>
      <c r="N167" s="108"/>
      <c r="O167" s="233">
        <f t="shared" ref="O167:O172" si="207">M167+N167</f>
        <v>0</v>
      </c>
      <c r="P167" s="236"/>
    </row>
    <row r="168" spans="1:16" ht="36" hidden="1" x14ac:dyDescent="0.25">
      <c r="A168" s="58">
        <v>2513</v>
      </c>
      <c r="B168" s="101" t="s">
        <v>181</v>
      </c>
      <c r="C168" s="102">
        <f t="shared" si="185"/>
        <v>0</v>
      </c>
      <c r="D168" s="232"/>
      <c r="E168" s="476"/>
      <c r="F168" s="432">
        <f t="shared" si="204"/>
        <v>0</v>
      </c>
      <c r="G168" s="232"/>
      <c r="H168" s="107"/>
      <c r="I168" s="233">
        <f t="shared" si="205"/>
        <v>0</v>
      </c>
      <c r="J168" s="107"/>
      <c r="K168" s="108"/>
      <c r="L168" s="233">
        <f t="shared" si="206"/>
        <v>0</v>
      </c>
      <c r="M168" s="235"/>
      <c r="N168" s="108"/>
      <c r="O168" s="233">
        <f t="shared" si="207"/>
        <v>0</v>
      </c>
      <c r="P168" s="236"/>
    </row>
    <row r="169" spans="1:16" ht="24" hidden="1" x14ac:dyDescent="0.25">
      <c r="A169" s="58">
        <v>2515</v>
      </c>
      <c r="B169" s="101" t="s">
        <v>182</v>
      </c>
      <c r="C169" s="102">
        <f t="shared" si="185"/>
        <v>0</v>
      </c>
      <c r="D169" s="232"/>
      <c r="E169" s="476"/>
      <c r="F169" s="432">
        <f t="shared" si="204"/>
        <v>0</v>
      </c>
      <c r="G169" s="232"/>
      <c r="H169" s="107"/>
      <c r="I169" s="233">
        <f t="shared" si="205"/>
        <v>0</v>
      </c>
      <c r="J169" s="107"/>
      <c r="K169" s="108"/>
      <c r="L169" s="233">
        <f t="shared" si="206"/>
        <v>0</v>
      </c>
      <c r="M169" s="235"/>
      <c r="N169" s="108"/>
      <c r="O169" s="233">
        <f t="shared" si="207"/>
        <v>0</v>
      </c>
      <c r="P169" s="236"/>
    </row>
    <row r="170" spans="1:16" ht="24" x14ac:dyDescent="0.25">
      <c r="A170" s="58">
        <v>2519</v>
      </c>
      <c r="B170" s="101" t="s">
        <v>183</v>
      </c>
      <c r="C170" s="102">
        <f t="shared" si="185"/>
        <v>259</v>
      </c>
      <c r="D170" s="232">
        <v>259</v>
      </c>
      <c r="E170" s="476"/>
      <c r="F170" s="432">
        <f t="shared" si="204"/>
        <v>259</v>
      </c>
      <c r="G170" s="232"/>
      <c r="H170" s="107"/>
      <c r="I170" s="233">
        <f t="shared" si="205"/>
        <v>0</v>
      </c>
      <c r="J170" s="107"/>
      <c r="K170" s="108"/>
      <c r="L170" s="233">
        <f t="shared" si="206"/>
        <v>0</v>
      </c>
      <c r="M170" s="235"/>
      <c r="N170" s="108"/>
      <c r="O170" s="233">
        <f t="shared" si="207"/>
        <v>0</v>
      </c>
      <c r="P170" s="236"/>
    </row>
    <row r="171" spans="1:16" ht="24" hidden="1" x14ac:dyDescent="0.25">
      <c r="A171" s="237">
        <v>2520</v>
      </c>
      <c r="B171" s="101" t="s">
        <v>184</v>
      </c>
      <c r="C171" s="102">
        <f t="shared" si="185"/>
        <v>0</v>
      </c>
      <c r="D171" s="232"/>
      <c r="E171" s="476"/>
      <c r="F171" s="432">
        <f t="shared" si="204"/>
        <v>0</v>
      </c>
      <c r="G171" s="232"/>
      <c r="H171" s="107"/>
      <c r="I171" s="233">
        <f t="shared" si="205"/>
        <v>0</v>
      </c>
      <c r="J171" s="107"/>
      <c r="K171" s="108"/>
      <c r="L171" s="233">
        <f t="shared" si="206"/>
        <v>0</v>
      </c>
      <c r="M171" s="235"/>
      <c r="N171" s="108"/>
      <c r="O171" s="233">
        <f t="shared" si="207"/>
        <v>0</v>
      </c>
      <c r="P171" s="236"/>
    </row>
    <row r="172" spans="1:16" s="261" customFormat="1" ht="36" hidden="1" customHeight="1" x14ac:dyDescent="0.25">
      <c r="A172" s="21">
        <v>2800</v>
      </c>
      <c r="B172" s="91" t="s">
        <v>185</v>
      </c>
      <c r="C172" s="92">
        <f t="shared" si="185"/>
        <v>0</v>
      </c>
      <c r="D172" s="50"/>
      <c r="E172" s="442"/>
      <c r="F172" s="443">
        <f t="shared" si="204"/>
        <v>0</v>
      </c>
      <c r="G172" s="50"/>
      <c r="H172" s="52"/>
      <c r="I172" s="53">
        <f t="shared" si="205"/>
        <v>0</v>
      </c>
      <c r="J172" s="52"/>
      <c r="K172" s="51"/>
      <c r="L172" s="53">
        <f t="shared" si="206"/>
        <v>0</v>
      </c>
      <c r="M172" s="55"/>
      <c r="N172" s="51"/>
      <c r="O172" s="53">
        <f t="shared" si="207"/>
        <v>0</v>
      </c>
      <c r="P172" s="56"/>
    </row>
    <row r="173" spans="1:16" hidden="1" x14ac:dyDescent="0.25">
      <c r="A173" s="205">
        <v>3000</v>
      </c>
      <c r="B173" s="205" t="s">
        <v>186</v>
      </c>
      <c r="C173" s="206">
        <f t="shared" si="185"/>
        <v>0</v>
      </c>
      <c r="D173" s="207">
        <f>SUM(D174,D184)</f>
        <v>0</v>
      </c>
      <c r="E173" s="472">
        <f t="shared" ref="E173:F173" si="208">SUM(E174,E184)</f>
        <v>0</v>
      </c>
      <c r="F173" s="431">
        <f t="shared" si="208"/>
        <v>0</v>
      </c>
      <c r="G173" s="207">
        <f>SUM(G174,G184)</f>
        <v>0</v>
      </c>
      <c r="H173" s="209">
        <f t="shared" ref="H173:I173" si="209">SUM(H174,H184)</f>
        <v>0</v>
      </c>
      <c r="I173" s="210">
        <f t="shared" si="209"/>
        <v>0</v>
      </c>
      <c r="J173" s="209">
        <f>SUM(J174,J184)</f>
        <v>0</v>
      </c>
      <c r="K173" s="208">
        <f t="shared" ref="K173:L173" si="210">SUM(K174,K184)</f>
        <v>0</v>
      </c>
      <c r="L173" s="210">
        <f t="shared" si="210"/>
        <v>0</v>
      </c>
      <c r="M173" s="206">
        <f>SUM(M174,M184)</f>
        <v>0</v>
      </c>
      <c r="N173" s="208">
        <f t="shared" ref="N173:O173" si="211">SUM(N174,N184)</f>
        <v>0</v>
      </c>
      <c r="O173" s="210">
        <f t="shared" si="211"/>
        <v>0</v>
      </c>
      <c r="P173" s="212"/>
    </row>
    <row r="174" spans="1:16" ht="24" hidden="1" x14ac:dyDescent="0.25">
      <c r="A174" s="76">
        <v>3200</v>
      </c>
      <c r="B174" s="262" t="s">
        <v>187</v>
      </c>
      <c r="C174" s="77">
        <f t="shared" si="185"/>
        <v>0</v>
      </c>
      <c r="D174" s="214">
        <f>SUM(D175,D179)</f>
        <v>0</v>
      </c>
      <c r="E174" s="473">
        <f t="shared" ref="E174:O174" si="212">SUM(E175,E179)</f>
        <v>0</v>
      </c>
      <c r="F174" s="424">
        <f t="shared" si="212"/>
        <v>0</v>
      </c>
      <c r="G174" s="214">
        <f t="shared" si="212"/>
        <v>0</v>
      </c>
      <c r="H174" s="87">
        <f t="shared" si="212"/>
        <v>0</v>
      </c>
      <c r="I174" s="215">
        <f t="shared" si="212"/>
        <v>0</v>
      </c>
      <c r="J174" s="87">
        <f t="shared" si="212"/>
        <v>0</v>
      </c>
      <c r="K174" s="88">
        <f t="shared" si="212"/>
        <v>0</v>
      </c>
      <c r="L174" s="215">
        <f t="shared" si="212"/>
        <v>0</v>
      </c>
      <c r="M174" s="216">
        <f t="shared" si="212"/>
        <v>0</v>
      </c>
      <c r="N174" s="217">
        <f t="shared" si="212"/>
        <v>0</v>
      </c>
      <c r="O174" s="218">
        <f t="shared" si="212"/>
        <v>0</v>
      </c>
      <c r="P174" s="219"/>
    </row>
    <row r="175" spans="1:16" ht="36" hidden="1" x14ac:dyDescent="0.25">
      <c r="A175" s="635">
        <v>3260</v>
      </c>
      <c r="B175" s="91" t="s">
        <v>188</v>
      </c>
      <c r="C175" s="92">
        <f t="shared" si="185"/>
        <v>0</v>
      </c>
      <c r="D175" s="246">
        <f>SUM(D176:D178)</f>
        <v>0</v>
      </c>
      <c r="E175" s="480">
        <f t="shared" ref="E175:F175" si="213">SUM(E176:E178)</f>
        <v>0</v>
      </c>
      <c r="F175" s="433">
        <f t="shared" si="213"/>
        <v>0</v>
      </c>
      <c r="G175" s="246">
        <f>SUM(G176:G178)</f>
        <v>0</v>
      </c>
      <c r="H175" s="248">
        <f t="shared" ref="H175:I175" si="214">SUM(H176:H178)</f>
        <v>0</v>
      </c>
      <c r="I175" s="228">
        <f t="shared" si="214"/>
        <v>0</v>
      </c>
      <c r="J175" s="248">
        <f>SUM(J176:J178)</f>
        <v>0</v>
      </c>
      <c r="K175" s="247">
        <f t="shared" ref="K175:L175" si="215">SUM(K176:K178)</f>
        <v>0</v>
      </c>
      <c r="L175" s="228">
        <f t="shared" si="215"/>
        <v>0</v>
      </c>
      <c r="M175" s="92">
        <f>SUM(M176:M178)</f>
        <v>0</v>
      </c>
      <c r="N175" s="247">
        <f t="shared" ref="N175:O175" si="216">SUM(N176:N178)</f>
        <v>0</v>
      </c>
      <c r="O175" s="228">
        <f t="shared" si="216"/>
        <v>0</v>
      </c>
      <c r="P175" s="231"/>
    </row>
    <row r="176" spans="1:16" ht="24" hidden="1" x14ac:dyDescent="0.25">
      <c r="A176" s="58">
        <v>3261</v>
      </c>
      <c r="B176" s="101" t="s">
        <v>189</v>
      </c>
      <c r="C176" s="102">
        <f t="shared" si="185"/>
        <v>0</v>
      </c>
      <c r="D176" s="232"/>
      <c r="E176" s="476"/>
      <c r="F176" s="432">
        <f t="shared" ref="F176:F178" si="217">D176+E176</f>
        <v>0</v>
      </c>
      <c r="G176" s="232"/>
      <c r="H176" s="107"/>
      <c r="I176" s="233">
        <f t="shared" ref="I176:I178" si="218">G176+H176</f>
        <v>0</v>
      </c>
      <c r="J176" s="107"/>
      <c r="K176" s="108"/>
      <c r="L176" s="233">
        <f t="shared" ref="L176:L178" si="219">J176+K176</f>
        <v>0</v>
      </c>
      <c r="M176" s="235"/>
      <c r="N176" s="108"/>
      <c r="O176" s="233">
        <f t="shared" ref="O176:O178" si="220">M176+N176</f>
        <v>0</v>
      </c>
      <c r="P176" s="236"/>
    </row>
    <row r="177" spans="1:16" ht="36" hidden="1" x14ac:dyDescent="0.25">
      <c r="A177" s="58">
        <v>3262</v>
      </c>
      <c r="B177" s="101" t="s">
        <v>190</v>
      </c>
      <c r="C177" s="102">
        <f t="shared" si="185"/>
        <v>0</v>
      </c>
      <c r="D177" s="232"/>
      <c r="E177" s="476"/>
      <c r="F177" s="432">
        <f t="shared" si="217"/>
        <v>0</v>
      </c>
      <c r="G177" s="232"/>
      <c r="H177" s="107"/>
      <c r="I177" s="233">
        <f t="shared" si="218"/>
        <v>0</v>
      </c>
      <c r="J177" s="107"/>
      <c r="K177" s="108"/>
      <c r="L177" s="233">
        <f t="shared" si="219"/>
        <v>0</v>
      </c>
      <c r="M177" s="235"/>
      <c r="N177" s="108"/>
      <c r="O177" s="233">
        <f t="shared" si="220"/>
        <v>0</v>
      </c>
      <c r="P177" s="236"/>
    </row>
    <row r="178" spans="1:16" ht="24" hidden="1" x14ac:dyDescent="0.25">
      <c r="A178" s="58">
        <v>3263</v>
      </c>
      <c r="B178" s="101" t="s">
        <v>191</v>
      </c>
      <c r="C178" s="102">
        <f t="shared" si="185"/>
        <v>0</v>
      </c>
      <c r="D178" s="232"/>
      <c r="E178" s="476"/>
      <c r="F178" s="432">
        <f t="shared" si="217"/>
        <v>0</v>
      </c>
      <c r="G178" s="232"/>
      <c r="H178" s="107"/>
      <c r="I178" s="233">
        <f t="shared" si="218"/>
        <v>0</v>
      </c>
      <c r="J178" s="107"/>
      <c r="K178" s="108"/>
      <c r="L178" s="233">
        <f t="shared" si="219"/>
        <v>0</v>
      </c>
      <c r="M178" s="235"/>
      <c r="N178" s="108"/>
      <c r="O178" s="233">
        <f t="shared" si="220"/>
        <v>0</v>
      </c>
      <c r="P178" s="236"/>
    </row>
    <row r="179" spans="1:16" ht="84" hidden="1" x14ac:dyDescent="0.25">
      <c r="A179" s="635">
        <v>3290</v>
      </c>
      <c r="B179" s="91" t="s">
        <v>192</v>
      </c>
      <c r="C179" s="263">
        <f t="shared" si="185"/>
        <v>0</v>
      </c>
      <c r="D179" s="246">
        <f>SUM(D180:D183)</f>
        <v>0</v>
      </c>
      <c r="E179" s="480">
        <f t="shared" ref="E179:O179" si="221">SUM(E180:E183)</f>
        <v>0</v>
      </c>
      <c r="F179" s="433">
        <f t="shared" si="221"/>
        <v>0</v>
      </c>
      <c r="G179" s="246">
        <f t="shared" si="221"/>
        <v>0</v>
      </c>
      <c r="H179" s="248">
        <f t="shared" si="221"/>
        <v>0</v>
      </c>
      <c r="I179" s="228">
        <f t="shared" si="221"/>
        <v>0</v>
      </c>
      <c r="J179" s="248">
        <f t="shared" si="221"/>
        <v>0</v>
      </c>
      <c r="K179" s="247">
        <f t="shared" si="221"/>
        <v>0</v>
      </c>
      <c r="L179" s="228">
        <f t="shared" si="221"/>
        <v>0</v>
      </c>
      <c r="M179" s="263">
        <f t="shared" si="221"/>
        <v>0</v>
      </c>
      <c r="N179" s="264">
        <f t="shared" si="221"/>
        <v>0</v>
      </c>
      <c r="O179" s="265">
        <f t="shared" si="221"/>
        <v>0</v>
      </c>
      <c r="P179" s="266"/>
    </row>
    <row r="180" spans="1:16" ht="72" hidden="1" x14ac:dyDescent="0.25">
      <c r="A180" s="58">
        <v>3291</v>
      </c>
      <c r="B180" s="101" t="s">
        <v>193</v>
      </c>
      <c r="C180" s="102">
        <f t="shared" si="185"/>
        <v>0</v>
      </c>
      <c r="D180" s="232"/>
      <c r="E180" s="476"/>
      <c r="F180" s="432">
        <f t="shared" ref="F180:F183" si="222">D180+E180</f>
        <v>0</v>
      </c>
      <c r="G180" s="232"/>
      <c r="H180" s="107"/>
      <c r="I180" s="233">
        <f t="shared" ref="I180:I183" si="223">G180+H180</f>
        <v>0</v>
      </c>
      <c r="J180" s="107"/>
      <c r="K180" s="108"/>
      <c r="L180" s="233">
        <f t="shared" ref="L180:L183" si="224">J180+K180</f>
        <v>0</v>
      </c>
      <c r="M180" s="235"/>
      <c r="N180" s="108"/>
      <c r="O180" s="233">
        <f t="shared" ref="O180:O183" si="225">M180+N180</f>
        <v>0</v>
      </c>
      <c r="P180" s="236"/>
    </row>
    <row r="181" spans="1:16" ht="72" hidden="1" x14ac:dyDescent="0.25">
      <c r="A181" s="58">
        <v>3292</v>
      </c>
      <c r="B181" s="101" t="s">
        <v>194</v>
      </c>
      <c r="C181" s="102">
        <f t="shared" si="185"/>
        <v>0</v>
      </c>
      <c r="D181" s="232"/>
      <c r="E181" s="476"/>
      <c r="F181" s="432">
        <f t="shared" si="222"/>
        <v>0</v>
      </c>
      <c r="G181" s="232"/>
      <c r="H181" s="107"/>
      <c r="I181" s="233">
        <f t="shared" si="223"/>
        <v>0</v>
      </c>
      <c r="J181" s="107"/>
      <c r="K181" s="108"/>
      <c r="L181" s="233">
        <f t="shared" si="224"/>
        <v>0</v>
      </c>
      <c r="M181" s="235"/>
      <c r="N181" s="108"/>
      <c r="O181" s="233">
        <f t="shared" si="225"/>
        <v>0</v>
      </c>
      <c r="P181" s="236"/>
    </row>
    <row r="182" spans="1:16" ht="72" hidden="1" x14ac:dyDescent="0.25">
      <c r="A182" s="58">
        <v>3293</v>
      </c>
      <c r="B182" s="101" t="s">
        <v>195</v>
      </c>
      <c r="C182" s="102">
        <f t="shared" si="185"/>
        <v>0</v>
      </c>
      <c r="D182" s="232"/>
      <c r="E182" s="476"/>
      <c r="F182" s="432">
        <f t="shared" si="222"/>
        <v>0</v>
      </c>
      <c r="G182" s="232"/>
      <c r="H182" s="107"/>
      <c r="I182" s="233">
        <f t="shared" si="223"/>
        <v>0</v>
      </c>
      <c r="J182" s="107"/>
      <c r="K182" s="108"/>
      <c r="L182" s="233">
        <f t="shared" si="224"/>
        <v>0</v>
      </c>
      <c r="M182" s="235"/>
      <c r="N182" s="108"/>
      <c r="O182" s="233">
        <f t="shared" si="225"/>
        <v>0</v>
      </c>
      <c r="P182" s="236"/>
    </row>
    <row r="183" spans="1:16" ht="60" hidden="1" x14ac:dyDescent="0.25">
      <c r="A183" s="267">
        <v>3294</v>
      </c>
      <c r="B183" s="101" t="s">
        <v>196</v>
      </c>
      <c r="C183" s="263">
        <f t="shared" si="185"/>
        <v>0</v>
      </c>
      <c r="D183" s="268"/>
      <c r="E183" s="482"/>
      <c r="F183" s="483">
        <f t="shared" si="222"/>
        <v>0</v>
      </c>
      <c r="G183" s="268"/>
      <c r="H183" s="270"/>
      <c r="I183" s="265">
        <f t="shared" si="223"/>
        <v>0</v>
      </c>
      <c r="J183" s="270"/>
      <c r="K183" s="269"/>
      <c r="L183" s="265">
        <f t="shared" si="224"/>
        <v>0</v>
      </c>
      <c r="M183" s="272"/>
      <c r="N183" s="269"/>
      <c r="O183" s="265">
        <f t="shared" si="225"/>
        <v>0</v>
      </c>
      <c r="P183" s="266"/>
    </row>
    <row r="184" spans="1:16" ht="48" hidden="1" x14ac:dyDescent="0.25">
      <c r="A184" s="273">
        <v>3300</v>
      </c>
      <c r="B184" s="262" t="s">
        <v>197</v>
      </c>
      <c r="C184" s="216">
        <f t="shared" si="185"/>
        <v>0</v>
      </c>
      <c r="D184" s="274">
        <f>SUM(D185:D186)</f>
        <v>0</v>
      </c>
      <c r="E184" s="484">
        <f t="shared" ref="E184:O184" si="226">SUM(E185:E186)</f>
        <v>0</v>
      </c>
      <c r="F184" s="485">
        <f t="shared" si="226"/>
        <v>0</v>
      </c>
      <c r="G184" s="274">
        <f t="shared" si="226"/>
        <v>0</v>
      </c>
      <c r="H184" s="275">
        <f t="shared" si="226"/>
        <v>0</v>
      </c>
      <c r="I184" s="218">
        <f t="shared" si="226"/>
        <v>0</v>
      </c>
      <c r="J184" s="275">
        <f t="shared" si="226"/>
        <v>0</v>
      </c>
      <c r="K184" s="217">
        <f t="shared" si="226"/>
        <v>0</v>
      </c>
      <c r="L184" s="218">
        <f t="shared" si="226"/>
        <v>0</v>
      </c>
      <c r="M184" s="216">
        <f t="shared" si="226"/>
        <v>0</v>
      </c>
      <c r="N184" s="217">
        <f t="shared" si="226"/>
        <v>0</v>
      </c>
      <c r="O184" s="218">
        <f t="shared" si="226"/>
        <v>0</v>
      </c>
      <c r="P184" s="219"/>
    </row>
    <row r="185" spans="1:16" ht="48" hidden="1" x14ac:dyDescent="0.25">
      <c r="A185" s="163">
        <v>3310</v>
      </c>
      <c r="B185" s="164" t="s">
        <v>198</v>
      </c>
      <c r="C185" s="170">
        <f t="shared" si="185"/>
        <v>0</v>
      </c>
      <c r="D185" s="241"/>
      <c r="E185" s="478"/>
      <c r="F185" s="426">
        <f t="shared" ref="F185:F186" si="227">D185+E185</f>
        <v>0</v>
      </c>
      <c r="G185" s="241"/>
      <c r="H185" s="243"/>
      <c r="I185" s="224">
        <f t="shared" ref="I185:I186" si="228">G185+H185</f>
        <v>0</v>
      </c>
      <c r="J185" s="243"/>
      <c r="K185" s="242"/>
      <c r="L185" s="224">
        <f t="shared" ref="L185:L186" si="229">J185+K185</f>
        <v>0</v>
      </c>
      <c r="M185" s="244"/>
      <c r="N185" s="242"/>
      <c r="O185" s="224">
        <f t="shared" ref="O185:O186" si="230">M185+N185</f>
        <v>0</v>
      </c>
      <c r="P185" s="226"/>
    </row>
    <row r="186" spans="1:16" ht="48.75" hidden="1" customHeight="1" x14ac:dyDescent="0.25">
      <c r="A186" s="48">
        <v>3320</v>
      </c>
      <c r="B186" s="91" t="s">
        <v>199</v>
      </c>
      <c r="C186" s="92">
        <f t="shared" si="185"/>
        <v>0</v>
      </c>
      <c r="D186" s="227"/>
      <c r="E186" s="475"/>
      <c r="F186" s="433">
        <f t="shared" si="227"/>
        <v>0</v>
      </c>
      <c r="G186" s="227"/>
      <c r="H186" s="97"/>
      <c r="I186" s="228">
        <f t="shared" si="228"/>
        <v>0</v>
      </c>
      <c r="J186" s="97"/>
      <c r="K186" s="98"/>
      <c r="L186" s="228">
        <f t="shared" si="229"/>
        <v>0</v>
      </c>
      <c r="M186" s="230"/>
      <c r="N186" s="98"/>
      <c r="O186" s="228">
        <f t="shared" si="230"/>
        <v>0</v>
      </c>
      <c r="P186" s="231"/>
    </row>
    <row r="187" spans="1:16" hidden="1" x14ac:dyDescent="0.25">
      <c r="A187" s="277">
        <v>4000</v>
      </c>
      <c r="B187" s="205" t="s">
        <v>200</v>
      </c>
      <c r="C187" s="206">
        <f t="shared" si="185"/>
        <v>0</v>
      </c>
      <c r="D187" s="207">
        <f>SUM(D188,D191)</f>
        <v>0</v>
      </c>
      <c r="E187" s="472">
        <f t="shared" ref="E187:F187" si="231">SUM(E188,E191)</f>
        <v>0</v>
      </c>
      <c r="F187" s="431">
        <f t="shared" si="231"/>
        <v>0</v>
      </c>
      <c r="G187" s="207">
        <f>SUM(G188,G191)</f>
        <v>0</v>
      </c>
      <c r="H187" s="209">
        <f t="shared" ref="H187:I187" si="232">SUM(H188,H191)</f>
        <v>0</v>
      </c>
      <c r="I187" s="210">
        <f t="shared" si="232"/>
        <v>0</v>
      </c>
      <c r="J187" s="209">
        <f>SUM(J188,J191)</f>
        <v>0</v>
      </c>
      <c r="K187" s="208">
        <f t="shared" ref="K187:L187" si="233">SUM(K188,K191)</f>
        <v>0</v>
      </c>
      <c r="L187" s="210">
        <f t="shared" si="233"/>
        <v>0</v>
      </c>
      <c r="M187" s="206">
        <f>SUM(M188,M191)</f>
        <v>0</v>
      </c>
      <c r="N187" s="208">
        <f t="shared" ref="N187:O187" si="234">SUM(N188,N191)</f>
        <v>0</v>
      </c>
      <c r="O187" s="210">
        <f t="shared" si="234"/>
        <v>0</v>
      </c>
      <c r="P187" s="212"/>
    </row>
    <row r="188" spans="1:16" ht="24" hidden="1" x14ac:dyDescent="0.25">
      <c r="A188" s="278">
        <v>4200</v>
      </c>
      <c r="B188" s="213" t="s">
        <v>201</v>
      </c>
      <c r="C188" s="77">
        <f t="shared" si="185"/>
        <v>0</v>
      </c>
      <c r="D188" s="214">
        <f>SUM(D189,D190)</f>
        <v>0</v>
      </c>
      <c r="E188" s="473">
        <f t="shared" ref="E188:F188" si="235">SUM(E189,E190)</f>
        <v>0</v>
      </c>
      <c r="F188" s="424">
        <f t="shared" si="235"/>
        <v>0</v>
      </c>
      <c r="G188" s="214">
        <f>SUM(G189,G190)</f>
        <v>0</v>
      </c>
      <c r="H188" s="87">
        <f t="shared" ref="H188:I188" si="236">SUM(H189,H190)</f>
        <v>0</v>
      </c>
      <c r="I188" s="215">
        <f t="shared" si="236"/>
        <v>0</v>
      </c>
      <c r="J188" s="87">
        <f>SUM(J189,J190)</f>
        <v>0</v>
      </c>
      <c r="K188" s="88">
        <f t="shared" ref="K188:L188" si="237">SUM(K189,K190)</f>
        <v>0</v>
      </c>
      <c r="L188" s="215">
        <f t="shared" si="237"/>
        <v>0</v>
      </c>
      <c r="M188" s="77">
        <f>SUM(M189,M190)</f>
        <v>0</v>
      </c>
      <c r="N188" s="88">
        <f t="shared" ref="N188:O188" si="238">SUM(N189,N190)</f>
        <v>0</v>
      </c>
      <c r="O188" s="215">
        <f t="shared" si="238"/>
        <v>0</v>
      </c>
      <c r="P188" s="245"/>
    </row>
    <row r="189" spans="1:16" ht="36" hidden="1" x14ac:dyDescent="0.25">
      <c r="A189" s="635">
        <v>4240</v>
      </c>
      <c r="B189" s="91" t="s">
        <v>202</v>
      </c>
      <c r="C189" s="92">
        <f t="shared" si="185"/>
        <v>0</v>
      </c>
      <c r="D189" s="227"/>
      <c r="E189" s="475"/>
      <c r="F189" s="433">
        <f t="shared" ref="F189:F190" si="239">D189+E189</f>
        <v>0</v>
      </c>
      <c r="G189" s="227"/>
      <c r="H189" s="97"/>
      <c r="I189" s="228">
        <f t="shared" ref="I189:I190" si="240">G189+H189</f>
        <v>0</v>
      </c>
      <c r="J189" s="97"/>
      <c r="K189" s="98"/>
      <c r="L189" s="228">
        <f t="shared" ref="L189:L190" si="241">J189+K189</f>
        <v>0</v>
      </c>
      <c r="M189" s="230"/>
      <c r="N189" s="98"/>
      <c r="O189" s="228">
        <f t="shared" ref="O189:O190" si="242">M189+N189</f>
        <v>0</v>
      </c>
      <c r="P189" s="231"/>
    </row>
    <row r="190" spans="1:16" ht="24" hidden="1" x14ac:dyDescent="0.25">
      <c r="A190" s="237">
        <v>4250</v>
      </c>
      <c r="B190" s="101" t="s">
        <v>203</v>
      </c>
      <c r="C190" s="102">
        <f t="shared" si="185"/>
        <v>0</v>
      </c>
      <c r="D190" s="232"/>
      <c r="E190" s="476"/>
      <c r="F190" s="432">
        <f t="shared" si="239"/>
        <v>0</v>
      </c>
      <c r="G190" s="232"/>
      <c r="H190" s="107"/>
      <c r="I190" s="233">
        <f t="shared" si="240"/>
        <v>0</v>
      </c>
      <c r="J190" s="107"/>
      <c r="K190" s="108"/>
      <c r="L190" s="233">
        <f t="shared" si="241"/>
        <v>0</v>
      </c>
      <c r="M190" s="235"/>
      <c r="N190" s="108"/>
      <c r="O190" s="233">
        <f t="shared" si="242"/>
        <v>0</v>
      </c>
      <c r="P190" s="236"/>
    </row>
    <row r="191" spans="1:16" hidden="1" x14ac:dyDescent="0.25">
      <c r="A191" s="76">
        <v>4300</v>
      </c>
      <c r="B191" s="213" t="s">
        <v>204</v>
      </c>
      <c r="C191" s="77">
        <f t="shared" si="185"/>
        <v>0</v>
      </c>
      <c r="D191" s="214">
        <f>SUM(D192)</f>
        <v>0</v>
      </c>
      <c r="E191" s="473">
        <f t="shared" ref="E191:F191" si="243">SUM(E192)</f>
        <v>0</v>
      </c>
      <c r="F191" s="424">
        <f t="shared" si="243"/>
        <v>0</v>
      </c>
      <c r="G191" s="214">
        <f>SUM(G192)</f>
        <v>0</v>
      </c>
      <c r="H191" s="87">
        <f t="shared" ref="H191:I191" si="244">SUM(H192)</f>
        <v>0</v>
      </c>
      <c r="I191" s="215">
        <f t="shared" si="244"/>
        <v>0</v>
      </c>
      <c r="J191" s="87">
        <f>SUM(J192)</f>
        <v>0</v>
      </c>
      <c r="K191" s="88">
        <f t="shared" ref="K191:L191" si="245">SUM(K192)</f>
        <v>0</v>
      </c>
      <c r="L191" s="215">
        <f t="shared" si="245"/>
        <v>0</v>
      </c>
      <c r="M191" s="77">
        <f>SUM(M192)</f>
        <v>0</v>
      </c>
      <c r="N191" s="88">
        <f t="shared" ref="N191:O191" si="246">SUM(N192)</f>
        <v>0</v>
      </c>
      <c r="O191" s="215">
        <f t="shared" si="246"/>
        <v>0</v>
      </c>
      <c r="P191" s="245"/>
    </row>
    <row r="192" spans="1:16" ht="24" hidden="1" x14ac:dyDescent="0.25">
      <c r="A192" s="635">
        <v>4310</v>
      </c>
      <c r="B192" s="91" t="s">
        <v>205</v>
      </c>
      <c r="C192" s="92">
        <f t="shared" si="185"/>
        <v>0</v>
      </c>
      <c r="D192" s="246">
        <f>SUM(D193:D193)</f>
        <v>0</v>
      </c>
      <c r="E192" s="480">
        <f t="shared" ref="E192:F192" si="247">SUM(E193:E193)</f>
        <v>0</v>
      </c>
      <c r="F192" s="433">
        <f t="shared" si="247"/>
        <v>0</v>
      </c>
      <c r="G192" s="246">
        <f>SUM(G193:G193)</f>
        <v>0</v>
      </c>
      <c r="H192" s="248">
        <f t="shared" ref="H192:I192" si="248">SUM(H193:H193)</f>
        <v>0</v>
      </c>
      <c r="I192" s="228">
        <f t="shared" si="248"/>
        <v>0</v>
      </c>
      <c r="J192" s="248">
        <f>SUM(J193:J193)</f>
        <v>0</v>
      </c>
      <c r="K192" s="247">
        <f t="shared" ref="K192:L192" si="249">SUM(K193:K193)</f>
        <v>0</v>
      </c>
      <c r="L192" s="228">
        <f t="shared" si="249"/>
        <v>0</v>
      </c>
      <c r="M192" s="92">
        <f>SUM(M193:M193)</f>
        <v>0</v>
      </c>
      <c r="N192" s="247">
        <f t="shared" ref="N192:O192" si="250">SUM(N193:N193)</f>
        <v>0</v>
      </c>
      <c r="O192" s="228">
        <f t="shared" si="250"/>
        <v>0</v>
      </c>
      <c r="P192" s="231"/>
    </row>
    <row r="193" spans="1:16" ht="36" hidden="1" x14ac:dyDescent="0.25">
      <c r="A193" s="58">
        <v>4311</v>
      </c>
      <c r="B193" s="101" t="s">
        <v>206</v>
      </c>
      <c r="C193" s="102">
        <f t="shared" si="185"/>
        <v>0</v>
      </c>
      <c r="D193" s="232"/>
      <c r="E193" s="476"/>
      <c r="F193" s="432">
        <f>D193+E193</f>
        <v>0</v>
      </c>
      <c r="G193" s="232"/>
      <c r="H193" s="107"/>
      <c r="I193" s="233">
        <f>G193+H193</f>
        <v>0</v>
      </c>
      <c r="J193" s="107"/>
      <c r="K193" s="108"/>
      <c r="L193" s="233">
        <f>J193+K193</f>
        <v>0</v>
      </c>
      <c r="M193" s="235"/>
      <c r="N193" s="108"/>
      <c r="O193" s="233">
        <f>M193+N193</f>
        <v>0</v>
      </c>
      <c r="P193" s="236"/>
    </row>
    <row r="194" spans="1:16" s="27" customFormat="1" ht="24" x14ac:dyDescent="0.25">
      <c r="A194" s="279"/>
      <c r="B194" s="21" t="s">
        <v>207</v>
      </c>
      <c r="C194" s="199">
        <f t="shared" si="185"/>
        <v>6183</v>
      </c>
      <c r="D194" s="200">
        <f>SUM(D195,D230,D269)</f>
        <v>3160</v>
      </c>
      <c r="E194" s="471">
        <f t="shared" ref="E194:F194" si="251">SUM(E195,E230,E269)</f>
        <v>0</v>
      </c>
      <c r="F194" s="430">
        <f t="shared" si="251"/>
        <v>3160</v>
      </c>
      <c r="G194" s="200">
        <f>SUM(G195,G230,G269)</f>
        <v>0</v>
      </c>
      <c r="H194" s="202">
        <f t="shared" ref="H194:I194" si="252">SUM(H195,H230,H269)</f>
        <v>0</v>
      </c>
      <c r="I194" s="203">
        <f t="shared" si="252"/>
        <v>0</v>
      </c>
      <c r="J194" s="202">
        <f>SUM(J195,J230,J269)</f>
        <v>3023</v>
      </c>
      <c r="K194" s="201">
        <f t="shared" ref="K194:L194" si="253">SUM(K195,K230,K269)</f>
        <v>0</v>
      </c>
      <c r="L194" s="203">
        <f t="shared" si="253"/>
        <v>3023</v>
      </c>
      <c r="M194" s="280">
        <f>SUM(M195,M230,M269)</f>
        <v>0</v>
      </c>
      <c r="N194" s="281">
        <f t="shared" ref="N194:O194" si="254">SUM(N195,N230,N269)</f>
        <v>0</v>
      </c>
      <c r="O194" s="282">
        <f t="shared" si="254"/>
        <v>0</v>
      </c>
      <c r="P194" s="283"/>
    </row>
    <row r="195" spans="1:16" x14ac:dyDescent="0.25">
      <c r="A195" s="205">
        <v>5000</v>
      </c>
      <c r="B195" s="205" t="s">
        <v>208</v>
      </c>
      <c r="C195" s="206">
        <f t="shared" si="185"/>
        <v>3160</v>
      </c>
      <c r="D195" s="207">
        <f>D196+D204</f>
        <v>3160</v>
      </c>
      <c r="E195" s="472">
        <f t="shared" ref="E195:F195" si="255">E196+E204</f>
        <v>0</v>
      </c>
      <c r="F195" s="431">
        <f t="shared" si="255"/>
        <v>3160</v>
      </c>
      <c r="G195" s="207">
        <f>G196+G204</f>
        <v>0</v>
      </c>
      <c r="H195" s="209">
        <f t="shared" ref="H195:I195" si="256">H196+H204</f>
        <v>0</v>
      </c>
      <c r="I195" s="210">
        <f t="shared" si="256"/>
        <v>0</v>
      </c>
      <c r="J195" s="209">
        <f>J196+J204</f>
        <v>0</v>
      </c>
      <c r="K195" s="208">
        <f t="shared" ref="K195:L195" si="257">K196+K204</f>
        <v>0</v>
      </c>
      <c r="L195" s="210">
        <f t="shared" si="257"/>
        <v>0</v>
      </c>
      <c r="M195" s="206">
        <f>M196+M204</f>
        <v>0</v>
      </c>
      <c r="N195" s="208">
        <f t="shared" ref="N195:O195" si="258">N196+N204</f>
        <v>0</v>
      </c>
      <c r="O195" s="210">
        <f t="shared" si="258"/>
        <v>0</v>
      </c>
      <c r="P195" s="212"/>
    </row>
    <row r="196" spans="1:16" x14ac:dyDescent="0.25">
      <c r="A196" s="76">
        <v>5100</v>
      </c>
      <c r="B196" s="213" t="s">
        <v>209</v>
      </c>
      <c r="C196" s="77">
        <f t="shared" si="185"/>
        <v>360</v>
      </c>
      <c r="D196" s="214">
        <f>D197+D198+D201+D202+D203</f>
        <v>360</v>
      </c>
      <c r="E196" s="473">
        <f t="shared" ref="E196:F196" si="259">E197+E198+E201+E202+E203</f>
        <v>0</v>
      </c>
      <c r="F196" s="424">
        <f t="shared" si="259"/>
        <v>360</v>
      </c>
      <c r="G196" s="214">
        <f>G197+G198+G201+G202+G203</f>
        <v>0</v>
      </c>
      <c r="H196" s="87">
        <f t="shared" ref="H196:I196" si="260">H197+H198+H201+H202+H203</f>
        <v>0</v>
      </c>
      <c r="I196" s="215">
        <f t="shared" si="260"/>
        <v>0</v>
      </c>
      <c r="J196" s="87">
        <f>J197+J198+J201+J202+J203</f>
        <v>0</v>
      </c>
      <c r="K196" s="88">
        <f t="shared" ref="K196:L196" si="261">K197+K198+K201+K202+K203</f>
        <v>0</v>
      </c>
      <c r="L196" s="215">
        <f t="shared" si="261"/>
        <v>0</v>
      </c>
      <c r="M196" s="77">
        <f>M197+M198+M201+M202+M203</f>
        <v>0</v>
      </c>
      <c r="N196" s="88">
        <f t="shared" ref="N196:O196" si="262">N197+N198+N201+N202+N203</f>
        <v>0</v>
      </c>
      <c r="O196" s="215">
        <f t="shared" si="262"/>
        <v>0</v>
      </c>
      <c r="P196" s="245"/>
    </row>
    <row r="197" spans="1:16" hidden="1" x14ac:dyDescent="0.25">
      <c r="A197" s="635">
        <v>5110</v>
      </c>
      <c r="B197" s="91" t="s">
        <v>210</v>
      </c>
      <c r="C197" s="92">
        <f t="shared" si="185"/>
        <v>0</v>
      </c>
      <c r="D197" s="227"/>
      <c r="E197" s="475"/>
      <c r="F197" s="433">
        <f>D197+E197</f>
        <v>0</v>
      </c>
      <c r="G197" s="227"/>
      <c r="H197" s="97"/>
      <c r="I197" s="228">
        <f>G197+H197</f>
        <v>0</v>
      </c>
      <c r="J197" s="97"/>
      <c r="K197" s="98"/>
      <c r="L197" s="228">
        <f>J197+K197</f>
        <v>0</v>
      </c>
      <c r="M197" s="230"/>
      <c r="N197" s="98"/>
      <c r="O197" s="228">
        <f>M197+N197</f>
        <v>0</v>
      </c>
      <c r="P197" s="231"/>
    </row>
    <row r="198" spans="1:16" ht="24" x14ac:dyDescent="0.25">
      <c r="A198" s="237">
        <v>5120</v>
      </c>
      <c r="B198" s="101" t="s">
        <v>211</v>
      </c>
      <c r="C198" s="102">
        <f t="shared" si="185"/>
        <v>360</v>
      </c>
      <c r="D198" s="238">
        <f>D199+D200</f>
        <v>360</v>
      </c>
      <c r="E198" s="477">
        <f t="shared" ref="E198:F198" si="263">E199+E200</f>
        <v>0</v>
      </c>
      <c r="F198" s="432">
        <f t="shared" si="263"/>
        <v>360</v>
      </c>
      <c r="G198" s="238">
        <f>G199+G200</f>
        <v>0</v>
      </c>
      <c r="H198" s="240">
        <f t="shared" ref="H198:I198" si="264">H199+H200</f>
        <v>0</v>
      </c>
      <c r="I198" s="233">
        <f t="shared" si="264"/>
        <v>0</v>
      </c>
      <c r="J198" s="240">
        <f>J199+J200</f>
        <v>0</v>
      </c>
      <c r="K198" s="239">
        <f t="shared" ref="K198:L198" si="265">K199+K200</f>
        <v>0</v>
      </c>
      <c r="L198" s="233">
        <f t="shared" si="265"/>
        <v>0</v>
      </c>
      <c r="M198" s="102">
        <f>M199+M200</f>
        <v>0</v>
      </c>
      <c r="N198" s="239">
        <f t="shared" ref="N198:O198" si="266">N199+N200</f>
        <v>0</v>
      </c>
      <c r="O198" s="233">
        <f t="shared" si="266"/>
        <v>0</v>
      </c>
      <c r="P198" s="236"/>
    </row>
    <row r="199" spans="1:16" x14ac:dyDescent="0.25">
      <c r="A199" s="58">
        <v>5121</v>
      </c>
      <c r="B199" s="101" t="s">
        <v>212</v>
      </c>
      <c r="C199" s="102">
        <f t="shared" si="185"/>
        <v>360</v>
      </c>
      <c r="D199" s="232">
        <v>360</v>
      </c>
      <c r="E199" s="476"/>
      <c r="F199" s="432">
        <f t="shared" ref="F199:F203" si="267">D199+E199</f>
        <v>360</v>
      </c>
      <c r="G199" s="232"/>
      <c r="H199" s="107"/>
      <c r="I199" s="233">
        <f t="shared" ref="I199:I203" si="268">G199+H199</f>
        <v>0</v>
      </c>
      <c r="J199" s="107"/>
      <c r="K199" s="108"/>
      <c r="L199" s="233">
        <f t="shared" ref="L199:L203" si="269">J199+K199</f>
        <v>0</v>
      </c>
      <c r="M199" s="235"/>
      <c r="N199" s="108"/>
      <c r="O199" s="233">
        <f t="shared" ref="O199:O203" si="270">M199+N199</f>
        <v>0</v>
      </c>
      <c r="P199" s="236"/>
    </row>
    <row r="200" spans="1:16" ht="24" hidden="1" x14ac:dyDescent="0.25">
      <c r="A200" s="58">
        <v>5129</v>
      </c>
      <c r="B200" s="101" t="s">
        <v>213</v>
      </c>
      <c r="C200" s="102">
        <f t="shared" si="185"/>
        <v>0</v>
      </c>
      <c r="D200" s="232"/>
      <c r="E200" s="476"/>
      <c r="F200" s="432">
        <f t="shared" si="267"/>
        <v>0</v>
      </c>
      <c r="G200" s="232"/>
      <c r="H200" s="107"/>
      <c r="I200" s="233">
        <f t="shared" si="268"/>
        <v>0</v>
      </c>
      <c r="J200" s="107"/>
      <c r="K200" s="108"/>
      <c r="L200" s="233">
        <f t="shared" si="269"/>
        <v>0</v>
      </c>
      <c r="M200" s="235"/>
      <c r="N200" s="108"/>
      <c r="O200" s="233">
        <f t="shared" si="270"/>
        <v>0</v>
      </c>
      <c r="P200" s="236"/>
    </row>
    <row r="201" spans="1:16" hidden="1" x14ac:dyDescent="0.25">
      <c r="A201" s="237">
        <v>5130</v>
      </c>
      <c r="B201" s="101" t="s">
        <v>214</v>
      </c>
      <c r="C201" s="102">
        <f t="shared" si="185"/>
        <v>0</v>
      </c>
      <c r="D201" s="232"/>
      <c r="E201" s="476"/>
      <c r="F201" s="432">
        <f t="shared" si="267"/>
        <v>0</v>
      </c>
      <c r="G201" s="232"/>
      <c r="H201" s="107"/>
      <c r="I201" s="233">
        <f t="shared" si="268"/>
        <v>0</v>
      </c>
      <c r="J201" s="107"/>
      <c r="K201" s="108"/>
      <c r="L201" s="233">
        <f t="shared" si="269"/>
        <v>0</v>
      </c>
      <c r="M201" s="235"/>
      <c r="N201" s="108"/>
      <c r="O201" s="233">
        <f t="shared" si="270"/>
        <v>0</v>
      </c>
      <c r="P201" s="236"/>
    </row>
    <row r="202" spans="1:16" hidden="1" x14ac:dyDescent="0.25">
      <c r="A202" s="237">
        <v>5140</v>
      </c>
      <c r="B202" s="101" t="s">
        <v>215</v>
      </c>
      <c r="C202" s="102">
        <f t="shared" si="185"/>
        <v>0</v>
      </c>
      <c r="D202" s="232"/>
      <c r="E202" s="476"/>
      <c r="F202" s="432">
        <f t="shared" si="267"/>
        <v>0</v>
      </c>
      <c r="G202" s="232"/>
      <c r="H202" s="107"/>
      <c r="I202" s="233">
        <f t="shared" si="268"/>
        <v>0</v>
      </c>
      <c r="J202" s="107"/>
      <c r="K202" s="108"/>
      <c r="L202" s="233">
        <f t="shared" si="269"/>
        <v>0</v>
      </c>
      <c r="M202" s="235"/>
      <c r="N202" s="108"/>
      <c r="O202" s="233">
        <f t="shared" si="270"/>
        <v>0</v>
      </c>
      <c r="P202" s="236"/>
    </row>
    <row r="203" spans="1:16" ht="24" hidden="1" x14ac:dyDescent="0.25">
      <c r="A203" s="237">
        <v>5170</v>
      </c>
      <c r="B203" s="101" t="s">
        <v>216</v>
      </c>
      <c r="C203" s="102">
        <f t="shared" si="185"/>
        <v>0</v>
      </c>
      <c r="D203" s="232"/>
      <c r="E203" s="476"/>
      <c r="F203" s="432">
        <f t="shared" si="267"/>
        <v>0</v>
      </c>
      <c r="G203" s="232"/>
      <c r="H203" s="107"/>
      <c r="I203" s="233">
        <f t="shared" si="268"/>
        <v>0</v>
      </c>
      <c r="J203" s="107"/>
      <c r="K203" s="108"/>
      <c r="L203" s="233">
        <f t="shared" si="269"/>
        <v>0</v>
      </c>
      <c r="M203" s="235"/>
      <c r="N203" s="108"/>
      <c r="O203" s="233">
        <f t="shared" si="270"/>
        <v>0</v>
      </c>
      <c r="P203" s="236"/>
    </row>
    <row r="204" spans="1:16" x14ac:dyDescent="0.25">
      <c r="A204" s="76">
        <v>5200</v>
      </c>
      <c r="B204" s="213" t="s">
        <v>217</v>
      </c>
      <c r="C204" s="77">
        <f t="shared" si="185"/>
        <v>2800</v>
      </c>
      <c r="D204" s="214">
        <f>D205+D215+D216+D225+D226+D227+D229</f>
        <v>2800</v>
      </c>
      <c r="E204" s="473">
        <f t="shared" ref="E204:F204" si="271">E205+E215+E216+E225+E226+E227+E229</f>
        <v>0</v>
      </c>
      <c r="F204" s="424">
        <f t="shared" si="271"/>
        <v>2800</v>
      </c>
      <c r="G204" s="214">
        <f>G205+G215+G216+G225+G226+G227+G229</f>
        <v>0</v>
      </c>
      <c r="H204" s="87">
        <f t="shared" ref="H204:I204" si="272">H205+H215+H216+H225+H226+H227+H229</f>
        <v>0</v>
      </c>
      <c r="I204" s="215">
        <f t="shared" si="272"/>
        <v>0</v>
      </c>
      <c r="J204" s="87">
        <f>J205+J215+J216+J225+J226+J227+J229</f>
        <v>0</v>
      </c>
      <c r="K204" s="88">
        <f t="shared" ref="K204:L204" si="273">K205+K215+K216+K225+K226+K227+K229</f>
        <v>0</v>
      </c>
      <c r="L204" s="215">
        <f t="shared" si="273"/>
        <v>0</v>
      </c>
      <c r="M204" s="77">
        <f>M205+M215+M216+M225+M226+M227+M229</f>
        <v>0</v>
      </c>
      <c r="N204" s="88">
        <f t="shared" ref="N204:O204" si="274">N205+N215+N216+N225+N226+N227+N229</f>
        <v>0</v>
      </c>
      <c r="O204" s="215">
        <f t="shared" si="274"/>
        <v>0</v>
      </c>
      <c r="P204" s="245"/>
    </row>
    <row r="205" spans="1:16" hidden="1" x14ac:dyDescent="0.25">
      <c r="A205" s="220">
        <v>5210</v>
      </c>
      <c r="B205" s="164" t="s">
        <v>218</v>
      </c>
      <c r="C205" s="170">
        <f t="shared" si="185"/>
        <v>0</v>
      </c>
      <c r="D205" s="221">
        <f>SUM(D206:D214)</f>
        <v>0</v>
      </c>
      <c r="E205" s="474">
        <f t="shared" ref="E205:F205" si="275">SUM(E206:E214)</f>
        <v>0</v>
      </c>
      <c r="F205" s="426">
        <f t="shared" si="275"/>
        <v>0</v>
      </c>
      <c r="G205" s="221">
        <f>SUM(G206:G214)</f>
        <v>0</v>
      </c>
      <c r="H205" s="223">
        <f t="shared" ref="H205:I205" si="276">SUM(H206:H214)</f>
        <v>0</v>
      </c>
      <c r="I205" s="224">
        <f t="shared" si="276"/>
        <v>0</v>
      </c>
      <c r="J205" s="223">
        <f>SUM(J206:J214)</f>
        <v>0</v>
      </c>
      <c r="K205" s="222">
        <f t="shared" ref="K205:L205" si="277">SUM(K206:K214)</f>
        <v>0</v>
      </c>
      <c r="L205" s="224">
        <f t="shared" si="277"/>
        <v>0</v>
      </c>
      <c r="M205" s="170">
        <f>SUM(M206:M214)</f>
        <v>0</v>
      </c>
      <c r="N205" s="222">
        <f t="shared" ref="N205:O205" si="278">SUM(N206:N214)</f>
        <v>0</v>
      </c>
      <c r="O205" s="224">
        <f t="shared" si="278"/>
        <v>0</v>
      </c>
      <c r="P205" s="226"/>
    </row>
    <row r="206" spans="1:16" hidden="1" x14ac:dyDescent="0.25">
      <c r="A206" s="48">
        <v>5211</v>
      </c>
      <c r="B206" s="91" t="s">
        <v>219</v>
      </c>
      <c r="C206" s="92">
        <f t="shared" si="185"/>
        <v>0</v>
      </c>
      <c r="D206" s="227"/>
      <c r="E206" s="475"/>
      <c r="F206" s="433">
        <f t="shared" ref="F206:F215" si="279">D206+E206</f>
        <v>0</v>
      </c>
      <c r="G206" s="227"/>
      <c r="H206" s="97"/>
      <c r="I206" s="228">
        <f t="shared" ref="I206:I215" si="280">G206+H206</f>
        <v>0</v>
      </c>
      <c r="J206" s="97"/>
      <c r="K206" s="98"/>
      <c r="L206" s="228">
        <f t="shared" ref="L206:L215" si="281">J206+K206</f>
        <v>0</v>
      </c>
      <c r="M206" s="230"/>
      <c r="N206" s="98"/>
      <c r="O206" s="228">
        <f t="shared" ref="O206:O215" si="282">M206+N206</f>
        <v>0</v>
      </c>
      <c r="P206" s="231"/>
    </row>
    <row r="207" spans="1:16" hidden="1" x14ac:dyDescent="0.25">
      <c r="A207" s="58">
        <v>5212</v>
      </c>
      <c r="B207" s="101" t="s">
        <v>220</v>
      </c>
      <c r="C207" s="102">
        <f t="shared" si="185"/>
        <v>0</v>
      </c>
      <c r="D207" s="232"/>
      <c r="E207" s="476"/>
      <c r="F207" s="432">
        <f t="shared" si="279"/>
        <v>0</v>
      </c>
      <c r="G207" s="232"/>
      <c r="H207" s="107"/>
      <c r="I207" s="233">
        <f t="shared" si="280"/>
        <v>0</v>
      </c>
      <c r="J207" s="107"/>
      <c r="K207" s="108"/>
      <c r="L207" s="233">
        <f t="shared" si="281"/>
        <v>0</v>
      </c>
      <c r="M207" s="235"/>
      <c r="N207" s="108"/>
      <c r="O207" s="233">
        <f t="shared" si="282"/>
        <v>0</v>
      </c>
      <c r="P207" s="236"/>
    </row>
    <row r="208" spans="1:16" hidden="1" x14ac:dyDescent="0.25">
      <c r="A208" s="58">
        <v>5213</v>
      </c>
      <c r="B208" s="101" t="s">
        <v>221</v>
      </c>
      <c r="C208" s="102">
        <f t="shared" si="185"/>
        <v>0</v>
      </c>
      <c r="D208" s="232"/>
      <c r="E208" s="476"/>
      <c r="F208" s="432">
        <f t="shared" si="279"/>
        <v>0</v>
      </c>
      <c r="G208" s="232"/>
      <c r="H208" s="107"/>
      <c r="I208" s="233">
        <f t="shared" si="280"/>
        <v>0</v>
      </c>
      <c r="J208" s="107"/>
      <c r="K208" s="108"/>
      <c r="L208" s="233">
        <f t="shared" si="281"/>
        <v>0</v>
      </c>
      <c r="M208" s="235"/>
      <c r="N208" s="108"/>
      <c r="O208" s="233">
        <f t="shared" si="282"/>
        <v>0</v>
      </c>
      <c r="P208" s="236"/>
    </row>
    <row r="209" spans="1:16" hidden="1" x14ac:dyDescent="0.25">
      <c r="A209" s="58">
        <v>5214</v>
      </c>
      <c r="B209" s="101" t="s">
        <v>222</v>
      </c>
      <c r="C209" s="102">
        <f t="shared" si="185"/>
        <v>0</v>
      </c>
      <c r="D209" s="232"/>
      <c r="E209" s="476"/>
      <c r="F209" s="432">
        <f t="shared" si="279"/>
        <v>0</v>
      </c>
      <c r="G209" s="232"/>
      <c r="H209" s="107"/>
      <c r="I209" s="233">
        <f t="shared" si="280"/>
        <v>0</v>
      </c>
      <c r="J209" s="107"/>
      <c r="K209" s="108"/>
      <c r="L209" s="233">
        <f t="shared" si="281"/>
        <v>0</v>
      </c>
      <c r="M209" s="235"/>
      <c r="N209" s="108"/>
      <c r="O209" s="233">
        <f t="shared" si="282"/>
        <v>0</v>
      </c>
      <c r="P209" s="236"/>
    </row>
    <row r="210" spans="1:16" hidden="1" x14ac:dyDescent="0.25">
      <c r="A210" s="58">
        <v>5215</v>
      </c>
      <c r="B210" s="101" t="s">
        <v>223</v>
      </c>
      <c r="C210" s="102">
        <f t="shared" si="185"/>
        <v>0</v>
      </c>
      <c r="D210" s="232"/>
      <c r="E210" s="476"/>
      <c r="F210" s="432">
        <f t="shared" si="279"/>
        <v>0</v>
      </c>
      <c r="G210" s="232"/>
      <c r="H210" s="107"/>
      <c r="I210" s="233">
        <f t="shared" si="280"/>
        <v>0</v>
      </c>
      <c r="J210" s="107"/>
      <c r="K210" s="108"/>
      <c r="L210" s="233">
        <f t="shared" si="281"/>
        <v>0</v>
      </c>
      <c r="M210" s="235"/>
      <c r="N210" s="108"/>
      <c r="O210" s="233">
        <f t="shared" si="282"/>
        <v>0</v>
      </c>
      <c r="P210" s="236"/>
    </row>
    <row r="211" spans="1:16" ht="14.25" hidden="1" customHeight="1" x14ac:dyDescent="0.25">
      <c r="A211" s="58">
        <v>5216</v>
      </c>
      <c r="B211" s="101" t="s">
        <v>224</v>
      </c>
      <c r="C211" s="102">
        <f t="shared" si="185"/>
        <v>0</v>
      </c>
      <c r="D211" s="232"/>
      <c r="E211" s="476"/>
      <c r="F211" s="432">
        <f t="shared" si="279"/>
        <v>0</v>
      </c>
      <c r="G211" s="232"/>
      <c r="H211" s="107"/>
      <c r="I211" s="233">
        <f t="shared" si="280"/>
        <v>0</v>
      </c>
      <c r="J211" s="107"/>
      <c r="K211" s="108"/>
      <c r="L211" s="233">
        <f t="shared" si="281"/>
        <v>0</v>
      </c>
      <c r="M211" s="235"/>
      <c r="N211" s="108"/>
      <c r="O211" s="233">
        <f t="shared" si="282"/>
        <v>0</v>
      </c>
      <c r="P211" s="236"/>
    </row>
    <row r="212" spans="1:16" hidden="1" x14ac:dyDescent="0.25">
      <c r="A212" s="58">
        <v>5217</v>
      </c>
      <c r="B212" s="101" t="s">
        <v>225</v>
      </c>
      <c r="C212" s="102">
        <f t="shared" si="185"/>
        <v>0</v>
      </c>
      <c r="D212" s="232"/>
      <c r="E212" s="476"/>
      <c r="F212" s="432">
        <f t="shared" si="279"/>
        <v>0</v>
      </c>
      <c r="G212" s="232"/>
      <c r="H212" s="107"/>
      <c r="I212" s="233">
        <f t="shared" si="280"/>
        <v>0</v>
      </c>
      <c r="J212" s="107"/>
      <c r="K212" s="108"/>
      <c r="L212" s="233">
        <f t="shared" si="281"/>
        <v>0</v>
      </c>
      <c r="M212" s="235"/>
      <c r="N212" s="108"/>
      <c r="O212" s="233">
        <f t="shared" si="282"/>
        <v>0</v>
      </c>
      <c r="P212" s="236"/>
    </row>
    <row r="213" spans="1:16" hidden="1" x14ac:dyDescent="0.25">
      <c r="A213" s="58">
        <v>5218</v>
      </c>
      <c r="B213" s="101" t="s">
        <v>226</v>
      </c>
      <c r="C213" s="102">
        <f t="shared" ref="C213:C276" si="283">F213+I213+L213+O213</f>
        <v>0</v>
      </c>
      <c r="D213" s="232"/>
      <c r="E213" s="476"/>
      <c r="F213" s="432">
        <f t="shared" si="279"/>
        <v>0</v>
      </c>
      <c r="G213" s="232"/>
      <c r="H213" s="107"/>
      <c r="I213" s="233">
        <f t="shared" si="280"/>
        <v>0</v>
      </c>
      <c r="J213" s="107"/>
      <c r="K213" s="108"/>
      <c r="L213" s="233">
        <f t="shared" si="281"/>
        <v>0</v>
      </c>
      <c r="M213" s="235"/>
      <c r="N213" s="108"/>
      <c r="O213" s="233">
        <f t="shared" si="282"/>
        <v>0</v>
      </c>
      <c r="P213" s="236"/>
    </row>
    <row r="214" spans="1:16" hidden="1" x14ac:dyDescent="0.25">
      <c r="A214" s="58">
        <v>5219</v>
      </c>
      <c r="B214" s="101" t="s">
        <v>227</v>
      </c>
      <c r="C214" s="102">
        <f t="shared" si="283"/>
        <v>0</v>
      </c>
      <c r="D214" s="232"/>
      <c r="E214" s="476"/>
      <c r="F214" s="432">
        <f t="shared" si="279"/>
        <v>0</v>
      </c>
      <c r="G214" s="232"/>
      <c r="H214" s="107"/>
      <c r="I214" s="233">
        <f t="shared" si="280"/>
        <v>0</v>
      </c>
      <c r="J214" s="107"/>
      <c r="K214" s="108"/>
      <c r="L214" s="233">
        <f t="shared" si="281"/>
        <v>0</v>
      </c>
      <c r="M214" s="235"/>
      <c r="N214" s="108"/>
      <c r="O214" s="233">
        <f t="shared" si="282"/>
        <v>0</v>
      </c>
      <c r="P214" s="236"/>
    </row>
    <row r="215" spans="1:16" ht="13.5" hidden="1" customHeight="1" x14ac:dyDescent="0.25">
      <c r="A215" s="237">
        <v>5220</v>
      </c>
      <c r="B215" s="101" t="s">
        <v>228</v>
      </c>
      <c r="C215" s="102">
        <f t="shared" si="283"/>
        <v>0</v>
      </c>
      <c r="D215" s="232"/>
      <c r="E215" s="476"/>
      <c r="F215" s="432">
        <f t="shared" si="279"/>
        <v>0</v>
      </c>
      <c r="G215" s="232"/>
      <c r="H215" s="107"/>
      <c r="I215" s="233">
        <f t="shared" si="280"/>
        <v>0</v>
      </c>
      <c r="J215" s="107"/>
      <c r="K215" s="108"/>
      <c r="L215" s="233">
        <f t="shared" si="281"/>
        <v>0</v>
      </c>
      <c r="M215" s="235"/>
      <c r="N215" s="108"/>
      <c r="O215" s="233">
        <f t="shared" si="282"/>
        <v>0</v>
      </c>
      <c r="P215" s="236"/>
    </row>
    <row r="216" spans="1:16" x14ac:dyDescent="0.25">
      <c r="A216" s="237">
        <v>5230</v>
      </c>
      <c r="B216" s="101" t="s">
        <v>229</v>
      </c>
      <c r="C216" s="102">
        <f t="shared" si="283"/>
        <v>2800</v>
      </c>
      <c r="D216" s="238">
        <f>SUM(D217:D224)</f>
        <v>2800</v>
      </c>
      <c r="E216" s="477">
        <f t="shared" ref="E216:F216" si="284">SUM(E217:E224)</f>
        <v>0</v>
      </c>
      <c r="F216" s="432">
        <f t="shared" si="284"/>
        <v>2800</v>
      </c>
      <c r="G216" s="238">
        <f>SUM(G217:G224)</f>
        <v>0</v>
      </c>
      <c r="H216" s="240">
        <f t="shared" ref="H216:I216" si="285">SUM(H217:H224)</f>
        <v>0</v>
      </c>
      <c r="I216" s="233">
        <f t="shared" si="285"/>
        <v>0</v>
      </c>
      <c r="J216" s="240">
        <f>SUM(J217:J224)</f>
        <v>0</v>
      </c>
      <c r="K216" s="239">
        <f t="shared" ref="K216:L216" si="286">SUM(K217:K224)</f>
        <v>0</v>
      </c>
      <c r="L216" s="233">
        <f t="shared" si="286"/>
        <v>0</v>
      </c>
      <c r="M216" s="102">
        <f>SUM(M217:M224)</f>
        <v>0</v>
      </c>
      <c r="N216" s="239">
        <f t="shared" ref="N216:O216" si="287">SUM(N217:N224)</f>
        <v>0</v>
      </c>
      <c r="O216" s="233">
        <f t="shared" si="287"/>
        <v>0</v>
      </c>
      <c r="P216" s="236"/>
    </row>
    <row r="217" spans="1:16" hidden="1" x14ac:dyDescent="0.25">
      <c r="A217" s="58">
        <v>5231</v>
      </c>
      <c r="B217" s="101" t="s">
        <v>230</v>
      </c>
      <c r="C217" s="102">
        <f t="shared" si="283"/>
        <v>0</v>
      </c>
      <c r="D217" s="232"/>
      <c r="E217" s="476"/>
      <c r="F217" s="432">
        <f t="shared" ref="F217:F226" si="288">D217+E217</f>
        <v>0</v>
      </c>
      <c r="G217" s="232"/>
      <c r="H217" s="107"/>
      <c r="I217" s="233">
        <f t="shared" ref="I217:I226" si="289">G217+H217</f>
        <v>0</v>
      </c>
      <c r="J217" s="107"/>
      <c r="K217" s="108"/>
      <c r="L217" s="233">
        <f t="shared" ref="L217:L226" si="290">J217+K217</f>
        <v>0</v>
      </c>
      <c r="M217" s="235"/>
      <c r="N217" s="108"/>
      <c r="O217" s="233">
        <f t="shared" ref="O217:O226" si="291">M217+N217</f>
        <v>0</v>
      </c>
      <c r="P217" s="236"/>
    </row>
    <row r="218" spans="1:16" hidden="1" x14ac:dyDescent="0.25">
      <c r="A218" s="58">
        <v>5232</v>
      </c>
      <c r="B218" s="101" t="s">
        <v>231</v>
      </c>
      <c r="C218" s="102">
        <f t="shared" si="283"/>
        <v>0</v>
      </c>
      <c r="D218" s="232"/>
      <c r="E218" s="476"/>
      <c r="F218" s="432">
        <f t="shared" si="288"/>
        <v>0</v>
      </c>
      <c r="G218" s="232"/>
      <c r="H218" s="107"/>
      <c r="I218" s="233">
        <f t="shared" si="289"/>
        <v>0</v>
      </c>
      <c r="J218" s="107"/>
      <c r="K218" s="108"/>
      <c r="L218" s="233">
        <f t="shared" si="290"/>
        <v>0</v>
      </c>
      <c r="M218" s="235"/>
      <c r="N218" s="108"/>
      <c r="O218" s="233">
        <f t="shared" si="291"/>
        <v>0</v>
      </c>
      <c r="P218" s="236"/>
    </row>
    <row r="219" spans="1:16" hidden="1" x14ac:dyDescent="0.25">
      <c r="A219" s="58">
        <v>5233</v>
      </c>
      <c r="B219" s="101" t="s">
        <v>232</v>
      </c>
      <c r="C219" s="102">
        <f t="shared" si="283"/>
        <v>0</v>
      </c>
      <c r="D219" s="232"/>
      <c r="E219" s="476"/>
      <c r="F219" s="432">
        <f t="shared" si="288"/>
        <v>0</v>
      </c>
      <c r="G219" s="232"/>
      <c r="H219" s="107"/>
      <c r="I219" s="233">
        <f t="shared" si="289"/>
        <v>0</v>
      </c>
      <c r="J219" s="107"/>
      <c r="K219" s="108"/>
      <c r="L219" s="233">
        <f t="shared" si="290"/>
        <v>0</v>
      </c>
      <c r="M219" s="235"/>
      <c r="N219" s="108"/>
      <c r="O219" s="233">
        <f t="shared" si="291"/>
        <v>0</v>
      </c>
      <c r="P219" s="236"/>
    </row>
    <row r="220" spans="1:16" ht="24" hidden="1" x14ac:dyDescent="0.25">
      <c r="A220" s="58">
        <v>5234</v>
      </c>
      <c r="B220" s="101" t="s">
        <v>233</v>
      </c>
      <c r="C220" s="102">
        <f t="shared" si="283"/>
        <v>0</v>
      </c>
      <c r="D220" s="232"/>
      <c r="E220" s="476"/>
      <c r="F220" s="432">
        <f t="shared" si="288"/>
        <v>0</v>
      </c>
      <c r="G220" s="232"/>
      <c r="H220" s="107"/>
      <c r="I220" s="233">
        <f t="shared" si="289"/>
        <v>0</v>
      </c>
      <c r="J220" s="107"/>
      <c r="K220" s="108"/>
      <c r="L220" s="233">
        <f t="shared" si="290"/>
        <v>0</v>
      </c>
      <c r="M220" s="235"/>
      <c r="N220" s="108"/>
      <c r="O220" s="233">
        <f t="shared" si="291"/>
        <v>0</v>
      </c>
      <c r="P220" s="236"/>
    </row>
    <row r="221" spans="1:16" ht="14.25" hidden="1" customHeight="1" x14ac:dyDescent="0.25">
      <c r="A221" s="58">
        <v>5236</v>
      </c>
      <c r="B221" s="101" t="s">
        <v>234</v>
      </c>
      <c r="C221" s="102">
        <f t="shared" si="283"/>
        <v>0</v>
      </c>
      <c r="D221" s="232"/>
      <c r="E221" s="476"/>
      <c r="F221" s="432">
        <f t="shared" si="288"/>
        <v>0</v>
      </c>
      <c r="G221" s="232"/>
      <c r="H221" s="107"/>
      <c r="I221" s="233">
        <f t="shared" si="289"/>
        <v>0</v>
      </c>
      <c r="J221" s="107"/>
      <c r="K221" s="108"/>
      <c r="L221" s="233">
        <f t="shared" si="290"/>
        <v>0</v>
      </c>
      <c r="M221" s="235"/>
      <c r="N221" s="108"/>
      <c r="O221" s="233">
        <f t="shared" si="291"/>
        <v>0</v>
      </c>
      <c r="P221" s="236"/>
    </row>
    <row r="222" spans="1:16" ht="14.25" hidden="1" customHeight="1" x14ac:dyDescent="0.25">
      <c r="A222" s="58">
        <v>5237</v>
      </c>
      <c r="B222" s="101" t="s">
        <v>235</v>
      </c>
      <c r="C222" s="102">
        <f t="shared" si="283"/>
        <v>0</v>
      </c>
      <c r="D222" s="232"/>
      <c r="E222" s="476"/>
      <c r="F222" s="432">
        <f t="shared" si="288"/>
        <v>0</v>
      </c>
      <c r="G222" s="232"/>
      <c r="H222" s="107"/>
      <c r="I222" s="233">
        <f t="shared" si="289"/>
        <v>0</v>
      </c>
      <c r="J222" s="107"/>
      <c r="K222" s="108"/>
      <c r="L222" s="233">
        <f t="shared" si="290"/>
        <v>0</v>
      </c>
      <c r="M222" s="235"/>
      <c r="N222" s="108"/>
      <c r="O222" s="233">
        <f t="shared" si="291"/>
        <v>0</v>
      </c>
      <c r="P222" s="236"/>
    </row>
    <row r="223" spans="1:16" ht="24" x14ac:dyDescent="0.25">
      <c r="A223" s="58">
        <v>5238</v>
      </c>
      <c r="B223" s="101" t="s">
        <v>236</v>
      </c>
      <c r="C223" s="102">
        <f t="shared" si="283"/>
        <v>2800</v>
      </c>
      <c r="D223" s="232">
        <v>2800</v>
      </c>
      <c r="E223" s="476"/>
      <c r="F223" s="432">
        <f t="shared" si="288"/>
        <v>2800</v>
      </c>
      <c r="G223" s="232"/>
      <c r="H223" s="107"/>
      <c r="I223" s="233">
        <f t="shared" si="289"/>
        <v>0</v>
      </c>
      <c r="J223" s="107"/>
      <c r="K223" s="108"/>
      <c r="L223" s="233">
        <f t="shared" si="290"/>
        <v>0</v>
      </c>
      <c r="M223" s="235"/>
      <c r="N223" s="108"/>
      <c r="O223" s="233">
        <f t="shared" si="291"/>
        <v>0</v>
      </c>
      <c r="P223" s="236"/>
    </row>
    <row r="224" spans="1:16" ht="24" hidden="1" x14ac:dyDescent="0.25">
      <c r="A224" s="58">
        <v>5239</v>
      </c>
      <c r="B224" s="101" t="s">
        <v>237</v>
      </c>
      <c r="C224" s="102">
        <f t="shared" si="283"/>
        <v>0</v>
      </c>
      <c r="D224" s="232"/>
      <c r="E224" s="476"/>
      <c r="F224" s="432">
        <f t="shared" si="288"/>
        <v>0</v>
      </c>
      <c r="G224" s="232"/>
      <c r="H224" s="107"/>
      <c r="I224" s="233">
        <f t="shared" si="289"/>
        <v>0</v>
      </c>
      <c r="J224" s="107"/>
      <c r="K224" s="108"/>
      <c r="L224" s="233">
        <f t="shared" si="290"/>
        <v>0</v>
      </c>
      <c r="M224" s="235"/>
      <c r="N224" s="108"/>
      <c r="O224" s="233">
        <f t="shared" si="291"/>
        <v>0</v>
      </c>
      <c r="P224" s="236"/>
    </row>
    <row r="225" spans="1:16" ht="24" hidden="1" x14ac:dyDescent="0.25">
      <c r="A225" s="237">
        <v>5240</v>
      </c>
      <c r="B225" s="101" t="s">
        <v>238</v>
      </c>
      <c r="C225" s="102">
        <f t="shared" si="283"/>
        <v>0</v>
      </c>
      <c r="D225" s="232"/>
      <c r="E225" s="476"/>
      <c r="F225" s="432">
        <f t="shared" si="288"/>
        <v>0</v>
      </c>
      <c r="G225" s="232"/>
      <c r="H225" s="107"/>
      <c r="I225" s="233">
        <f t="shared" si="289"/>
        <v>0</v>
      </c>
      <c r="J225" s="107"/>
      <c r="K225" s="108"/>
      <c r="L225" s="233">
        <f t="shared" si="290"/>
        <v>0</v>
      </c>
      <c r="M225" s="235"/>
      <c r="N225" s="108"/>
      <c r="O225" s="233">
        <f t="shared" si="291"/>
        <v>0</v>
      </c>
      <c r="P225" s="236"/>
    </row>
    <row r="226" spans="1:16" hidden="1" x14ac:dyDescent="0.25">
      <c r="A226" s="237">
        <v>5250</v>
      </c>
      <c r="B226" s="101" t="s">
        <v>239</v>
      </c>
      <c r="C226" s="102">
        <f t="shared" si="283"/>
        <v>0</v>
      </c>
      <c r="D226" s="232"/>
      <c r="E226" s="476"/>
      <c r="F226" s="432">
        <f t="shared" si="288"/>
        <v>0</v>
      </c>
      <c r="G226" s="232"/>
      <c r="H226" s="107"/>
      <c r="I226" s="233">
        <f t="shared" si="289"/>
        <v>0</v>
      </c>
      <c r="J226" s="107"/>
      <c r="K226" s="108"/>
      <c r="L226" s="233">
        <f t="shared" si="290"/>
        <v>0</v>
      </c>
      <c r="M226" s="235"/>
      <c r="N226" s="108"/>
      <c r="O226" s="233">
        <f t="shared" si="291"/>
        <v>0</v>
      </c>
      <c r="P226" s="236"/>
    </row>
    <row r="227" spans="1:16" hidden="1" x14ac:dyDescent="0.25">
      <c r="A227" s="237">
        <v>5260</v>
      </c>
      <c r="B227" s="101" t="s">
        <v>240</v>
      </c>
      <c r="C227" s="102">
        <f t="shared" si="283"/>
        <v>0</v>
      </c>
      <c r="D227" s="238">
        <f>SUM(D228)</f>
        <v>0</v>
      </c>
      <c r="E227" s="477">
        <f t="shared" ref="E227:F227" si="292">SUM(E228)</f>
        <v>0</v>
      </c>
      <c r="F227" s="432">
        <f t="shared" si="292"/>
        <v>0</v>
      </c>
      <c r="G227" s="238">
        <f>SUM(G228)</f>
        <v>0</v>
      </c>
      <c r="H227" s="240">
        <f t="shared" ref="H227:I227" si="293">SUM(H228)</f>
        <v>0</v>
      </c>
      <c r="I227" s="233">
        <f t="shared" si="293"/>
        <v>0</v>
      </c>
      <c r="J227" s="240">
        <f>SUM(J228)</f>
        <v>0</v>
      </c>
      <c r="K227" s="239">
        <f t="shared" ref="K227:L227" si="294">SUM(K228)</f>
        <v>0</v>
      </c>
      <c r="L227" s="233">
        <f t="shared" si="294"/>
        <v>0</v>
      </c>
      <c r="M227" s="102">
        <f>SUM(M228)</f>
        <v>0</v>
      </c>
      <c r="N227" s="239">
        <f t="shared" ref="N227:O227" si="295">SUM(N228)</f>
        <v>0</v>
      </c>
      <c r="O227" s="233">
        <f t="shared" si="295"/>
        <v>0</v>
      </c>
      <c r="P227" s="236"/>
    </row>
    <row r="228" spans="1:16" ht="24" hidden="1" x14ac:dyDescent="0.25">
      <c r="A228" s="58">
        <v>5269</v>
      </c>
      <c r="B228" s="101" t="s">
        <v>241</v>
      </c>
      <c r="C228" s="102">
        <f t="shared" si="283"/>
        <v>0</v>
      </c>
      <c r="D228" s="232"/>
      <c r="E228" s="476"/>
      <c r="F228" s="432">
        <f t="shared" ref="F228:F229" si="296">D228+E228</f>
        <v>0</v>
      </c>
      <c r="G228" s="232"/>
      <c r="H228" s="107"/>
      <c r="I228" s="233">
        <f t="shared" ref="I228:I229" si="297">G228+H228</f>
        <v>0</v>
      </c>
      <c r="J228" s="107"/>
      <c r="K228" s="108"/>
      <c r="L228" s="233">
        <f t="shared" ref="L228:L229" si="298">J228+K228</f>
        <v>0</v>
      </c>
      <c r="M228" s="235"/>
      <c r="N228" s="108"/>
      <c r="O228" s="233">
        <f t="shared" ref="O228:O229" si="299">M228+N228</f>
        <v>0</v>
      </c>
      <c r="P228" s="236"/>
    </row>
    <row r="229" spans="1:16" ht="24" hidden="1" x14ac:dyDescent="0.25">
      <c r="A229" s="220">
        <v>5270</v>
      </c>
      <c r="B229" s="164" t="s">
        <v>242</v>
      </c>
      <c r="C229" s="170">
        <f t="shared" si="283"/>
        <v>0</v>
      </c>
      <c r="D229" s="241"/>
      <c r="E229" s="478"/>
      <c r="F229" s="426">
        <f t="shared" si="296"/>
        <v>0</v>
      </c>
      <c r="G229" s="241"/>
      <c r="H229" s="243"/>
      <c r="I229" s="224">
        <f t="shared" si="297"/>
        <v>0</v>
      </c>
      <c r="J229" s="243"/>
      <c r="K229" s="242"/>
      <c r="L229" s="224">
        <f t="shared" si="298"/>
        <v>0</v>
      </c>
      <c r="M229" s="244"/>
      <c r="N229" s="242"/>
      <c r="O229" s="224">
        <f t="shared" si="299"/>
        <v>0</v>
      </c>
      <c r="P229" s="226"/>
    </row>
    <row r="230" spans="1:16" hidden="1" x14ac:dyDescent="0.25">
      <c r="A230" s="205">
        <v>6000</v>
      </c>
      <c r="B230" s="205" t="s">
        <v>243</v>
      </c>
      <c r="C230" s="206">
        <f t="shared" si="283"/>
        <v>0</v>
      </c>
      <c r="D230" s="207">
        <f>D231+D251+D259</f>
        <v>0</v>
      </c>
      <c r="E230" s="472">
        <f t="shared" ref="E230:F230" si="300">E231+E251+E259</f>
        <v>0</v>
      </c>
      <c r="F230" s="431">
        <f t="shared" si="300"/>
        <v>0</v>
      </c>
      <c r="G230" s="207">
        <f>G231+G251+G259</f>
        <v>0</v>
      </c>
      <c r="H230" s="209">
        <f t="shared" ref="H230:I230" si="301">H231+H251+H259</f>
        <v>0</v>
      </c>
      <c r="I230" s="210">
        <f t="shared" si="301"/>
        <v>0</v>
      </c>
      <c r="J230" s="209">
        <f>J231+J251+J259</f>
        <v>0</v>
      </c>
      <c r="K230" s="208">
        <f t="shared" ref="K230:L230" si="302">K231+K251+K259</f>
        <v>0</v>
      </c>
      <c r="L230" s="210">
        <f t="shared" si="302"/>
        <v>0</v>
      </c>
      <c r="M230" s="206">
        <f>M231+M251+M259</f>
        <v>0</v>
      </c>
      <c r="N230" s="208">
        <f t="shared" ref="N230:O230" si="303">N231+N251+N259</f>
        <v>0</v>
      </c>
      <c r="O230" s="210">
        <f t="shared" si="303"/>
        <v>0</v>
      </c>
      <c r="P230" s="212"/>
    </row>
    <row r="231" spans="1:16" ht="14.25" hidden="1" customHeight="1" x14ac:dyDescent="0.25">
      <c r="A231" s="273">
        <v>6200</v>
      </c>
      <c r="B231" s="262" t="s">
        <v>244</v>
      </c>
      <c r="C231" s="216">
        <f t="shared" si="283"/>
        <v>0</v>
      </c>
      <c r="D231" s="274">
        <f>SUM(D232,D233,D235,D238,D244,D245,D246)</f>
        <v>0</v>
      </c>
      <c r="E231" s="484">
        <f t="shared" ref="E231:F231" si="304">SUM(E232,E233,E235,E238,E244,E245,E246)</f>
        <v>0</v>
      </c>
      <c r="F231" s="485">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18">
        <f t="shared" si="306"/>
        <v>0</v>
      </c>
      <c r="M231" s="216">
        <f>SUM(M232,M233,M235,M238,M244,M245,M246)</f>
        <v>0</v>
      </c>
      <c r="N231" s="217">
        <f t="shared" ref="N231:O231" si="307">SUM(N232,N233,N235,N238,N244,N245,N246)</f>
        <v>0</v>
      </c>
      <c r="O231" s="218">
        <f t="shared" si="307"/>
        <v>0</v>
      </c>
      <c r="P231" s="219"/>
    </row>
    <row r="232" spans="1:16" ht="24" hidden="1" x14ac:dyDescent="0.25">
      <c r="A232" s="635">
        <v>6220</v>
      </c>
      <c r="B232" s="91" t="s">
        <v>245</v>
      </c>
      <c r="C232" s="92">
        <f t="shared" si="283"/>
        <v>0</v>
      </c>
      <c r="D232" s="227"/>
      <c r="E232" s="475"/>
      <c r="F232" s="433">
        <f>D232+E232</f>
        <v>0</v>
      </c>
      <c r="G232" s="227"/>
      <c r="H232" s="97"/>
      <c r="I232" s="228">
        <f>G232+H232</f>
        <v>0</v>
      </c>
      <c r="J232" s="97"/>
      <c r="K232" s="98"/>
      <c r="L232" s="228">
        <f>J232+K232</f>
        <v>0</v>
      </c>
      <c r="M232" s="230"/>
      <c r="N232" s="98"/>
      <c r="O232" s="228">
        <f>M232+N232</f>
        <v>0</v>
      </c>
      <c r="P232" s="231"/>
    </row>
    <row r="233" spans="1:16" hidden="1" x14ac:dyDescent="0.25">
      <c r="A233" s="237">
        <v>6230</v>
      </c>
      <c r="B233" s="101" t="s">
        <v>246</v>
      </c>
      <c r="C233" s="102">
        <f t="shared" si="283"/>
        <v>0</v>
      </c>
      <c r="D233" s="238">
        <f t="shared" ref="D233:O233" si="308">SUM(D234)</f>
        <v>0</v>
      </c>
      <c r="E233" s="477">
        <f t="shared" si="308"/>
        <v>0</v>
      </c>
      <c r="F233" s="432">
        <f t="shared" si="308"/>
        <v>0</v>
      </c>
      <c r="G233" s="238">
        <f t="shared" si="308"/>
        <v>0</v>
      </c>
      <c r="H233" s="240">
        <f t="shared" si="308"/>
        <v>0</v>
      </c>
      <c r="I233" s="233">
        <f t="shared" si="308"/>
        <v>0</v>
      </c>
      <c r="J233" s="240">
        <f t="shared" si="308"/>
        <v>0</v>
      </c>
      <c r="K233" s="239">
        <f t="shared" si="308"/>
        <v>0</v>
      </c>
      <c r="L233" s="233">
        <f t="shared" si="308"/>
        <v>0</v>
      </c>
      <c r="M233" s="102">
        <f t="shared" si="308"/>
        <v>0</v>
      </c>
      <c r="N233" s="239">
        <f t="shared" si="308"/>
        <v>0</v>
      </c>
      <c r="O233" s="233">
        <f t="shared" si="308"/>
        <v>0</v>
      </c>
      <c r="P233" s="236"/>
    </row>
    <row r="234" spans="1:16" ht="24" hidden="1" x14ac:dyDescent="0.25">
      <c r="A234" s="58">
        <v>6239</v>
      </c>
      <c r="B234" s="91" t="s">
        <v>247</v>
      </c>
      <c r="C234" s="102">
        <f t="shared" si="283"/>
        <v>0</v>
      </c>
      <c r="D234" s="227"/>
      <c r="E234" s="475"/>
      <c r="F234" s="433">
        <f>D234+E234</f>
        <v>0</v>
      </c>
      <c r="G234" s="227"/>
      <c r="H234" s="97"/>
      <c r="I234" s="228">
        <f>G234+H234</f>
        <v>0</v>
      </c>
      <c r="J234" s="97"/>
      <c r="K234" s="98"/>
      <c r="L234" s="228">
        <f>J234+K234</f>
        <v>0</v>
      </c>
      <c r="M234" s="230"/>
      <c r="N234" s="98"/>
      <c r="O234" s="228">
        <f>M234+N234</f>
        <v>0</v>
      </c>
      <c r="P234" s="231"/>
    </row>
    <row r="235" spans="1:16" ht="24" hidden="1" x14ac:dyDescent="0.25">
      <c r="A235" s="237">
        <v>6240</v>
      </c>
      <c r="B235" s="101" t="s">
        <v>248</v>
      </c>
      <c r="C235" s="102">
        <f t="shared" si="283"/>
        <v>0</v>
      </c>
      <c r="D235" s="238">
        <f>SUM(D236:D237)</f>
        <v>0</v>
      </c>
      <c r="E235" s="477">
        <f t="shared" ref="E235:F235" si="309">SUM(E236:E237)</f>
        <v>0</v>
      </c>
      <c r="F235" s="432">
        <f t="shared" si="309"/>
        <v>0</v>
      </c>
      <c r="G235" s="238">
        <f>SUM(G236:G237)</f>
        <v>0</v>
      </c>
      <c r="H235" s="240">
        <f t="shared" ref="H235:I235" si="310">SUM(H236:H237)</f>
        <v>0</v>
      </c>
      <c r="I235" s="233">
        <f t="shared" si="310"/>
        <v>0</v>
      </c>
      <c r="J235" s="240">
        <f>SUM(J236:J237)</f>
        <v>0</v>
      </c>
      <c r="K235" s="239">
        <f t="shared" ref="K235:L235" si="311">SUM(K236:K237)</f>
        <v>0</v>
      </c>
      <c r="L235" s="233">
        <f t="shared" si="311"/>
        <v>0</v>
      </c>
      <c r="M235" s="102">
        <f>SUM(M236:M237)</f>
        <v>0</v>
      </c>
      <c r="N235" s="239">
        <f t="shared" ref="N235:O235" si="312">SUM(N236:N237)</f>
        <v>0</v>
      </c>
      <c r="O235" s="233">
        <f t="shared" si="312"/>
        <v>0</v>
      </c>
      <c r="P235" s="236"/>
    </row>
    <row r="236" spans="1:16" hidden="1" x14ac:dyDescent="0.25">
      <c r="A236" s="58">
        <v>6241</v>
      </c>
      <c r="B236" s="101" t="s">
        <v>249</v>
      </c>
      <c r="C236" s="102">
        <f t="shared" si="283"/>
        <v>0</v>
      </c>
      <c r="D236" s="232"/>
      <c r="E236" s="476"/>
      <c r="F236" s="432">
        <f t="shared" ref="F236:F237" si="313">D236+E236</f>
        <v>0</v>
      </c>
      <c r="G236" s="232"/>
      <c r="H236" s="107"/>
      <c r="I236" s="233">
        <f t="shared" ref="I236:I237" si="314">G236+H236</f>
        <v>0</v>
      </c>
      <c r="J236" s="107"/>
      <c r="K236" s="108"/>
      <c r="L236" s="233">
        <f t="shared" ref="L236:L237" si="315">J236+K236</f>
        <v>0</v>
      </c>
      <c r="M236" s="235"/>
      <c r="N236" s="108"/>
      <c r="O236" s="233">
        <f t="shared" ref="O236:O237" si="316">M236+N236</f>
        <v>0</v>
      </c>
      <c r="P236" s="236"/>
    </row>
    <row r="237" spans="1:16" hidden="1" x14ac:dyDescent="0.25">
      <c r="A237" s="58">
        <v>6242</v>
      </c>
      <c r="B237" s="101" t="s">
        <v>250</v>
      </c>
      <c r="C237" s="102">
        <f t="shared" si="283"/>
        <v>0</v>
      </c>
      <c r="D237" s="232"/>
      <c r="E237" s="476"/>
      <c r="F237" s="432">
        <f t="shared" si="313"/>
        <v>0</v>
      </c>
      <c r="G237" s="232"/>
      <c r="H237" s="107"/>
      <c r="I237" s="233">
        <f t="shared" si="314"/>
        <v>0</v>
      </c>
      <c r="J237" s="107"/>
      <c r="K237" s="108"/>
      <c r="L237" s="233">
        <f t="shared" si="315"/>
        <v>0</v>
      </c>
      <c r="M237" s="235"/>
      <c r="N237" s="108"/>
      <c r="O237" s="233">
        <f t="shared" si="316"/>
        <v>0</v>
      </c>
      <c r="P237" s="236"/>
    </row>
    <row r="238" spans="1:16" ht="25.5" hidden="1" customHeight="1" x14ac:dyDescent="0.25">
      <c r="A238" s="237">
        <v>6250</v>
      </c>
      <c r="B238" s="101" t="s">
        <v>251</v>
      </c>
      <c r="C238" s="102">
        <f t="shared" si="283"/>
        <v>0</v>
      </c>
      <c r="D238" s="238">
        <f>SUM(D239:D243)</f>
        <v>0</v>
      </c>
      <c r="E238" s="477">
        <f t="shared" ref="E238:F238" si="317">SUM(E239:E243)</f>
        <v>0</v>
      </c>
      <c r="F238" s="432">
        <f t="shared" si="317"/>
        <v>0</v>
      </c>
      <c r="G238" s="238">
        <f>SUM(G239:G243)</f>
        <v>0</v>
      </c>
      <c r="H238" s="240">
        <f t="shared" ref="H238:I238" si="318">SUM(H239:H243)</f>
        <v>0</v>
      </c>
      <c r="I238" s="233">
        <f t="shared" si="318"/>
        <v>0</v>
      </c>
      <c r="J238" s="240">
        <f>SUM(J239:J243)</f>
        <v>0</v>
      </c>
      <c r="K238" s="239">
        <f t="shared" ref="K238:L238" si="319">SUM(K239:K243)</f>
        <v>0</v>
      </c>
      <c r="L238" s="233">
        <f t="shared" si="319"/>
        <v>0</v>
      </c>
      <c r="M238" s="102">
        <f>SUM(M239:M243)</f>
        <v>0</v>
      </c>
      <c r="N238" s="239">
        <f t="shared" ref="N238:O238" si="320">SUM(N239:N243)</f>
        <v>0</v>
      </c>
      <c r="O238" s="233">
        <f t="shared" si="320"/>
        <v>0</v>
      </c>
      <c r="P238" s="236"/>
    </row>
    <row r="239" spans="1:16" ht="14.25" hidden="1" customHeight="1" x14ac:dyDescent="0.25">
      <c r="A239" s="58">
        <v>6252</v>
      </c>
      <c r="B239" s="101" t="s">
        <v>252</v>
      </c>
      <c r="C239" s="102">
        <f t="shared" si="283"/>
        <v>0</v>
      </c>
      <c r="D239" s="232"/>
      <c r="E239" s="476"/>
      <c r="F239" s="432">
        <f t="shared" ref="F239:F245" si="321">D239+E239</f>
        <v>0</v>
      </c>
      <c r="G239" s="232"/>
      <c r="H239" s="107"/>
      <c r="I239" s="233">
        <f t="shared" ref="I239:I245" si="322">G239+H239</f>
        <v>0</v>
      </c>
      <c r="J239" s="107"/>
      <c r="K239" s="108"/>
      <c r="L239" s="233">
        <f t="shared" ref="L239:L245" si="323">J239+K239</f>
        <v>0</v>
      </c>
      <c r="M239" s="235"/>
      <c r="N239" s="108"/>
      <c r="O239" s="233">
        <f t="shared" ref="O239:O245" si="324">M239+N239</f>
        <v>0</v>
      </c>
      <c r="P239" s="236"/>
    </row>
    <row r="240" spans="1:16" ht="14.25" hidden="1" customHeight="1" x14ac:dyDescent="0.25">
      <c r="A240" s="58">
        <v>6253</v>
      </c>
      <c r="B240" s="101" t="s">
        <v>253</v>
      </c>
      <c r="C240" s="102">
        <f t="shared" si="283"/>
        <v>0</v>
      </c>
      <c r="D240" s="232"/>
      <c r="E240" s="476"/>
      <c r="F240" s="432">
        <f t="shared" si="321"/>
        <v>0</v>
      </c>
      <c r="G240" s="232"/>
      <c r="H240" s="107"/>
      <c r="I240" s="233">
        <f t="shared" si="322"/>
        <v>0</v>
      </c>
      <c r="J240" s="107"/>
      <c r="K240" s="108"/>
      <c r="L240" s="233">
        <f t="shared" si="323"/>
        <v>0</v>
      </c>
      <c r="M240" s="235"/>
      <c r="N240" s="108"/>
      <c r="O240" s="233">
        <f t="shared" si="324"/>
        <v>0</v>
      </c>
      <c r="P240" s="236"/>
    </row>
    <row r="241" spans="1:16" ht="24" hidden="1" x14ac:dyDescent="0.25">
      <c r="A241" s="58">
        <v>6254</v>
      </c>
      <c r="B241" s="101" t="s">
        <v>254</v>
      </c>
      <c r="C241" s="102">
        <f t="shared" si="283"/>
        <v>0</v>
      </c>
      <c r="D241" s="232"/>
      <c r="E241" s="476"/>
      <c r="F241" s="432">
        <f t="shared" si="321"/>
        <v>0</v>
      </c>
      <c r="G241" s="232"/>
      <c r="H241" s="107"/>
      <c r="I241" s="233">
        <f t="shared" si="322"/>
        <v>0</v>
      </c>
      <c r="J241" s="107"/>
      <c r="K241" s="108"/>
      <c r="L241" s="233">
        <f t="shared" si="323"/>
        <v>0</v>
      </c>
      <c r="M241" s="235"/>
      <c r="N241" s="108"/>
      <c r="O241" s="233">
        <f t="shared" si="324"/>
        <v>0</v>
      </c>
      <c r="P241" s="236"/>
    </row>
    <row r="242" spans="1:16" ht="24" hidden="1" x14ac:dyDescent="0.25">
      <c r="A242" s="58">
        <v>6255</v>
      </c>
      <c r="B242" s="101" t="s">
        <v>255</v>
      </c>
      <c r="C242" s="102">
        <f t="shared" si="283"/>
        <v>0</v>
      </c>
      <c r="D242" s="232"/>
      <c r="E242" s="476"/>
      <c r="F242" s="432">
        <f t="shared" si="321"/>
        <v>0</v>
      </c>
      <c r="G242" s="232"/>
      <c r="H242" s="107"/>
      <c r="I242" s="233">
        <f t="shared" si="322"/>
        <v>0</v>
      </c>
      <c r="J242" s="107"/>
      <c r="K242" s="108"/>
      <c r="L242" s="233">
        <f t="shared" si="323"/>
        <v>0</v>
      </c>
      <c r="M242" s="235"/>
      <c r="N242" s="108"/>
      <c r="O242" s="233">
        <f t="shared" si="324"/>
        <v>0</v>
      </c>
      <c r="P242" s="236"/>
    </row>
    <row r="243" spans="1:16" hidden="1" x14ac:dyDescent="0.25">
      <c r="A243" s="58">
        <v>6259</v>
      </c>
      <c r="B243" s="101" t="s">
        <v>256</v>
      </c>
      <c r="C243" s="102">
        <f t="shared" si="283"/>
        <v>0</v>
      </c>
      <c r="D243" s="232"/>
      <c r="E243" s="476"/>
      <c r="F243" s="432">
        <f t="shared" si="321"/>
        <v>0</v>
      </c>
      <c r="G243" s="232"/>
      <c r="H243" s="107"/>
      <c r="I243" s="233">
        <f t="shared" si="322"/>
        <v>0</v>
      </c>
      <c r="J243" s="107"/>
      <c r="K243" s="108"/>
      <c r="L243" s="233">
        <f t="shared" si="323"/>
        <v>0</v>
      </c>
      <c r="M243" s="235"/>
      <c r="N243" s="108"/>
      <c r="O243" s="233">
        <f t="shared" si="324"/>
        <v>0</v>
      </c>
      <c r="P243" s="236"/>
    </row>
    <row r="244" spans="1:16" ht="24" hidden="1" x14ac:dyDescent="0.25">
      <c r="A244" s="237">
        <v>6260</v>
      </c>
      <c r="B244" s="101" t="s">
        <v>257</v>
      </c>
      <c r="C244" s="102">
        <f t="shared" si="283"/>
        <v>0</v>
      </c>
      <c r="D244" s="232"/>
      <c r="E244" s="476"/>
      <c r="F244" s="432">
        <f t="shared" si="321"/>
        <v>0</v>
      </c>
      <c r="G244" s="232"/>
      <c r="H244" s="107"/>
      <c r="I244" s="233">
        <f t="shared" si="322"/>
        <v>0</v>
      </c>
      <c r="J244" s="107"/>
      <c r="K244" s="108"/>
      <c r="L244" s="233">
        <f t="shared" si="323"/>
        <v>0</v>
      </c>
      <c r="M244" s="235"/>
      <c r="N244" s="108"/>
      <c r="O244" s="233">
        <f t="shared" si="324"/>
        <v>0</v>
      </c>
      <c r="P244" s="236"/>
    </row>
    <row r="245" spans="1:16" hidden="1" x14ac:dyDescent="0.25">
      <c r="A245" s="237">
        <v>6270</v>
      </c>
      <c r="B245" s="101" t="s">
        <v>258</v>
      </c>
      <c r="C245" s="102">
        <f t="shared" si="283"/>
        <v>0</v>
      </c>
      <c r="D245" s="232"/>
      <c r="E245" s="476"/>
      <c r="F245" s="432">
        <f t="shared" si="321"/>
        <v>0</v>
      </c>
      <c r="G245" s="232"/>
      <c r="H245" s="107"/>
      <c r="I245" s="233">
        <f t="shared" si="322"/>
        <v>0</v>
      </c>
      <c r="J245" s="107"/>
      <c r="K245" s="108"/>
      <c r="L245" s="233">
        <f t="shared" si="323"/>
        <v>0</v>
      </c>
      <c r="M245" s="235"/>
      <c r="N245" s="108"/>
      <c r="O245" s="233">
        <f t="shared" si="324"/>
        <v>0</v>
      </c>
      <c r="P245" s="236"/>
    </row>
    <row r="246" spans="1:16" ht="24" hidden="1" x14ac:dyDescent="0.25">
      <c r="A246" s="635">
        <v>6290</v>
      </c>
      <c r="B246" s="91" t="s">
        <v>259</v>
      </c>
      <c r="C246" s="263">
        <f t="shared" si="283"/>
        <v>0</v>
      </c>
      <c r="D246" s="246">
        <f>SUM(D247:D250)</f>
        <v>0</v>
      </c>
      <c r="E246" s="480">
        <f t="shared" ref="E246:O246" si="325">SUM(E247:E250)</f>
        <v>0</v>
      </c>
      <c r="F246" s="433">
        <f t="shared" si="325"/>
        <v>0</v>
      </c>
      <c r="G246" s="246">
        <f t="shared" si="325"/>
        <v>0</v>
      </c>
      <c r="H246" s="248">
        <f t="shared" si="325"/>
        <v>0</v>
      </c>
      <c r="I246" s="228">
        <f t="shared" si="325"/>
        <v>0</v>
      </c>
      <c r="J246" s="248">
        <f t="shared" si="325"/>
        <v>0</v>
      </c>
      <c r="K246" s="247">
        <f t="shared" si="325"/>
        <v>0</v>
      </c>
      <c r="L246" s="228">
        <f t="shared" si="325"/>
        <v>0</v>
      </c>
      <c r="M246" s="263">
        <f t="shared" si="325"/>
        <v>0</v>
      </c>
      <c r="N246" s="264">
        <f t="shared" si="325"/>
        <v>0</v>
      </c>
      <c r="O246" s="265">
        <f t="shared" si="325"/>
        <v>0</v>
      </c>
      <c r="P246" s="266"/>
    </row>
    <row r="247" spans="1:16" hidden="1" x14ac:dyDescent="0.25">
      <c r="A247" s="58">
        <v>6291</v>
      </c>
      <c r="B247" s="101" t="s">
        <v>260</v>
      </c>
      <c r="C247" s="102">
        <f t="shared" si="283"/>
        <v>0</v>
      </c>
      <c r="D247" s="232"/>
      <c r="E247" s="476"/>
      <c r="F247" s="432">
        <f t="shared" ref="F247:F250" si="326">D247+E247</f>
        <v>0</v>
      </c>
      <c r="G247" s="232"/>
      <c r="H247" s="107"/>
      <c r="I247" s="233">
        <f t="shared" ref="I247:I250" si="327">G247+H247</f>
        <v>0</v>
      </c>
      <c r="J247" s="107"/>
      <c r="K247" s="108"/>
      <c r="L247" s="233">
        <f t="shared" ref="L247:L250" si="328">J247+K247</f>
        <v>0</v>
      </c>
      <c r="M247" s="235"/>
      <c r="N247" s="108"/>
      <c r="O247" s="233">
        <f t="shared" ref="O247:O250" si="329">M247+N247</f>
        <v>0</v>
      </c>
      <c r="P247" s="236"/>
    </row>
    <row r="248" spans="1:16" hidden="1" x14ac:dyDescent="0.25">
      <c r="A248" s="58">
        <v>6292</v>
      </c>
      <c r="B248" s="101" t="s">
        <v>261</v>
      </c>
      <c r="C248" s="102">
        <f t="shared" si="283"/>
        <v>0</v>
      </c>
      <c r="D248" s="232"/>
      <c r="E248" s="476"/>
      <c r="F248" s="432">
        <f t="shared" si="326"/>
        <v>0</v>
      </c>
      <c r="G248" s="232"/>
      <c r="H248" s="107"/>
      <c r="I248" s="233">
        <f t="shared" si="327"/>
        <v>0</v>
      </c>
      <c r="J248" s="107"/>
      <c r="K248" s="108"/>
      <c r="L248" s="233">
        <f t="shared" si="328"/>
        <v>0</v>
      </c>
      <c r="M248" s="235"/>
      <c r="N248" s="108"/>
      <c r="O248" s="233">
        <f t="shared" si="329"/>
        <v>0</v>
      </c>
      <c r="P248" s="236"/>
    </row>
    <row r="249" spans="1:16" ht="72" hidden="1" x14ac:dyDescent="0.25">
      <c r="A249" s="58">
        <v>6296</v>
      </c>
      <c r="B249" s="101" t="s">
        <v>262</v>
      </c>
      <c r="C249" s="102">
        <f t="shared" si="283"/>
        <v>0</v>
      </c>
      <c r="D249" s="232"/>
      <c r="E249" s="476"/>
      <c r="F249" s="432">
        <f t="shared" si="326"/>
        <v>0</v>
      </c>
      <c r="G249" s="232"/>
      <c r="H249" s="107"/>
      <c r="I249" s="233">
        <f t="shared" si="327"/>
        <v>0</v>
      </c>
      <c r="J249" s="107"/>
      <c r="K249" s="108"/>
      <c r="L249" s="233">
        <f t="shared" si="328"/>
        <v>0</v>
      </c>
      <c r="M249" s="235"/>
      <c r="N249" s="108"/>
      <c r="O249" s="233">
        <f t="shared" si="329"/>
        <v>0</v>
      </c>
      <c r="P249" s="236"/>
    </row>
    <row r="250" spans="1:16" ht="39.75" hidden="1" customHeight="1" x14ac:dyDescent="0.25">
      <c r="A250" s="58">
        <v>6299</v>
      </c>
      <c r="B250" s="101" t="s">
        <v>263</v>
      </c>
      <c r="C250" s="102">
        <f t="shared" si="283"/>
        <v>0</v>
      </c>
      <c r="D250" s="232"/>
      <c r="E250" s="476"/>
      <c r="F250" s="432">
        <f t="shared" si="326"/>
        <v>0</v>
      </c>
      <c r="G250" s="232"/>
      <c r="H250" s="107"/>
      <c r="I250" s="233">
        <f t="shared" si="327"/>
        <v>0</v>
      </c>
      <c r="J250" s="107"/>
      <c r="K250" s="108"/>
      <c r="L250" s="233">
        <f t="shared" si="328"/>
        <v>0</v>
      </c>
      <c r="M250" s="235"/>
      <c r="N250" s="108"/>
      <c r="O250" s="233">
        <f t="shared" si="329"/>
        <v>0</v>
      </c>
      <c r="P250" s="236"/>
    </row>
    <row r="251" spans="1:16" hidden="1" x14ac:dyDescent="0.25">
      <c r="A251" s="76">
        <v>6300</v>
      </c>
      <c r="B251" s="213" t="s">
        <v>264</v>
      </c>
      <c r="C251" s="77">
        <f t="shared" si="283"/>
        <v>0</v>
      </c>
      <c r="D251" s="214">
        <f>SUM(D252,D257,D258)</f>
        <v>0</v>
      </c>
      <c r="E251" s="473">
        <f t="shared" ref="E251:O251" si="330">SUM(E252,E257,E258)</f>
        <v>0</v>
      </c>
      <c r="F251" s="424">
        <f t="shared" si="330"/>
        <v>0</v>
      </c>
      <c r="G251" s="214">
        <f t="shared" si="330"/>
        <v>0</v>
      </c>
      <c r="H251" s="87">
        <f t="shared" si="330"/>
        <v>0</v>
      </c>
      <c r="I251" s="215">
        <f t="shared" si="330"/>
        <v>0</v>
      </c>
      <c r="J251" s="87">
        <f t="shared" si="330"/>
        <v>0</v>
      </c>
      <c r="K251" s="88">
        <f t="shared" si="330"/>
        <v>0</v>
      </c>
      <c r="L251" s="215">
        <f t="shared" si="330"/>
        <v>0</v>
      </c>
      <c r="M251" s="125">
        <f t="shared" si="330"/>
        <v>0</v>
      </c>
      <c r="N251" s="249">
        <f t="shared" si="330"/>
        <v>0</v>
      </c>
      <c r="O251" s="250">
        <f t="shared" si="330"/>
        <v>0</v>
      </c>
      <c r="P251" s="251"/>
    </row>
    <row r="252" spans="1:16" ht="24" hidden="1" x14ac:dyDescent="0.25">
      <c r="A252" s="635">
        <v>6320</v>
      </c>
      <c r="B252" s="91" t="s">
        <v>265</v>
      </c>
      <c r="C252" s="263">
        <f t="shared" si="283"/>
        <v>0</v>
      </c>
      <c r="D252" s="246">
        <f>SUM(D253:D256)</f>
        <v>0</v>
      </c>
      <c r="E252" s="480">
        <f t="shared" ref="E252:O252" si="331">SUM(E253:E256)</f>
        <v>0</v>
      </c>
      <c r="F252" s="433">
        <f t="shared" si="331"/>
        <v>0</v>
      </c>
      <c r="G252" s="246">
        <f t="shared" si="331"/>
        <v>0</v>
      </c>
      <c r="H252" s="248">
        <f t="shared" si="331"/>
        <v>0</v>
      </c>
      <c r="I252" s="228">
        <f t="shared" si="331"/>
        <v>0</v>
      </c>
      <c r="J252" s="248">
        <f t="shared" si="331"/>
        <v>0</v>
      </c>
      <c r="K252" s="247">
        <f t="shared" si="331"/>
        <v>0</v>
      </c>
      <c r="L252" s="228">
        <f t="shared" si="331"/>
        <v>0</v>
      </c>
      <c r="M252" s="92">
        <f t="shared" si="331"/>
        <v>0</v>
      </c>
      <c r="N252" s="247">
        <f t="shared" si="331"/>
        <v>0</v>
      </c>
      <c r="O252" s="228">
        <f t="shared" si="331"/>
        <v>0</v>
      </c>
      <c r="P252" s="231"/>
    </row>
    <row r="253" spans="1:16" hidden="1" x14ac:dyDescent="0.25">
      <c r="A253" s="58">
        <v>6322</v>
      </c>
      <c r="B253" s="101" t="s">
        <v>266</v>
      </c>
      <c r="C253" s="102">
        <f t="shared" si="283"/>
        <v>0</v>
      </c>
      <c r="D253" s="232"/>
      <c r="E253" s="476"/>
      <c r="F253" s="432">
        <f t="shared" ref="F253:F258" si="332">D253+E253</f>
        <v>0</v>
      </c>
      <c r="G253" s="232"/>
      <c r="H253" s="107"/>
      <c r="I253" s="233">
        <f t="shared" ref="I253:I258" si="333">G253+H253</f>
        <v>0</v>
      </c>
      <c r="J253" s="107"/>
      <c r="K253" s="108"/>
      <c r="L253" s="233">
        <f t="shared" ref="L253:L258" si="334">J253+K253</f>
        <v>0</v>
      </c>
      <c r="M253" s="235"/>
      <c r="N253" s="108"/>
      <c r="O253" s="233">
        <f t="shared" ref="O253:O258" si="335">M253+N253</f>
        <v>0</v>
      </c>
      <c r="P253" s="236"/>
    </row>
    <row r="254" spans="1:16" ht="24" hidden="1" x14ac:dyDescent="0.25">
      <c r="A254" s="58">
        <v>6323</v>
      </c>
      <c r="B254" s="101" t="s">
        <v>267</v>
      </c>
      <c r="C254" s="102">
        <f t="shared" si="283"/>
        <v>0</v>
      </c>
      <c r="D254" s="232"/>
      <c r="E254" s="476"/>
      <c r="F254" s="432">
        <f t="shared" si="332"/>
        <v>0</v>
      </c>
      <c r="G254" s="232"/>
      <c r="H254" s="107"/>
      <c r="I254" s="233">
        <f t="shared" si="333"/>
        <v>0</v>
      </c>
      <c r="J254" s="107"/>
      <c r="K254" s="108"/>
      <c r="L254" s="233">
        <f t="shared" si="334"/>
        <v>0</v>
      </c>
      <c r="M254" s="235"/>
      <c r="N254" s="108"/>
      <c r="O254" s="233">
        <f t="shared" si="335"/>
        <v>0</v>
      </c>
      <c r="P254" s="236"/>
    </row>
    <row r="255" spans="1:16" ht="24" hidden="1" x14ac:dyDescent="0.25">
      <c r="A255" s="58">
        <v>6324</v>
      </c>
      <c r="B255" s="101" t="s">
        <v>268</v>
      </c>
      <c r="C255" s="102">
        <f t="shared" si="283"/>
        <v>0</v>
      </c>
      <c r="D255" s="232"/>
      <c r="E255" s="476"/>
      <c r="F255" s="432">
        <f t="shared" si="332"/>
        <v>0</v>
      </c>
      <c r="G255" s="232"/>
      <c r="H255" s="107"/>
      <c r="I255" s="233">
        <f t="shared" si="333"/>
        <v>0</v>
      </c>
      <c r="J255" s="107"/>
      <c r="K255" s="108"/>
      <c r="L255" s="233">
        <f t="shared" si="334"/>
        <v>0</v>
      </c>
      <c r="M255" s="235"/>
      <c r="N255" s="108"/>
      <c r="O255" s="233">
        <f t="shared" si="335"/>
        <v>0</v>
      </c>
      <c r="P255" s="236"/>
    </row>
    <row r="256" spans="1:16" hidden="1" x14ac:dyDescent="0.25">
      <c r="A256" s="48">
        <v>6329</v>
      </c>
      <c r="B256" s="91" t="s">
        <v>269</v>
      </c>
      <c r="C256" s="92">
        <f t="shared" si="283"/>
        <v>0</v>
      </c>
      <c r="D256" s="227"/>
      <c r="E256" s="475"/>
      <c r="F256" s="433">
        <f t="shared" si="332"/>
        <v>0</v>
      </c>
      <c r="G256" s="227"/>
      <c r="H256" s="97"/>
      <c r="I256" s="228">
        <f t="shared" si="333"/>
        <v>0</v>
      </c>
      <c r="J256" s="97"/>
      <c r="K256" s="98"/>
      <c r="L256" s="228">
        <f t="shared" si="334"/>
        <v>0</v>
      </c>
      <c r="M256" s="230"/>
      <c r="N256" s="98"/>
      <c r="O256" s="228">
        <f t="shared" si="335"/>
        <v>0</v>
      </c>
      <c r="P256" s="231"/>
    </row>
    <row r="257" spans="1:16" ht="24" hidden="1" x14ac:dyDescent="0.25">
      <c r="A257" s="284">
        <v>6330</v>
      </c>
      <c r="B257" s="285" t="s">
        <v>270</v>
      </c>
      <c r="C257" s="263">
        <f t="shared" si="283"/>
        <v>0</v>
      </c>
      <c r="D257" s="268"/>
      <c r="E257" s="482"/>
      <c r="F257" s="483">
        <f t="shared" si="332"/>
        <v>0</v>
      </c>
      <c r="G257" s="268"/>
      <c r="H257" s="270"/>
      <c r="I257" s="265">
        <f t="shared" si="333"/>
        <v>0</v>
      </c>
      <c r="J257" s="270"/>
      <c r="K257" s="269"/>
      <c r="L257" s="265">
        <f t="shared" si="334"/>
        <v>0</v>
      </c>
      <c r="M257" s="272"/>
      <c r="N257" s="269"/>
      <c r="O257" s="265">
        <f t="shared" si="335"/>
        <v>0</v>
      </c>
      <c r="P257" s="266"/>
    </row>
    <row r="258" spans="1:16" hidden="1" x14ac:dyDescent="0.25">
      <c r="A258" s="237">
        <v>6360</v>
      </c>
      <c r="B258" s="101" t="s">
        <v>271</v>
      </c>
      <c r="C258" s="102">
        <f t="shared" si="283"/>
        <v>0</v>
      </c>
      <c r="D258" s="232"/>
      <c r="E258" s="476"/>
      <c r="F258" s="432">
        <f t="shared" si="332"/>
        <v>0</v>
      </c>
      <c r="G258" s="232"/>
      <c r="H258" s="107"/>
      <c r="I258" s="233">
        <f t="shared" si="333"/>
        <v>0</v>
      </c>
      <c r="J258" s="107"/>
      <c r="K258" s="108"/>
      <c r="L258" s="233">
        <f t="shared" si="334"/>
        <v>0</v>
      </c>
      <c r="M258" s="235"/>
      <c r="N258" s="108"/>
      <c r="O258" s="233">
        <f t="shared" si="335"/>
        <v>0</v>
      </c>
      <c r="P258" s="236"/>
    </row>
    <row r="259" spans="1:16" ht="36" hidden="1" x14ac:dyDescent="0.25">
      <c r="A259" s="76">
        <v>6400</v>
      </c>
      <c r="B259" s="213" t="s">
        <v>272</v>
      </c>
      <c r="C259" s="77">
        <f t="shared" si="283"/>
        <v>0</v>
      </c>
      <c r="D259" s="214">
        <f>SUM(D260,D264)</f>
        <v>0</v>
      </c>
      <c r="E259" s="473">
        <f t="shared" ref="E259:O259" si="336">SUM(E260,E264)</f>
        <v>0</v>
      </c>
      <c r="F259" s="424">
        <f t="shared" si="336"/>
        <v>0</v>
      </c>
      <c r="G259" s="214">
        <f t="shared" si="336"/>
        <v>0</v>
      </c>
      <c r="H259" s="87">
        <f t="shared" si="336"/>
        <v>0</v>
      </c>
      <c r="I259" s="215">
        <f t="shared" si="336"/>
        <v>0</v>
      </c>
      <c r="J259" s="87">
        <f t="shared" si="336"/>
        <v>0</v>
      </c>
      <c r="K259" s="88">
        <f t="shared" si="336"/>
        <v>0</v>
      </c>
      <c r="L259" s="215">
        <f t="shared" si="336"/>
        <v>0</v>
      </c>
      <c r="M259" s="125">
        <f t="shared" si="336"/>
        <v>0</v>
      </c>
      <c r="N259" s="249">
        <f t="shared" si="336"/>
        <v>0</v>
      </c>
      <c r="O259" s="250">
        <f t="shared" si="336"/>
        <v>0</v>
      </c>
      <c r="P259" s="251"/>
    </row>
    <row r="260" spans="1:16" ht="24" hidden="1" x14ac:dyDescent="0.25">
      <c r="A260" s="635">
        <v>6410</v>
      </c>
      <c r="B260" s="91" t="s">
        <v>273</v>
      </c>
      <c r="C260" s="92">
        <f t="shared" si="283"/>
        <v>0</v>
      </c>
      <c r="D260" s="246">
        <f>SUM(D261:D263)</f>
        <v>0</v>
      </c>
      <c r="E260" s="480">
        <f t="shared" ref="E260:O260" si="337">SUM(E261:E263)</f>
        <v>0</v>
      </c>
      <c r="F260" s="433">
        <f t="shared" si="337"/>
        <v>0</v>
      </c>
      <c r="G260" s="246">
        <f t="shared" si="337"/>
        <v>0</v>
      </c>
      <c r="H260" s="248">
        <f t="shared" si="337"/>
        <v>0</v>
      </c>
      <c r="I260" s="228">
        <f t="shared" si="337"/>
        <v>0</v>
      </c>
      <c r="J260" s="248">
        <f t="shared" si="337"/>
        <v>0</v>
      </c>
      <c r="K260" s="247">
        <f t="shared" si="337"/>
        <v>0</v>
      </c>
      <c r="L260" s="228">
        <f t="shared" si="337"/>
        <v>0</v>
      </c>
      <c r="M260" s="113">
        <f t="shared" si="337"/>
        <v>0</v>
      </c>
      <c r="N260" s="258">
        <f t="shared" si="337"/>
        <v>0</v>
      </c>
      <c r="O260" s="259">
        <f t="shared" si="337"/>
        <v>0</v>
      </c>
      <c r="P260" s="260"/>
    </row>
    <row r="261" spans="1:16" hidden="1" x14ac:dyDescent="0.25">
      <c r="A261" s="58">
        <v>6411</v>
      </c>
      <c r="B261" s="252" t="s">
        <v>274</v>
      </c>
      <c r="C261" s="102">
        <f t="shared" si="283"/>
        <v>0</v>
      </c>
      <c r="D261" s="232"/>
      <c r="E261" s="476"/>
      <c r="F261" s="432">
        <f t="shared" ref="F261:F263" si="338">D261+E261</f>
        <v>0</v>
      </c>
      <c r="G261" s="232"/>
      <c r="H261" s="107"/>
      <c r="I261" s="233">
        <f t="shared" ref="I261:I263" si="339">G261+H261</f>
        <v>0</v>
      </c>
      <c r="J261" s="107"/>
      <c r="K261" s="108"/>
      <c r="L261" s="233">
        <f t="shared" ref="L261:L263" si="340">J261+K261</f>
        <v>0</v>
      </c>
      <c r="M261" s="235"/>
      <c r="N261" s="108"/>
      <c r="O261" s="233">
        <f t="shared" ref="O261:O263" si="341">M261+N261</f>
        <v>0</v>
      </c>
      <c r="P261" s="236"/>
    </row>
    <row r="262" spans="1:16" ht="36" hidden="1" x14ac:dyDescent="0.25">
      <c r="A262" s="58">
        <v>6412</v>
      </c>
      <c r="B262" s="101" t="s">
        <v>275</v>
      </c>
      <c r="C262" s="102">
        <f t="shared" si="283"/>
        <v>0</v>
      </c>
      <c r="D262" s="232"/>
      <c r="E262" s="476"/>
      <c r="F262" s="432">
        <f t="shared" si="338"/>
        <v>0</v>
      </c>
      <c r="G262" s="232"/>
      <c r="H262" s="107"/>
      <c r="I262" s="233">
        <f t="shared" si="339"/>
        <v>0</v>
      </c>
      <c r="J262" s="107"/>
      <c r="K262" s="108"/>
      <c r="L262" s="233">
        <f t="shared" si="340"/>
        <v>0</v>
      </c>
      <c r="M262" s="235"/>
      <c r="N262" s="108"/>
      <c r="O262" s="233">
        <f t="shared" si="341"/>
        <v>0</v>
      </c>
      <c r="P262" s="236"/>
    </row>
    <row r="263" spans="1:16" ht="36" hidden="1" x14ac:dyDescent="0.25">
      <c r="A263" s="58">
        <v>6419</v>
      </c>
      <c r="B263" s="101" t="s">
        <v>276</v>
      </c>
      <c r="C263" s="102">
        <f t="shared" si="283"/>
        <v>0</v>
      </c>
      <c r="D263" s="232"/>
      <c r="E263" s="476"/>
      <c r="F263" s="432">
        <f t="shared" si="338"/>
        <v>0</v>
      </c>
      <c r="G263" s="232"/>
      <c r="H263" s="107"/>
      <c r="I263" s="233">
        <f t="shared" si="339"/>
        <v>0</v>
      </c>
      <c r="J263" s="107"/>
      <c r="K263" s="108"/>
      <c r="L263" s="233">
        <f t="shared" si="340"/>
        <v>0</v>
      </c>
      <c r="M263" s="235"/>
      <c r="N263" s="108"/>
      <c r="O263" s="233">
        <f t="shared" si="341"/>
        <v>0</v>
      </c>
      <c r="P263" s="236"/>
    </row>
    <row r="264" spans="1:16" ht="36" hidden="1" x14ac:dyDescent="0.25">
      <c r="A264" s="237">
        <v>6420</v>
      </c>
      <c r="B264" s="101" t="s">
        <v>277</v>
      </c>
      <c r="C264" s="102">
        <f t="shared" si="283"/>
        <v>0</v>
      </c>
      <c r="D264" s="238">
        <f>SUM(D265:D268)</f>
        <v>0</v>
      </c>
      <c r="E264" s="477">
        <f t="shared" ref="E264:F264" si="342">SUM(E265:E268)</f>
        <v>0</v>
      </c>
      <c r="F264" s="432">
        <f t="shared" si="342"/>
        <v>0</v>
      </c>
      <c r="G264" s="238">
        <f>SUM(G265:G268)</f>
        <v>0</v>
      </c>
      <c r="H264" s="240">
        <f t="shared" ref="H264:I264" si="343">SUM(H265:H268)</f>
        <v>0</v>
      </c>
      <c r="I264" s="233">
        <f t="shared" si="343"/>
        <v>0</v>
      </c>
      <c r="J264" s="240">
        <f>SUM(J265:J268)</f>
        <v>0</v>
      </c>
      <c r="K264" s="239">
        <f t="shared" ref="K264:L264" si="344">SUM(K265:K268)</f>
        <v>0</v>
      </c>
      <c r="L264" s="233">
        <f t="shared" si="344"/>
        <v>0</v>
      </c>
      <c r="M264" s="102">
        <f>SUM(M265:M268)</f>
        <v>0</v>
      </c>
      <c r="N264" s="239">
        <f t="shared" ref="N264:O264" si="345">SUM(N265:N268)</f>
        <v>0</v>
      </c>
      <c r="O264" s="233">
        <f t="shared" si="345"/>
        <v>0</v>
      </c>
      <c r="P264" s="236"/>
    </row>
    <row r="265" spans="1:16" hidden="1" x14ac:dyDescent="0.25">
      <c r="A265" s="58">
        <v>6421</v>
      </c>
      <c r="B265" s="101" t="s">
        <v>278</v>
      </c>
      <c r="C265" s="102">
        <f t="shared" si="283"/>
        <v>0</v>
      </c>
      <c r="D265" s="232"/>
      <c r="E265" s="476"/>
      <c r="F265" s="432">
        <f t="shared" ref="F265:F268" si="346">D265+E265</f>
        <v>0</v>
      </c>
      <c r="G265" s="232"/>
      <c r="H265" s="107"/>
      <c r="I265" s="233">
        <f t="shared" ref="I265:I268" si="347">G265+H265</f>
        <v>0</v>
      </c>
      <c r="J265" s="107"/>
      <c r="K265" s="108"/>
      <c r="L265" s="233">
        <f t="shared" ref="L265:L268" si="348">J265+K265</f>
        <v>0</v>
      </c>
      <c r="M265" s="235"/>
      <c r="N265" s="108"/>
      <c r="O265" s="233">
        <f t="shared" ref="O265:O268" si="349">M265+N265</f>
        <v>0</v>
      </c>
      <c r="P265" s="236"/>
    </row>
    <row r="266" spans="1:16" hidden="1" x14ac:dyDescent="0.25">
      <c r="A266" s="58">
        <v>6422</v>
      </c>
      <c r="B266" s="101" t="s">
        <v>279</v>
      </c>
      <c r="C266" s="102">
        <f t="shared" si="283"/>
        <v>0</v>
      </c>
      <c r="D266" s="232"/>
      <c r="E266" s="476"/>
      <c r="F266" s="432">
        <f t="shared" si="346"/>
        <v>0</v>
      </c>
      <c r="G266" s="232"/>
      <c r="H266" s="107"/>
      <c r="I266" s="233">
        <f t="shared" si="347"/>
        <v>0</v>
      </c>
      <c r="J266" s="107"/>
      <c r="K266" s="108"/>
      <c r="L266" s="233">
        <f t="shared" si="348"/>
        <v>0</v>
      </c>
      <c r="M266" s="235"/>
      <c r="N266" s="108"/>
      <c r="O266" s="233">
        <f t="shared" si="349"/>
        <v>0</v>
      </c>
      <c r="P266" s="236"/>
    </row>
    <row r="267" spans="1:16" ht="13.5" hidden="1" customHeight="1" x14ac:dyDescent="0.25">
      <c r="A267" s="58">
        <v>6423</v>
      </c>
      <c r="B267" s="101" t="s">
        <v>280</v>
      </c>
      <c r="C267" s="102">
        <f t="shared" si="283"/>
        <v>0</v>
      </c>
      <c r="D267" s="232"/>
      <c r="E267" s="476"/>
      <c r="F267" s="432">
        <f t="shared" si="346"/>
        <v>0</v>
      </c>
      <c r="G267" s="232"/>
      <c r="H267" s="107"/>
      <c r="I267" s="233">
        <f t="shared" si="347"/>
        <v>0</v>
      </c>
      <c r="J267" s="107"/>
      <c r="K267" s="108"/>
      <c r="L267" s="233">
        <f t="shared" si="348"/>
        <v>0</v>
      </c>
      <c r="M267" s="235"/>
      <c r="N267" s="108"/>
      <c r="O267" s="233">
        <f t="shared" si="349"/>
        <v>0</v>
      </c>
      <c r="P267" s="236"/>
    </row>
    <row r="268" spans="1:16" ht="36" hidden="1" x14ac:dyDescent="0.25">
      <c r="A268" s="58">
        <v>6424</v>
      </c>
      <c r="B268" s="101" t="s">
        <v>281</v>
      </c>
      <c r="C268" s="102">
        <f t="shared" si="283"/>
        <v>0</v>
      </c>
      <c r="D268" s="232"/>
      <c r="E268" s="476"/>
      <c r="F268" s="432">
        <f t="shared" si="346"/>
        <v>0</v>
      </c>
      <c r="G268" s="232"/>
      <c r="H268" s="107"/>
      <c r="I268" s="233">
        <f t="shared" si="347"/>
        <v>0</v>
      </c>
      <c r="J268" s="107"/>
      <c r="K268" s="108"/>
      <c r="L268" s="233">
        <f t="shared" si="348"/>
        <v>0</v>
      </c>
      <c r="M268" s="235"/>
      <c r="N268" s="108"/>
      <c r="O268" s="233">
        <f t="shared" si="349"/>
        <v>0</v>
      </c>
      <c r="P268" s="236"/>
    </row>
    <row r="269" spans="1:16" ht="36" x14ac:dyDescent="0.25">
      <c r="A269" s="286">
        <v>7000</v>
      </c>
      <c r="B269" s="286" t="s">
        <v>282</v>
      </c>
      <c r="C269" s="287">
        <f t="shared" si="283"/>
        <v>3023</v>
      </c>
      <c r="D269" s="288">
        <f>SUM(D270,D281)</f>
        <v>0</v>
      </c>
      <c r="E269" s="486">
        <f t="shared" ref="E269:F269" si="350">SUM(E270,E281)</f>
        <v>0</v>
      </c>
      <c r="F269" s="487">
        <f t="shared" si="350"/>
        <v>0</v>
      </c>
      <c r="G269" s="288">
        <f>SUM(G270,G281)</f>
        <v>0</v>
      </c>
      <c r="H269" s="290">
        <f t="shared" ref="H269:I269" si="351">SUM(H270,H281)</f>
        <v>0</v>
      </c>
      <c r="I269" s="291">
        <f t="shared" si="351"/>
        <v>0</v>
      </c>
      <c r="J269" s="290">
        <f>SUM(J270,J281)</f>
        <v>3023</v>
      </c>
      <c r="K269" s="289">
        <f t="shared" ref="K269:L269" si="352">SUM(K270,K281)</f>
        <v>0</v>
      </c>
      <c r="L269" s="291">
        <f t="shared" si="352"/>
        <v>3023</v>
      </c>
      <c r="M269" s="293">
        <f>SUM(M270,M281)</f>
        <v>0</v>
      </c>
      <c r="N269" s="294">
        <f t="shared" ref="N269:O269" si="353">SUM(N270,N281)</f>
        <v>0</v>
      </c>
      <c r="O269" s="295">
        <f t="shared" si="353"/>
        <v>0</v>
      </c>
      <c r="P269" s="296"/>
    </row>
    <row r="270" spans="1:16" ht="24" x14ac:dyDescent="0.25">
      <c r="A270" s="76">
        <v>7200</v>
      </c>
      <c r="B270" s="213" t="s">
        <v>283</v>
      </c>
      <c r="C270" s="77">
        <f t="shared" si="283"/>
        <v>3023</v>
      </c>
      <c r="D270" s="214">
        <f>SUM(D271,D272,D275,D276,D280)</f>
        <v>0</v>
      </c>
      <c r="E270" s="473">
        <f t="shared" ref="E270:F270" si="354">SUM(E271,E272,E275,E276,E280)</f>
        <v>0</v>
      </c>
      <c r="F270" s="424">
        <f t="shared" si="354"/>
        <v>0</v>
      </c>
      <c r="G270" s="214">
        <f>SUM(G271,G272,G275,G276,G280)</f>
        <v>0</v>
      </c>
      <c r="H270" s="87">
        <f t="shared" ref="H270:I270" si="355">SUM(H271,H272,H275,H276,H280)</f>
        <v>0</v>
      </c>
      <c r="I270" s="215">
        <f t="shared" si="355"/>
        <v>0</v>
      </c>
      <c r="J270" s="87">
        <f>SUM(J271,J272,J275,J276,J280)</f>
        <v>3023</v>
      </c>
      <c r="K270" s="88">
        <f t="shared" ref="K270:L270" si="356">SUM(K271,K272,K275,K276,K280)</f>
        <v>0</v>
      </c>
      <c r="L270" s="215">
        <f t="shared" si="356"/>
        <v>3023</v>
      </c>
      <c r="M270" s="216">
        <f>SUM(M271,M272,M275,M276,M280)</f>
        <v>0</v>
      </c>
      <c r="N270" s="217">
        <f t="shared" ref="N270:O270" si="357">SUM(N271,N272,N275,N276,N280)</f>
        <v>0</v>
      </c>
      <c r="O270" s="218">
        <f t="shared" si="357"/>
        <v>0</v>
      </c>
      <c r="P270" s="219"/>
    </row>
    <row r="271" spans="1:16" ht="24" hidden="1" x14ac:dyDescent="0.25">
      <c r="A271" s="635">
        <v>7210</v>
      </c>
      <c r="B271" s="91" t="s">
        <v>284</v>
      </c>
      <c r="C271" s="92">
        <f t="shared" si="283"/>
        <v>0</v>
      </c>
      <c r="D271" s="227"/>
      <c r="E271" s="475"/>
      <c r="F271" s="433">
        <f>D271+E271</f>
        <v>0</v>
      </c>
      <c r="G271" s="227"/>
      <c r="H271" s="97"/>
      <c r="I271" s="228">
        <f>G271+H271</f>
        <v>0</v>
      </c>
      <c r="J271" s="97"/>
      <c r="K271" s="98"/>
      <c r="L271" s="228">
        <f>J271+K271</f>
        <v>0</v>
      </c>
      <c r="M271" s="230"/>
      <c r="N271" s="98"/>
      <c r="O271" s="228">
        <f>M271+N271</f>
        <v>0</v>
      </c>
      <c r="P271" s="231"/>
    </row>
    <row r="272" spans="1:16" s="297" customFormat="1" ht="36" hidden="1" x14ac:dyDescent="0.25">
      <c r="A272" s="237">
        <v>7220</v>
      </c>
      <c r="B272" s="101" t="s">
        <v>285</v>
      </c>
      <c r="C272" s="102">
        <f t="shared" si="283"/>
        <v>0</v>
      </c>
      <c r="D272" s="238">
        <f>SUM(D273:D274)</f>
        <v>0</v>
      </c>
      <c r="E272" s="477">
        <f t="shared" ref="E272:F272" si="358">SUM(E273:E274)</f>
        <v>0</v>
      </c>
      <c r="F272" s="432">
        <f t="shared" si="358"/>
        <v>0</v>
      </c>
      <c r="G272" s="238">
        <f>SUM(G273:G274)</f>
        <v>0</v>
      </c>
      <c r="H272" s="240">
        <f t="shared" ref="H272:I272" si="359">SUM(H273:H274)</f>
        <v>0</v>
      </c>
      <c r="I272" s="233">
        <f t="shared" si="359"/>
        <v>0</v>
      </c>
      <c r="J272" s="240">
        <f>SUM(J273:J274)</f>
        <v>0</v>
      </c>
      <c r="K272" s="239">
        <f t="shared" ref="K272:L272" si="360">SUM(K273:K274)</f>
        <v>0</v>
      </c>
      <c r="L272" s="233">
        <f t="shared" si="360"/>
        <v>0</v>
      </c>
      <c r="M272" s="102">
        <f>SUM(M273:M274)</f>
        <v>0</v>
      </c>
      <c r="N272" s="239">
        <f t="shared" ref="N272:O272" si="361">SUM(N273:N274)</f>
        <v>0</v>
      </c>
      <c r="O272" s="233">
        <f t="shared" si="361"/>
        <v>0</v>
      </c>
      <c r="P272" s="236"/>
    </row>
    <row r="273" spans="1:16" s="297" customFormat="1" ht="36" hidden="1" x14ac:dyDescent="0.25">
      <c r="A273" s="58">
        <v>7221</v>
      </c>
      <c r="B273" s="101" t="s">
        <v>286</v>
      </c>
      <c r="C273" s="102">
        <f t="shared" si="283"/>
        <v>0</v>
      </c>
      <c r="D273" s="232"/>
      <c r="E273" s="476"/>
      <c r="F273" s="432">
        <f t="shared" ref="F273:F275" si="362">D273+E273</f>
        <v>0</v>
      </c>
      <c r="G273" s="232"/>
      <c r="H273" s="107"/>
      <c r="I273" s="233">
        <f t="shared" ref="I273:I275" si="363">G273+H273</f>
        <v>0</v>
      </c>
      <c r="J273" s="107"/>
      <c r="K273" s="108"/>
      <c r="L273" s="233">
        <f t="shared" ref="L273:L275" si="364">J273+K273</f>
        <v>0</v>
      </c>
      <c r="M273" s="235"/>
      <c r="N273" s="108"/>
      <c r="O273" s="233">
        <f t="shared" ref="O273:O275" si="365">M273+N273</f>
        <v>0</v>
      </c>
      <c r="P273" s="236"/>
    </row>
    <row r="274" spans="1:16" s="297" customFormat="1" ht="36" hidden="1" x14ac:dyDescent="0.25">
      <c r="A274" s="58">
        <v>7222</v>
      </c>
      <c r="B274" s="101" t="s">
        <v>287</v>
      </c>
      <c r="C274" s="102">
        <f t="shared" si="283"/>
        <v>0</v>
      </c>
      <c r="D274" s="232"/>
      <c r="E274" s="476"/>
      <c r="F274" s="432">
        <f t="shared" si="362"/>
        <v>0</v>
      </c>
      <c r="G274" s="232"/>
      <c r="H274" s="107"/>
      <c r="I274" s="233">
        <f t="shared" si="363"/>
        <v>0</v>
      </c>
      <c r="J274" s="107"/>
      <c r="K274" s="108"/>
      <c r="L274" s="233">
        <f t="shared" si="364"/>
        <v>0</v>
      </c>
      <c r="M274" s="235"/>
      <c r="N274" s="108"/>
      <c r="O274" s="233">
        <f t="shared" si="365"/>
        <v>0</v>
      </c>
      <c r="P274" s="236"/>
    </row>
    <row r="275" spans="1:16" ht="24" x14ac:dyDescent="0.25">
      <c r="A275" s="237">
        <v>7230</v>
      </c>
      <c r="B275" s="101" t="s">
        <v>288</v>
      </c>
      <c r="C275" s="102">
        <f t="shared" si="283"/>
        <v>3023</v>
      </c>
      <c r="D275" s="232"/>
      <c r="E275" s="476"/>
      <c r="F275" s="432">
        <f t="shared" si="362"/>
        <v>0</v>
      </c>
      <c r="G275" s="232"/>
      <c r="H275" s="107"/>
      <c r="I275" s="233">
        <f t="shared" si="363"/>
        <v>0</v>
      </c>
      <c r="J275" s="107">
        <v>3023</v>
      </c>
      <c r="K275" s="108"/>
      <c r="L275" s="233">
        <f t="shared" si="364"/>
        <v>3023</v>
      </c>
      <c r="M275" s="235"/>
      <c r="N275" s="108"/>
      <c r="O275" s="233">
        <f t="shared" si="365"/>
        <v>0</v>
      </c>
      <c r="P275" s="638"/>
    </row>
    <row r="276" spans="1:16" ht="24" hidden="1" x14ac:dyDescent="0.25">
      <c r="A276" s="237">
        <v>7240</v>
      </c>
      <c r="B276" s="101" t="s">
        <v>289</v>
      </c>
      <c r="C276" s="102">
        <f t="shared" si="283"/>
        <v>0</v>
      </c>
      <c r="D276" s="238">
        <f t="shared" ref="D276:O276" si="366">SUM(D277:D279)</f>
        <v>0</v>
      </c>
      <c r="E276" s="477">
        <f t="shared" si="366"/>
        <v>0</v>
      </c>
      <c r="F276" s="432">
        <f t="shared" si="366"/>
        <v>0</v>
      </c>
      <c r="G276" s="238">
        <f t="shared" si="366"/>
        <v>0</v>
      </c>
      <c r="H276" s="240">
        <f t="shared" si="366"/>
        <v>0</v>
      </c>
      <c r="I276" s="233">
        <f t="shared" si="366"/>
        <v>0</v>
      </c>
      <c r="J276" s="240">
        <f>SUM(J277:J279)</f>
        <v>0</v>
      </c>
      <c r="K276" s="239">
        <f t="shared" ref="K276:L276" si="367">SUM(K277:K279)</f>
        <v>0</v>
      </c>
      <c r="L276" s="233">
        <f t="shared" si="367"/>
        <v>0</v>
      </c>
      <c r="M276" s="102">
        <f t="shared" si="366"/>
        <v>0</v>
      </c>
      <c r="N276" s="239">
        <f t="shared" si="366"/>
        <v>0</v>
      </c>
      <c r="O276" s="233">
        <f t="shared" si="366"/>
        <v>0</v>
      </c>
      <c r="P276" s="236"/>
    </row>
    <row r="277" spans="1:16" ht="48" hidden="1" x14ac:dyDescent="0.25">
      <c r="A277" s="58">
        <v>7245</v>
      </c>
      <c r="B277" s="101" t="s">
        <v>290</v>
      </c>
      <c r="C277" s="102">
        <f t="shared" ref="C277:C298" si="368">F277+I277+L277+O277</f>
        <v>0</v>
      </c>
      <c r="D277" s="232"/>
      <c r="E277" s="476"/>
      <c r="F277" s="432">
        <f t="shared" ref="F277:F280" si="369">D277+E277</f>
        <v>0</v>
      </c>
      <c r="G277" s="232"/>
      <c r="H277" s="107"/>
      <c r="I277" s="233">
        <f t="shared" ref="I277:I280" si="370">G277+H277</f>
        <v>0</v>
      </c>
      <c r="J277" s="107"/>
      <c r="K277" s="108"/>
      <c r="L277" s="233">
        <f t="shared" ref="L277:L280" si="371">J277+K277</f>
        <v>0</v>
      </c>
      <c r="M277" s="235"/>
      <c r="N277" s="108"/>
      <c r="O277" s="233">
        <f t="shared" ref="O277:O280" si="372">M277+N277</f>
        <v>0</v>
      </c>
      <c r="P277" s="236"/>
    </row>
    <row r="278" spans="1:16" ht="84.75" hidden="1" customHeight="1" x14ac:dyDescent="0.25">
      <c r="A278" s="58">
        <v>7246</v>
      </c>
      <c r="B278" s="101" t="s">
        <v>291</v>
      </c>
      <c r="C278" s="102">
        <f t="shared" si="368"/>
        <v>0</v>
      </c>
      <c r="D278" s="232"/>
      <c r="E278" s="476"/>
      <c r="F278" s="432">
        <f t="shared" si="369"/>
        <v>0</v>
      </c>
      <c r="G278" s="232"/>
      <c r="H278" s="107"/>
      <c r="I278" s="233">
        <f t="shared" si="370"/>
        <v>0</v>
      </c>
      <c r="J278" s="107"/>
      <c r="K278" s="108"/>
      <c r="L278" s="233">
        <f t="shared" si="371"/>
        <v>0</v>
      </c>
      <c r="M278" s="235"/>
      <c r="N278" s="108"/>
      <c r="O278" s="233">
        <f t="shared" si="372"/>
        <v>0</v>
      </c>
      <c r="P278" s="236"/>
    </row>
    <row r="279" spans="1:16" ht="36" hidden="1" x14ac:dyDescent="0.25">
      <c r="A279" s="58">
        <v>7247</v>
      </c>
      <c r="B279" s="101" t="s">
        <v>292</v>
      </c>
      <c r="C279" s="102">
        <f t="shared" si="368"/>
        <v>0</v>
      </c>
      <c r="D279" s="232"/>
      <c r="E279" s="476"/>
      <c r="F279" s="432">
        <f t="shared" si="369"/>
        <v>0</v>
      </c>
      <c r="G279" s="232"/>
      <c r="H279" s="107"/>
      <c r="I279" s="233">
        <f t="shared" si="370"/>
        <v>0</v>
      </c>
      <c r="J279" s="107"/>
      <c r="K279" s="108"/>
      <c r="L279" s="233">
        <f t="shared" si="371"/>
        <v>0</v>
      </c>
      <c r="M279" s="235"/>
      <c r="N279" s="108"/>
      <c r="O279" s="233">
        <f t="shared" si="372"/>
        <v>0</v>
      </c>
      <c r="P279" s="236"/>
    </row>
    <row r="280" spans="1:16" ht="24" hidden="1" x14ac:dyDescent="0.25">
      <c r="A280" s="635">
        <v>7260</v>
      </c>
      <c r="B280" s="91" t="s">
        <v>293</v>
      </c>
      <c r="C280" s="92">
        <f t="shared" si="368"/>
        <v>0</v>
      </c>
      <c r="D280" s="227"/>
      <c r="E280" s="475"/>
      <c r="F280" s="433">
        <f t="shared" si="369"/>
        <v>0</v>
      </c>
      <c r="G280" s="227"/>
      <c r="H280" s="97"/>
      <c r="I280" s="228">
        <f t="shared" si="370"/>
        <v>0</v>
      </c>
      <c r="J280" s="97"/>
      <c r="K280" s="98"/>
      <c r="L280" s="228">
        <f t="shared" si="371"/>
        <v>0</v>
      </c>
      <c r="M280" s="230"/>
      <c r="N280" s="98"/>
      <c r="O280" s="228">
        <f t="shared" si="372"/>
        <v>0</v>
      </c>
      <c r="P280" s="231"/>
    </row>
    <row r="281" spans="1:16" hidden="1" x14ac:dyDescent="0.25">
      <c r="A281" s="161">
        <v>7700</v>
      </c>
      <c r="B281" s="124" t="s">
        <v>294</v>
      </c>
      <c r="C281" s="125">
        <f t="shared" si="368"/>
        <v>0</v>
      </c>
      <c r="D281" s="298">
        <f t="shared" ref="D281:O281" si="373">D282</f>
        <v>0</v>
      </c>
      <c r="E281" s="488">
        <f t="shared" si="373"/>
        <v>0</v>
      </c>
      <c r="F281" s="425">
        <f t="shared" si="373"/>
        <v>0</v>
      </c>
      <c r="G281" s="298">
        <f t="shared" si="373"/>
        <v>0</v>
      </c>
      <c r="H281" s="299">
        <f t="shared" si="373"/>
        <v>0</v>
      </c>
      <c r="I281" s="250">
        <f t="shared" si="373"/>
        <v>0</v>
      </c>
      <c r="J281" s="299">
        <f t="shared" si="373"/>
        <v>0</v>
      </c>
      <c r="K281" s="249">
        <f t="shared" si="373"/>
        <v>0</v>
      </c>
      <c r="L281" s="250">
        <f t="shared" si="373"/>
        <v>0</v>
      </c>
      <c r="M281" s="125">
        <f t="shared" si="373"/>
        <v>0</v>
      </c>
      <c r="N281" s="249">
        <f t="shared" si="373"/>
        <v>0</v>
      </c>
      <c r="O281" s="250">
        <f t="shared" si="373"/>
        <v>0</v>
      </c>
      <c r="P281" s="251"/>
    </row>
    <row r="282" spans="1:16" hidden="1" x14ac:dyDescent="0.25">
      <c r="A282" s="220">
        <v>7720</v>
      </c>
      <c r="B282" s="91" t="s">
        <v>295</v>
      </c>
      <c r="C282" s="113">
        <f t="shared" si="368"/>
        <v>0</v>
      </c>
      <c r="D282" s="301"/>
      <c r="E282" s="489"/>
      <c r="F282" s="464">
        <f>D282+E282</f>
        <v>0</v>
      </c>
      <c r="G282" s="301"/>
      <c r="H282" s="118"/>
      <c r="I282" s="259">
        <f>G282+H282</f>
        <v>0</v>
      </c>
      <c r="J282" s="118"/>
      <c r="K282" s="119"/>
      <c r="L282" s="259">
        <f>J282+K282</f>
        <v>0</v>
      </c>
      <c r="M282" s="303"/>
      <c r="N282" s="119"/>
      <c r="O282" s="259">
        <f>M282+N282</f>
        <v>0</v>
      </c>
      <c r="P282" s="260"/>
    </row>
    <row r="283" spans="1:16" hidden="1" x14ac:dyDescent="0.25">
      <c r="A283" s="252"/>
      <c r="B283" s="101" t="s">
        <v>296</v>
      </c>
      <c r="C283" s="102">
        <f t="shared" si="368"/>
        <v>0</v>
      </c>
      <c r="D283" s="238">
        <f>SUM(D284:D285)</f>
        <v>0</v>
      </c>
      <c r="E283" s="477">
        <f t="shared" ref="E283:F283" si="374">SUM(E284:E285)</f>
        <v>0</v>
      </c>
      <c r="F283" s="432">
        <f t="shared" si="374"/>
        <v>0</v>
      </c>
      <c r="G283" s="238">
        <f>SUM(G284:G285)</f>
        <v>0</v>
      </c>
      <c r="H283" s="240">
        <f t="shared" ref="H283:I283" si="375">SUM(H284:H285)</f>
        <v>0</v>
      </c>
      <c r="I283" s="233">
        <f t="shared" si="375"/>
        <v>0</v>
      </c>
      <c r="J283" s="240">
        <f>SUM(J284:J285)</f>
        <v>0</v>
      </c>
      <c r="K283" s="239">
        <f t="shared" ref="K283:L283" si="376">SUM(K284:K285)</f>
        <v>0</v>
      </c>
      <c r="L283" s="233">
        <f t="shared" si="376"/>
        <v>0</v>
      </c>
      <c r="M283" s="102">
        <f>SUM(M284:M285)</f>
        <v>0</v>
      </c>
      <c r="N283" s="239">
        <f t="shared" ref="N283:O283" si="377">SUM(N284:N285)</f>
        <v>0</v>
      </c>
      <c r="O283" s="233">
        <f t="shared" si="377"/>
        <v>0</v>
      </c>
      <c r="P283" s="236"/>
    </row>
    <row r="284" spans="1:16" hidden="1" x14ac:dyDescent="0.25">
      <c r="A284" s="252" t="s">
        <v>297</v>
      </c>
      <c r="B284" s="58" t="s">
        <v>298</v>
      </c>
      <c r="C284" s="102">
        <f t="shared" si="368"/>
        <v>0</v>
      </c>
      <c r="D284" s="232"/>
      <c r="E284" s="476"/>
      <c r="F284" s="432">
        <f t="shared" ref="F284:F285" si="378">D284+E284</f>
        <v>0</v>
      </c>
      <c r="G284" s="232"/>
      <c r="H284" s="107"/>
      <c r="I284" s="233">
        <f t="shared" ref="I284:I285" si="379">G284+H284</f>
        <v>0</v>
      </c>
      <c r="J284" s="107"/>
      <c r="K284" s="108"/>
      <c r="L284" s="233">
        <f t="shared" ref="L284:L285" si="380">J284+K284</f>
        <v>0</v>
      </c>
      <c r="M284" s="235"/>
      <c r="N284" s="108"/>
      <c r="O284" s="233">
        <f t="shared" ref="O284:O285" si="381">M284+N284</f>
        <v>0</v>
      </c>
      <c r="P284" s="236"/>
    </row>
    <row r="285" spans="1:16" ht="24" hidden="1" x14ac:dyDescent="0.25">
      <c r="A285" s="252" t="s">
        <v>299</v>
      </c>
      <c r="B285" s="304" t="s">
        <v>300</v>
      </c>
      <c r="C285" s="92">
        <f t="shared" si="368"/>
        <v>0</v>
      </c>
      <c r="D285" s="227"/>
      <c r="E285" s="475"/>
      <c r="F285" s="433">
        <f t="shared" si="378"/>
        <v>0</v>
      </c>
      <c r="G285" s="227"/>
      <c r="H285" s="97"/>
      <c r="I285" s="228">
        <f t="shared" si="379"/>
        <v>0</v>
      </c>
      <c r="J285" s="97"/>
      <c r="K285" s="98"/>
      <c r="L285" s="228">
        <f t="shared" si="380"/>
        <v>0</v>
      </c>
      <c r="M285" s="230"/>
      <c r="N285" s="98"/>
      <c r="O285" s="228">
        <f t="shared" si="381"/>
        <v>0</v>
      </c>
      <c r="P285" s="231"/>
    </row>
    <row r="286" spans="1:16" ht="12.75" thickBot="1" x14ac:dyDescent="0.3">
      <c r="A286" s="305"/>
      <c r="B286" s="305" t="s">
        <v>301</v>
      </c>
      <c r="C286" s="306">
        <f t="shared" si="368"/>
        <v>788730</v>
      </c>
      <c r="D286" s="307">
        <f t="shared" ref="D286:O286" si="382">SUM(D283,D269,D230,D195,D187,D173,D75,D53)</f>
        <v>781276</v>
      </c>
      <c r="E286" s="490">
        <f t="shared" si="382"/>
        <v>0</v>
      </c>
      <c r="F286" s="434">
        <f t="shared" si="382"/>
        <v>781276</v>
      </c>
      <c r="G286" s="307">
        <f t="shared" si="382"/>
        <v>4371</v>
      </c>
      <c r="H286" s="309">
        <f t="shared" si="382"/>
        <v>0</v>
      </c>
      <c r="I286" s="310">
        <f t="shared" si="382"/>
        <v>4371</v>
      </c>
      <c r="J286" s="309">
        <f t="shared" si="382"/>
        <v>3083</v>
      </c>
      <c r="K286" s="308">
        <f t="shared" si="382"/>
        <v>0</v>
      </c>
      <c r="L286" s="310">
        <f t="shared" si="382"/>
        <v>3083</v>
      </c>
      <c r="M286" s="306">
        <f t="shared" si="382"/>
        <v>0</v>
      </c>
      <c r="N286" s="308">
        <f t="shared" si="382"/>
        <v>0</v>
      </c>
      <c r="O286" s="310">
        <f t="shared" si="382"/>
        <v>0</v>
      </c>
      <c r="P286" s="311"/>
    </row>
    <row r="287" spans="1:16" s="27" customFormat="1" ht="13.5" thickTop="1" thickBot="1" x14ac:dyDescent="0.3">
      <c r="A287" s="681" t="s">
        <v>302</v>
      </c>
      <c r="B287" s="682"/>
      <c r="C287" s="312">
        <f t="shared" si="368"/>
        <v>-149</v>
      </c>
      <c r="D287" s="313">
        <f>SUM(D24,D25,D41)-D51</f>
        <v>0</v>
      </c>
      <c r="E287" s="491">
        <f t="shared" ref="E287:F287" si="383">SUM(E24,E25,E41)-E51</f>
        <v>0</v>
      </c>
      <c r="F287" s="492">
        <f t="shared" si="383"/>
        <v>0</v>
      </c>
      <c r="G287" s="313">
        <f>SUM(G24,G25,G41)-G51</f>
        <v>0</v>
      </c>
      <c r="H287" s="315">
        <f t="shared" ref="H287:I287" si="384">SUM(H24,H25,H41)-H51</f>
        <v>0</v>
      </c>
      <c r="I287" s="316">
        <f t="shared" si="384"/>
        <v>0</v>
      </c>
      <c r="J287" s="315">
        <f>(J26+J43)-J51</f>
        <v>-149</v>
      </c>
      <c r="K287" s="314">
        <f t="shared" ref="K287:L287" si="385">(K26+K43)-K51</f>
        <v>0</v>
      </c>
      <c r="L287" s="316">
        <f t="shared" si="385"/>
        <v>-149</v>
      </c>
      <c r="M287" s="312">
        <f>M45-M51</f>
        <v>0</v>
      </c>
      <c r="N287" s="314">
        <f t="shared" ref="N287:O287" si="386">N45-N51</f>
        <v>0</v>
      </c>
      <c r="O287" s="316">
        <f t="shared" si="386"/>
        <v>0</v>
      </c>
      <c r="P287" s="318"/>
    </row>
    <row r="288" spans="1:16" s="27" customFormat="1" ht="12.75" thickTop="1" x14ac:dyDescent="0.25">
      <c r="A288" s="683" t="s">
        <v>303</v>
      </c>
      <c r="B288" s="684"/>
      <c r="C288" s="319">
        <f t="shared" si="368"/>
        <v>149</v>
      </c>
      <c r="D288" s="320">
        <f t="shared" ref="D288:O288" si="387">SUM(D289,D290)-D297+D298</f>
        <v>0</v>
      </c>
      <c r="E288" s="493">
        <f t="shared" si="387"/>
        <v>0</v>
      </c>
      <c r="F288" s="494">
        <f t="shared" si="387"/>
        <v>0</v>
      </c>
      <c r="G288" s="320">
        <f t="shared" si="387"/>
        <v>0</v>
      </c>
      <c r="H288" s="322">
        <f t="shared" si="387"/>
        <v>0</v>
      </c>
      <c r="I288" s="323">
        <f t="shared" si="387"/>
        <v>0</v>
      </c>
      <c r="J288" s="322">
        <f t="shared" si="387"/>
        <v>149</v>
      </c>
      <c r="K288" s="321">
        <f t="shared" si="387"/>
        <v>0</v>
      </c>
      <c r="L288" s="323">
        <f t="shared" si="387"/>
        <v>149</v>
      </c>
      <c r="M288" s="319">
        <f t="shared" si="387"/>
        <v>0</v>
      </c>
      <c r="N288" s="321">
        <f t="shared" si="387"/>
        <v>0</v>
      </c>
      <c r="O288" s="323">
        <f t="shared" si="387"/>
        <v>0</v>
      </c>
      <c r="P288" s="325"/>
    </row>
    <row r="289" spans="1:16" s="27" customFormat="1" ht="12.75" thickBot="1" x14ac:dyDescent="0.3">
      <c r="A289" s="182" t="s">
        <v>304</v>
      </c>
      <c r="B289" s="182" t="s">
        <v>305</v>
      </c>
      <c r="C289" s="183">
        <f t="shared" si="368"/>
        <v>149</v>
      </c>
      <c r="D289" s="184">
        <f t="shared" ref="D289:O289" si="388">D21-D283</f>
        <v>0</v>
      </c>
      <c r="E289" s="469">
        <f t="shared" si="388"/>
        <v>0</v>
      </c>
      <c r="F289" s="428">
        <f t="shared" si="388"/>
        <v>0</v>
      </c>
      <c r="G289" s="184">
        <f t="shared" si="388"/>
        <v>0</v>
      </c>
      <c r="H289" s="186">
        <f t="shared" si="388"/>
        <v>0</v>
      </c>
      <c r="I289" s="187">
        <f t="shared" si="388"/>
        <v>0</v>
      </c>
      <c r="J289" s="186">
        <f t="shared" si="388"/>
        <v>149</v>
      </c>
      <c r="K289" s="185">
        <f t="shared" si="388"/>
        <v>0</v>
      </c>
      <c r="L289" s="187">
        <f t="shared" si="388"/>
        <v>149</v>
      </c>
      <c r="M289" s="183">
        <f t="shared" si="388"/>
        <v>0</v>
      </c>
      <c r="N289" s="185">
        <f t="shared" si="388"/>
        <v>0</v>
      </c>
      <c r="O289" s="187">
        <f t="shared" si="388"/>
        <v>0</v>
      </c>
      <c r="P289" s="189"/>
    </row>
    <row r="290" spans="1:16" s="27" customFormat="1" ht="12.75" hidden="1" thickTop="1" x14ac:dyDescent="0.25">
      <c r="A290" s="326" t="s">
        <v>306</v>
      </c>
      <c r="B290" s="326" t="s">
        <v>307</v>
      </c>
      <c r="C290" s="319">
        <f t="shared" si="368"/>
        <v>0</v>
      </c>
      <c r="D290" s="320">
        <f t="shared" ref="D290:O290" si="389">SUM(D291,D293,D295)-SUM(D292,D294,D296)</f>
        <v>0</v>
      </c>
      <c r="E290" s="493">
        <f t="shared" si="389"/>
        <v>0</v>
      </c>
      <c r="F290" s="494">
        <f t="shared" si="389"/>
        <v>0</v>
      </c>
      <c r="G290" s="320">
        <f t="shared" si="389"/>
        <v>0</v>
      </c>
      <c r="H290" s="322">
        <f t="shared" si="389"/>
        <v>0</v>
      </c>
      <c r="I290" s="323">
        <f t="shared" si="389"/>
        <v>0</v>
      </c>
      <c r="J290" s="322">
        <f t="shared" si="389"/>
        <v>0</v>
      </c>
      <c r="K290" s="321">
        <f t="shared" si="389"/>
        <v>0</v>
      </c>
      <c r="L290" s="323">
        <f t="shared" si="389"/>
        <v>0</v>
      </c>
      <c r="M290" s="319">
        <f t="shared" si="389"/>
        <v>0</v>
      </c>
      <c r="N290" s="321">
        <f t="shared" si="389"/>
        <v>0</v>
      </c>
      <c r="O290" s="323">
        <f t="shared" si="389"/>
        <v>0</v>
      </c>
      <c r="P290" s="325"/>
    </row>
    <row r="291" spans="1:16" ht="12.75" hidden="1" thickTop="1" x14ac:dyDescent="0.25">
      <c r="A291" s="327" t="s">
        <v>308</v>
      </c>
      <c r="B291" s="169" t="s">
        <v>309</v>
      </c>
      <c r="C291" s="113">
        <f t="shared" si="368"/>
        <v>0</v>
      </c>
      <c r="D291" s="301"/>
      <c r="E291" s="489"/>
      <c r="F291" s="464">
        <f t="shared" ref="F291:F298" si="390">D291+E291</f>
        <v>0</v>
      </c>
      <c r="G291" s="301"/>
      <c r="H291" s="118"/>
      <c r="I291" s="259">
        <f t="shared" ref="I291:I298" si="391">G291+H291</f>
        <v>0</v>
      </c>
      <c r="J291" s="118"/>
      <c r="K291" s="119"/>
      <c r="L291" s="259">
        <f t="shared" ref="L291:L298" si="392">J291+K291</f>
        <v>0</v>
      </c>
      <c r="M291" s="303"/>
      <c r="N291" s="119"/>
      <c r="O291" s="259">
        <f t="shared" ref="O291:O298" si="393">M291+N291</f>
        <v>0</v>
      </c>
      <c r="P291" s="260"/>
    </row>
    <row r="292" spans="1:16" ht="24.75" hidden="1" thickTop="1" x14ac:dyDescent="0.25">
      <c r="A292" s="252" t="s">
        <v>310</v>
      </c>
      <c r="B292" s="57" t="s">
        <v>311</v>
      </c>
      <c r="C292" s="102">
        <f t="shared" si="368"/>
        <v>0</v>
      </c>
      <c r="D292" s="232"/>
      <c r="E292" s="476"/>
      <c r="F292" s="432">
        <f t="shared" si="390"/>
        <v>0</v>
      </c>
      <c r="G292" s="232"/>
      <c r="H292" s="107"/>
      <c r="I292" s="233">
        <f t="shared" si="391"/>
        <v>0</v>
      </c>
      <c r="J292" s="107"/>
      <c r="K292" s="108"/>
      <c r="L292" s="233">
        <f t="shared" si="392"/>
        <v>0</v>
      </c>
      <c r="M292" s="235"/>
      <c r="N292" s="108"/>
      <c r="O292" s="233">
        <f t="shared" si="393"/>
        <v>0</v>
      </c>
      <c r="P292" s="236"/>
    </row>
    <row r="293" spans="1:16" ht="12.75" hidden="1" thickTop="1" x14ac:dyDescent="0.25">
      <c r="A293" s="252" t="s">
        <v>312</v>
      </c>
      <c r="B293" s="57" t="s">
        <v>313</v>
      </c>
      <c r="C293" s="102">
        <f t="shared" si="368"/>
        <v>0</v>
      </c>
      <c r="D293" s="232"/>
      <c r="E293" s="476"/>
      <c r="F293" s="432">
        <f t="shared" si="390"/>
        <v>0</v>
      </c>
      <c r="G293" s="232"/>
      <c r="H293" s="107"/>
      <c r="I293" s="233">
        <f t="shared" si="391"/>
        <v>0</v>
      </c>
      <c r="J293" s="107"/>
      <c r="K293" s="108"/>
      <c r="L293" s="233">
        <f t="shared" si="392"/>
        <v>0</v>
      </c>
      <c r="M293" s="235"/>
      <c r="N293" s="108"/>
      <c r="O293" s="233">
        <f t="shared" si="393"/>
        <v>0</v>
      </c>
      <c r="P293" s="236"/>
    </row>
    <row r="294" spans="1:16" ht="24.75" hidden="1" thickTop="1" x14ac:dyDescent="0.25">
      <c r="A294" s="252" t="s">
        <v>314</v>
      </c>
      <c r="B294" s="57" t="s">
        <v>315</v>
      </c>
      <c r="C294" s="102">
        <f>F294+I294+L294+O294</f>
        <v>0</v>
      </c>
      <c r="D294" s="232"/>
      <c r="E294" s="476"/>
      <c r="F294" s="432">
        <f t="shared" si="390"/>
        <v>0</v>
      </c>
      <c r="G294" s="232"/>
      <c r="H294" s="107"/>
      <c r="I294" s="233">
        <f t="shared" si="391"/>
        <v>0</v>
      </c>
      <c r="J294" s="107"/>
      <c r="K294" s="108"/>
      <c r="L294" s="233">
        <f t="shared" si="392"/>
        <v>0</v>
      </c>
      <c r="M294" s="235"/>
      <c r="N294" s="108"/>
      <c r="O294" s="233">
        <f t="shared" si="393"/>
        <v>0</v>
      </c>
      <c r="P294" s="236"/>
    </row>
    <row r="295" spans="1:16" ht="12.75" hidden="1" thickTop="1" x14ac:dyDescent="0.25">
      <c r="A295" s="252" t="s">
        <v>316</v>
      </c>
      <c r="B295" s="57" t="s">
        <v>317</v>
      </c>
      <c r="C295" s="102">
        <f t="shared" si="368"/>
        <v>0</v>
      </c>
      <c r="D295" s="232"/>
      <c r="E295" s="476"/>
      <c r="F295" s="432">
        <f t="shared" si="390"/>
        <v>0</v>
      </c>
      <c r="G295" s="232"/>
      <c r="H295" s="107"/>
      <c r="I295" s="233">
        <f t="shared" si="391"/>
        <v>0</v>
      </c>
      <c r="J295" s="107"/>
      <c r="K295" s="108"/>
      <c r="L295" s="233">
        <f t="shared" si="392"/>
        <v>0</v>
      </c>
      <c r="M295" s="235"/>
      <c r="N295" s="108"/>
      <c r="O295" s="233">
        <f t="shared" si="393"/>
        <v>0</v>
      </c>
      <c r="P295" s="236"/>
    </row>
    <row r="296" spans="1:16" ht="24.75" hidden="1" thickTop="1" x14ac:dyDescent="0.25">
      <c r="A296" s="328" t="s">
        <v>318</v>
      </c>
      <c r="B296" s="329" t="s">
        <v>319</v>
      </c>
      <c r="C296" s="263">
        <f t="shared" si="368"/>
        <v>0</v>
      </c>
      <c r="D296" s="268"/>
      <c r="E296" s="482"/>
      <c r="F296" s="483">
        <f t="shared" si="390"/>
        <v>0</v>
      </c>
      <c r="G296" s="268"/>
      <c r="H296" s="270"/>
      <c r="I296" s="265">
        <f t="shared" si="391"/>
        <v>0</v>
      </c>
      <c r="J296" s="270"/>
      <c r="K296" s="269"/>
      <c r="L296" s="265">
        <f t="shared" si="392"/>
        <v>0</v>
      </c>
      <c r="M296" s="272"/>
      <c r="N296" s="269"/>
      <c r="O296" s="265">
        <f t="shared" si="393"/>
        <v>0</v>
      </c>
      <c r="P296" s="266"/>
    </row>
    <row r="297" spans="1:16" s="27" customFormat="1" ht="13.5" hidden="1" thickTop="1" thickBot="1" x14ac:dyDescent="0.3">
      <c r="A297" s="330" t="s">
        <v>320</v>
      </c>
      <c r="B297" s="330" t="s">
        <v>321</v>
      </c>
      <c r="C297" s="312">
        <f t="shared" si="368"/>
        <v>0</v>
      </c>
      <c r="D297" s="331"/>
      <c r="E297" s="495"/>
      <c r="F297" s="492">
        <f t="shared" si="390"/>
        <v>0</v>
      </c>
      <c r="G297" s="331"/>
      <c r="H297" s="333"/>
      <c r="I297" s="316">
        <f t="shared" si="391"/>
        <v>0</v>
      </c>
      <c r="J297" s="333"/>
      <c r="K297" s="332"/>
      <c r="L297" s="316">
        <f t="shared" si="392"/>
        <v>0</v>
      </c>
      <c r="M297" s="334"/>
      <c r="N297" s="332"/>
      <c r="O297" s="316">
        <f t="shared" si="393"/>
        <v>0</v>
      </c>
      <c r="P297" s="318"/>
    </row>
    <row r="298" spans="1:16" s="27" customFormat="1" ht="48.75" hidden="1" thickTop="1" x14ac:dyDescent="0.25">
      <c r="A298" s="326" t="s">
        <v>322</v>
      </c>
      <c r="B298" s="335" t="s">
        <v>323</v>
      </c>
      <c r="C298" s="319">
        <f t="shared" si="368"/>
        <v>0</v>
      </c>
      <c r="D298" s="254"/>
      <c r="E298" s="481"/>
      <c r="F298" s="424">
        <f t="shared" si="390"/>
        <v>0</v>
      </c>
      <c r="G298" s="254"/>
      <c r="H298" s="256"/>
      <c r="I298" s="215">
        <f t="shared" si="391"/>
        <v>0</v>
      </c>
      <c r="J298" s="256"/>
      <c r="K298" s="255"/>
      <c r="L298" s="215">
        <f t="shared" si="392"/>
        <v>0</v>
      </c>
      <c r="M298" s="257"/>
      <c r="N298" s="255"/>
      <c r="O298" s="215">
        <f t="shared" si="393"/>
        <v>0</v>
      </c>
      <c r="P298" s="245"/>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row r="317" spans="1:13" x14ac:dyDescent="0.25">
      <c r="A317" s="4"/>
      <c r="B317" s="4"/>
      <c r="C317" s="4"/>
      <c r="D317" s="4"/>
      <c r="E317" s="4"/>
      <c r="F317" s="4"/>
      <c r="G317" s="4"/>
      <c r="H317" s="4"/>
      <c r="I317" s="4"/>
      <c r="J317" s="4"/>
      <c r="K317" s="4"/>
      <c r="L317" s="4"/>
      <c r="M317" s="4"/>
    </row>
  </sheetData>
  <sheetProtection algorithmName="SHA-512" hashValue="hGoytTrrFNrXyBAx/mhf8vb32QjNa0rEjHdmLIJ21nNTHuMEUCcGsVKbQXQb2ok2cCNRYDnPR8sFQ1l7j6wusg==" saltValue="2I9ELHDef3NCHcfK+0mv6g==" spinCount="100000" sheet="1" objects="1" scenarios="1" formatCells="0" formatColumns="0" formatRows="0"/>
  <autoFilter ref="A18:P298">
    <filterColumn colId="2">
      <filters blank="1">
        <filter val="1 149"/>
        <filter val="1 200"/>
        <filter val="1 336"/>
        <filter val="1 519"/>
        <filter val="1 571"/>
        <filter val="10 068"/>
        <filter val="10 677"/>
        <filter val="11 466"/>
        <filter val="11 602"/>
        <filter val="126"/>
        <filter val="136"/>
        <filter val="137 756"/>
        <filter val="142"/>
        <filter val="149"/>
        <filter val="-149"/>
        <filter val="157"/>
        <filter val="174 676"/>
        <filter val="2 026"/>
        <filter val="2 800"/>
        <filter val="2 934"/>
        <filter val="20 109"/>
        <filter val="259"/>
        <filter val="26"/>
        <filter val="26 352"/>
        <filter val="276"/>
        <filter val="285"/>
        <filter val="29"/>
        <filter val="3 023"/>
        <filter val="3 160"/>
        <filter val="3 357"/>
        <filter val="3 422"/>
        <filter val="3 522"/>
        <filter val="3 549"/>
        <filter val="300"/>
        <filter val="316"/>
        <filter val="35 810"/>
        <filter val="36 920"/>
        <filter val="360"/>
        <filter val="37 787"/>
        <filter val="4 232"/>
        <filter val="442"/>
        <filter val="493 537"/>
        <filter val="5 116"/>
        <filter val="5 526"/>
        <filter val="50 798"/>
        <filter val="500"/>
        <filter val="545 484"/>
        <filter val="6 183"/>
        <filter val="6 194"/>
        <filter val="6 441"/>
        <filter val="602"/>
        <filter val="62 387"/>
        <filter val="648"/>
        <filter val="687"/>
        <filter val="7 171"/>
        <filter val="7 731"/>
        <filter val="7 757"/>
        <filter val="720 160"/>
        <filter val="728"/>
        <filter val="782 547"/>
        <filter val="785 647"/>
        <filter val="788"/>
        <filter val="788 730"/>
        <filter val="8 059"/>
        <filter val="8 245"/>
        <filter val="810"/>
        <filter val="9 805"/>
        <filter val="937"/>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orientation="portrait" verticalDpi="4294967294" r:id="rId1"/>
  <headerFooter differentFirst="1">
    <oddFooter>&amp;L&amp;"Times New Roman,Regular"&amp;9&amp;D; &amp;T&amp;R&amp;"Times New Roman,Regular"&amp;9&amp;P (&amp;N)</oddFooter>
    <firstHeader xml:space="preserve">&amp;R&amp;"Times New Roman,Regular"&amp;9
78.pielikums Jūrmalas pilsētas domes  2018.gada 18.oktobra saistošajiem noteikumiem Nr.35
(protokols Nr.15, 16.punkts)
 </firstHeader>
    <firstFooter>&amp;L&amp;9&amp;D; &amp;T&amp;R&amp;9&amp;P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6"/>
  <sheetViews>
    <sheetView view="pageLayout" zoomScaleNormal="100" workbookViewId="0">
      <selection activeCell="Q1" sqref="Q1"/>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379</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2</v>
      </c>
      <c r="D3" s="647"/>
      <c r="E3" s="647"/>
      <c r="F3" s="647"/>
      <c r="G3" s="647"/>
      <c r="H3" s="647"/>
      <c r="I3" s="647"/>
      <c r="J3" s="647"/>
      <c r="K3" s="647"/>
      <c r="L3" s="647"/>
      <c r="M3" s="647"/>
      <c r="N3" s="647"/>
      <c r="O3" s="647"/>
      <c r="P3" s="648"/>
      <c r="Q3" s="420"/>
    </row>
    <row r="4" spans="1:17" ht="12.75" customHeight="1" x14ac:dyDescent="0.25">
      <c r="A4" s="5" t="s">
        <v>3</v>
      </c>
      <c r="B4" s="6"/>
      <c r="C4" s="647" t="s">
        <v>4</v>
      </c>
      <c r="D4" s="647"/>
      <c r="E4" s="647"/>
      <c r="F4" s="647"/>
      <c r="G4" s="647"/>
      <c r="H4" s="647"/>
      <c r="I4" s="647"/>
      <c r="J4" s="647"/>
      <c r="K4" s="647"/>
      <c r="L4" s="647"/>
      <c r="M4" s="647"/>
      <c r="N4" s="647"/>
      <c r="O4" s="647"/>
      <c r="P4" s="648"/>
      <c r="Q4" s="420"/>
    </row>
    <row r="5" spans="1:17" ht="12.75" customHeight="1" x14ac:dyDescent="0.25">
      <c r="A5" s="7" t="s">
        <v>5</v>
      </c>
      <c r="B5" s="8"/>
      <c r="C5" s="642" t="s">
        <v>6</v>
      </c>
      <c r="D5" s="642"/>
      <c r="E5" s="642"/>
      <c r="F5" s="642"/>
      <c r="G5" s="642"/>
      <c r="H5" s="642"/>
      <c r="I5" s="642"/>
      <c r="J5" s="642"/>
      <c r="K5" s="642"/>
      <c r="L5" s="642"/>
      <c r="M5" s="642"/>
      <c r="N5" s="642"/>
      <c r="O5" s="642"/>
      <c r="P5" s="643"/>
      <c r="Q5" s="420"/>
    </row>
    <row r="6" spans="1:17" ht="12.75" customHeight="1" x14ac:dyDescent="0.25">
      <c r="A6" s="7" t="s">
        <v>7</v>
      </c>
      <c r="B6" s="8"/>
      <c r="C6" s="642" t="s">
        <v>380</v>
      </c>
      <c r="D6" s="642"/>
      <c r="E6" s="642"/>
      <c r="F6" s="642"/>
      <c r="G6" s="642"/>
      <c r="H6" s="642"/>
      <c r="I6" s="642"/>
      <c r="J6" s="642"/>
      <c r="K6" s="642"/>
      <c r="L6" s="642"/>
      <c r="M6" s="642"/>
      <c r="N6" s="642"/>
      <c r="O6" s="642"/>
      <c r="P6" s="643"/>
      <c r="Q6" s="420"/>
    </row>
    <row r="7" spans="1:17" ht="15" customHeight="1" x14ac:dyDescent="0.25">
      <c r="A7" s="7" t="s">
        <v>8</v>
      </c>
      <c r="B7" s="8"/>
      <c r="C7" s="647" t="s">
        <v>381</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11</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t="s">
        <v>336</v>
      </c>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93" t="s">
        <v>22</v>
      </c>
      <c r="G16" s="670" t="s">
        <v>23</v>
      </c>
      <c r="H16" s="694" t="s">
        <v>24</v>
      </c>
      <c r="I16" s="689" t="s">
        <v>25</v>
      </c>
      <c r="J16" s="690" t="s">
        <v>26</v>
      </c>
      <c r="K16" s="691" t="s">
        <v>27</v>
      </c>
      <c r="L16" s="695" t="s">
        <v>28</v>
      </c>
      <c r="M16" s="677" t="s">
        <v>29</v>
      </c>
      <c r="N16" s="679" t="s">
        <v>30</v>
      </c>
      <c r="O16" s="673" t="s">
        <v>31</v>
      </c>
      <c r="P16" s="675" t="s">
        <v>32</v>
      </c>
    </row>
    <row r="17" spans="1:16" s="13" customFormat="1" ht="71.25" customHeight="1" thickBot="1" x14ac:dyDescent="0.3">
      <c r="A17" s="655"/>
      <c r="B17" s="657"/>
      <c r="C17" s="662"/>
      <c r="D17" s="664"/>
      <c r="E17" s="666"/>
      <c r="F17" s="668"/>
      <c r="G17" s="670"/>
      <c r="H17" s="694"/>
      <c r="I17" s="689"/>
      <c r="J17" s="688"/>
      <c r="K17" s="692"/>
      <c r="L17" s="696"/>
      <c r="M17" s="678"/>
      <c r="N17" s="680"/>
      <c r="O17" s="674"/>
      <c r="P17" s="676"/>
    </row>
    <row r="18" spans="1:16" s="13" customFormat="1" ht="9.75" customHeight="1" thickTop="1" x14ac:dyDescent="0.25">
      <c r="A18" s="14" t="s">
        <v>33</v>
      </c>
      <c r="B18" s="14">
        <v>2</v>
      </c>
      <c r="C18" s="15">
        <v>3</v>
      </c>
      <c r="D18" s="16">
        <v>4</v>
      </c>
      <c r="E18" s="437">
        <v>5</v>
      </c>
      <c r="F18" s="14">
        <v>6</v>
      </c>
      <c r="G18" s="16">
        <v>7</v>
      </c>
      <c r="H18" s="499">
        <v>8</v>
      </c>
      <c r="I18" s="14">
        <v>9</v>
      </c>
      <c r="J18" s="18">
        <v>10</v>
      </c>
      <c r="K18" s="437">
        <v>11</v>
      </c>
      <c r="L18" s="14">
        <v>12</v>
      </c>
      <c r="M18" s="15">
        <v>13</v>
      </c>
      <c r="N18" s="17">
        <v>14</v>
      </c>
      <c r="O18" s="19">
        <v>15</v>
      </c>
      <c r="P18" s="19">
        <v>16</v>
      </c>
    </row>
    <row r="19" spans="1:16" s="27" customFormat="1" x14ac:dyDescent="0.25">
      <c r="A19" s="20"/>
      <c r="B19" s="21" t="s">
        <v>34</v>
      </c>
      <c r="C19" s="22"/>
      <c r="D19" s="23"/>
      <c r="E19" s="438"/>
      <c r="F19" s="198"/>
      <c r="G19" s="23"/>
      <c r="H19" s="500"/>
      <c r="I19" s="198"/>
      <c r="J19" s="25"/>
      <c r="K19" s="438"/>
      <c r="L19" s="198"/>
      <c r="M19" s="28"/>
      <c r="N19" s="24"/>
      <c r="O19" s="26"/>
      <c r="P19" s="29"/>
    </row>
    <row r="20" spans="1:16" s="27" customFormat="1" ht="12.75" thickBot="1" x14ac:dyDescent="0.3">
      <c r="A20" s="30"/>
      <c r="B20" s="31" t="s">
        <v>35</v>
      </c>
      <c r="C20" s="32">
        <f>F20+I20+L20+O20</f>
        <v>423605</v>
      </c>
      <c r="D20" s="33">
        <f>SUM(D21,D24,D25,D41,D43)</f>
        <v>400390</v>
      </c>
      <c r="E20" s="439">
        <f t="shared" ref="E20:F20" si="0">SUM(E21,E24,E25,E41,E43)</f>
        <v>0</v>
      </c>
      <c r="F20" s="422">
        <f t="shared" si="0"/>
        <v>400390</v>
      </c>
      <c r="G20" s="33">
        <f>SUM(G21,G24,G43)</f>
        <v>0</v>
      </c>
      <c r="H20" s="501">
        <f t="shared" ref="H20:I20" si="1">SUM(H21,H24,H43)</f>
        <v>0</v>
      </c>
      <c r="I20" s="422">
        <f t="shared" si="1"/>
        <v>0</v>
      </c>
      <c r="J20" s="35">
        <f>SUM(J21,J26,J43)</f>
        <v>23215</v>
      </c>
      <c r="K20" s="439">
        <f t="shared" ref="K20:L20" si="2">SUM(K21,K26,K43)</f>
        <v>0</v>
      </c>
      <c r="L20" s="422">
        <f t="shared" si="2"/>
        <v>23215</v>
      </c>
      <c r="M20" s="32">
        <f>SUM(M21,M45)</f>
        <v>0</v>
      </c>
      <c r="N20" s="34">
        <f t="shared" ref="N20:O20" si="3">SUM(N21,N45)</f>
        <v>0</v>
      </c>
      <c r="O20" s="36">
        <f t="shared" si="3"/>
        <v>0</v>
      </c>
      <c r="P20" s="37"/>
    </row>
    <row r="21" spans="1:16" ht="12.75" thickTop="1" x14ac:dyDescent="0.25">
      <c r="A21" s="38"/>
      <c r="B21" s="39" t="s">
        <v>36</v>
      </c>
      <c r="C21" s="40">
        <f t="shared" ref="C21:C84" si="4">F21+I21+L21+O21</f>
        <v>6310</v>
      </c>
      <c r="D21" s="41">
        <f>SUM(D22:D23)</f>
        <v>0</v>
      </c>
      <c r="E21" s="440">
        <f t="shared" ref="E21" si="5">SUM(E22:E23)</f>
        <v>0</v>
      </c>
      <c r="F21" s="441">
        <f>SUM(F22:F23)</f>
        <v>0</v>
      </c>
      <c r="G21" s="41">
        <f>SUM(G22:G23)</f>
        <v>0</v>
      </c>
      <c r="H21" s="45">
        <f t="shared" ref="H21:I21" si="6">SUM(H22:H23)</f>
        <v>0</v>
      </c>
      <c r="I21" s="441">
        <f t="shared" si="6"/>
        <v>0</v>
      </c>
      <c r="J21" s="43">
        <f>SUM(J22:J23)</f>
        <v>6310</v>
      </c>
      <c r="K21" s="440">
        <f t="shared" ref="K21:L21" si="7">SUM(K22:K23)</f>
        <v>0</v>
      </c>
      <c r="L21" s="441">
        <f t="shared" si="7"/>
        <v>6310</v>
      </c>
      <c r="M21" s="40">
        <f>SUM(M22:M23)</f>
        <v>0</v>
      </c>
      <c r="N21" s="42">
        <f t="shared" ref="N21:O21" si="8">SUM(N22:N23)</f>
        <v>0</v>
      </c>
      <c r="O21" s="44">
        <f t="shared" si="8"/>
        <v>0</v>
      </c>
      <c r="P21" s="46"/>
    </row>
    <row r="22" spans="1:16" hidden="1" x14ac:dyDescent="0.25">
      <c r="A22" s="47"/>
      <c r="B22" s="48" t="s">
        <v>37</v>
      </c>
      <c r="C22" s="49">
        <f t="shared" si="4"/>
        <v>0</v>
      </c>
      <c r="D22" s="50"/>
      <c r="E22" s="51"/>
      <c r="F22" s="342">
        <f>D22+E22</f>
        <v>0</v>
      </c>
      <c r="G22" s="50"/>
      <c r="H22" s="52"/>
      <c r="I22" s="53">
        <f>G22+H22</f>
        <v>0</v>
      </c>
      <c r="J22" s="52"/>
      <c r="K22" s="51"/>
      <c r="L22" s="54">
        <f>J22+K22</f>
        <v>0</v>
      </c>
      <c r="M22" s="55"/>
      <c r="N22" s="51"/>
      <c r="O22" s="53">
        <f>M22+N22</f>
        <v>0</v>
      </c>
      <c r="P22" s="56"/>
    </row>
    <row r="23" spans="1:16" x14ac:dyDescent="0.25">
      <c r="A23" s="57"/>
      <c r="B23" s="58" t="s">
        <v>38</v>
      </c>
      <c r="C23" s="59">
        <f t="shared" si="4"/>
        <v>6310</v>
      </c>
      <c r="D23" s="60"/>
      <c r="E23" s="444"/>
      <c r="F23" s="432">
        <f>D23+E23</f>
        <v>0</v>
      </c>
      <c r="G23" s="60"/>
      <c r="H23" s="502"/>
      <c r="I23" s="503">
        <f>G23+H23</f>
        <v>0</v>
      </c>
      <c r="J23" s="62">
        <f>6780-470</f>
        <v>6310</v>
      </c>
      <c r="K23" s="444"/>
      <c r="L23" s="503">
        <f>J23+K23</f>
        <v>6310</v>
      </c>
      <c r="M23" s="65"/>
      <c r="N23" s="61"/>
      <c r="O23" s="63">
        <f>M23+N23</f>
        <v>0</v>
      </c>
      <c r="P23" s="66"/>
    </row>
    <row r="24" spans="1:16" s="27" customFormat="1" ht="24.75" thickBot="1" x14ac:dyDescent="0.3">
      <c r="A24" s="67">
        <v>19300</v>
      </c>
      <c r="B24" s="67" t="s">
        <v>39</v>
      </c>
      <c r="C24" s="68">
        <f>F24+I24</f>
        <v>400390</v>
      </c>
      <c r="D24" s="69">
        <f>D51</f>
        <v>400390</v>
      </c>
      <c r="E24" s="445"/>
      <c r="F24" s="423">
        <f>D24+E24</f>
        <v>400390</v>
      </c>
      <c r="G24" s="69"/>
      <c r="H24" s="504"/>
      <c r="I24" s="423">
        <f>G24+H24</f>
        <v>0</v>
      </c>
      <c r="J24" s="71" t="s">
        <v>40</v>
      </c>
      <c r="K24" s="505" t="s">
        <v>40</v>
      </c>
      <c r="L24" s="506" t="s">
        <v>40</v>
      </c>
      <c r="M24" s="73" t="s">
        <v>40</v>
      </c>
      <c r="N24" s="72" t="s">
        <v>40</v>
      </c>
      <c r="O24" s="74" t="s">
        <v>40</v>
      </c>
      <c r="P24" s="344"/>
    </row>
    <row r="25" spans="1:16" s="27" customFormat="1" ht="24.75" hidden="1" thickTop="1" x14ac:dyDescent="0.25">
      <c r="A25" s="75"/>
      <c r="B25" s="76" t="s">
        <v>41</v>
      </c>
      <c r="C25" s="77">
        <f>F25</f>
        <v>0</v>
      </c>
      <c r="D25" s="78"/>
      <c r="E25" s="79"/>
      <c r="F25" s="345">
        <f>D25+E25</f>
        <v>0</v>
      </c>
      <c r="G25" s="80" t="s">
        <v>40</v>
      </c>
      <c r="H25" s="81" t="s">
        <v>40</v>
      </c>
      <c r="I25" s="82" t="s">
        <v>40</v>
      </c>
      <c r="J25" s="81" t="s">
        <v>40</v>
      </c>
      <c r="K25" s="83" t="s">
        <v>40</v>
      </c>
      <c r="L25" s="84" t="s">
        <v>40</v>
      </c>
      <c r="M25" s="85" t="s">
        <v>40</v>
      </c>
      <c r="N25" s="83" t="s">
        <v>40</v>
      </c>
      <c r="O25" s="82" t="s">
        <v>40</v>
      </c>
      <c r="P25" s="86"/>
    </row>
    <row r="26" spans="1:16" s="27" customFormat="1" ht="36.75" thickTop="1" x14ac:dyDescent="0.25">
      <c r="A26" s="76">
        <v>21300</v>
      </c>
      <c r="B26" s="76" t="s">
        <v>42</v>
      </c>
      <c r="C26" s="77">
        <f>L26</f>
        <v>16905</v>
      </c>
      <c r="D26" s="80" t="s">
        <v>40</v>
      </c>
      <c r="E26" s="447" t="s">
        <v>40</v>
      </c>
      <c r="F26" s="448" t="s">
        <v>40</v>
      </c>
      <c r="G26" s="80" t="s">
        <v>40</v>
      </c>
      <c r="H26" s="84" t="s">
        <v>40</v>
      </c>
      <c r="I26" s="448" t="s">
        <v>40</v>
      </c>
      <c r="J26" s="87">
        <f>SUM(J27,J31,J33,J36)</f>
        <v>16905</v>
      </c>
      <c r="K26" s="473">
        <f t="shared" ref="K26:L26" si="9">SUM(K27,K31,K33,K36)</f>
        <v>0</v>
      </c>
      <c r="L26" s="424">
        <f t="shared" si="9"/>
        <v>16905</v>
      </c>
      <c r="M26" s="85" t="s">
        <v>40</v>
      </c>
      <c r="N26" s="83" t="s">
        <v>40</v>
      </c>
      <c r="O26" s="82" t="s">
        <v>40</v>
      </c>
      <c r="P26" s="86"/>
    </row>
    <row r="27" spans="1:16" s="27" customFormat="1" ht="24" hidden="1" x14ac:dyDescent="0.25">
      <c r="A27" s="90">
        <v>21350</v>
      </c>
      <c r="B27" s="76" t="s">
        <v>43</v>
      </c>
      <c r="C27" s="77">
        <f t="shared" ref="C27:C40" si="10">L27</f>
        <v>0</v>
      </c>
      <c r="D27" s="80" t="s">
        <v>40</v>
      </c>
      <c r="E27" s="83" t="s">
        <v>40</v>
      </c>
      <c r="F27" s="346" t="s">
        <v>40</v>
      </c>
      <c r="G27" s="80" t="s">
        <v>40</v>
      </c>
      <c r="H27" s="81" t="s">
        <v>40</v>
      </c>
      <c r="I27" s="82" t="s">
        <v>40</v>
      </c>
      <c r="J27" s="87">
        <f>SUM(J28:J30)</f>
        <v>0</v>
      </c>
      <c r="K27" s="88">
        <f t="shared" ref="K27:L27" si="11">SUM(K28:K30)</f>
        <v>0</v>
      </c>
      <c r="L27" s="89">
        <f t="shared" si="11"/>
        <v>0</v>
      </c>
      <c r="M27" s="85" t="s">
        <v>40</v>
      </c>
      <c r="N27" s="83" t="s">
        <v>40</v>
      </c>
      <c r="O27" s="82" t="s">
        <v>40</v>
      </c>
      <c r="P27" s="86"/>
    </row>
    <row r="28" spans="1:16" hidden="1" x14ac:dyDescent="0.25">
      <c r="A28" s="47">
        <v>21351</v>
      </c>
      <c r="B28" s="91" t="s">
        <v>44</v>
      </c>
      <c r="C28" s="92">
        <f t="shared" si="10"/>
        <v>0</v>
      </c>
      <c r="D28" s="93" t="s">
        <v>40</v>
      </c>
      <c r="E28" s="94" t="s">
        <v>40</v>
      </c>
      <c r="F28" s="347" t="s">
        <v>40</v>
      </c>
      <c r="G28" s="93" t="s">
        <v>40</v>
      </c>
      <c r="H28" s="95" t="s">
        <v>40</v>
      </c>
      <c r="I28" s="96" t="s">
        <v>40</v>
      </c>
      <c r="J28" s="97"/>
      <c r="K28" s="98"/>
      <c r="L28" s="54">
        <f>J28+K28</f>
        <v>0</v>
      </c>
      <c r="M28" s="99" t="s">
        <v>40</v>
      </c>
      <c r="N28" s="94" t="s">
        <v>40</v>
      </c>
      <c r="O28" s="96" t="s">
        <v>40</v>
      </c>
      <c r="P28" s="100"/>
    </row>
    <row r="29" spans="1:16" hidden="1" x14ac:dyDescent="0.25">
      <c r="A29" s="57">
        <v>21352</v>
      </c>
      <c r="B29" s="101" t="s">
        <v>45</v>
      </c>
      <c r="C29" s="102">
        <f t="shared" si="10"/>
        <v>0</v>
      </c>
      <c r="D29" s="103" t="s">
        <v>40</v>
      </c>
      <c r="E29" s="104" t="s">
        <v>40</v>
      </c>
      <c r="F29" s="348" t="s">
        <v>40</v>
      </c>
      <c r="G29" s="103" t="s">
        <v>40</v>
      </c>
      <c r="H29" s="105" t="s">
        <v>40</v>
      </c>
      <c r="I29" s="106" t="s">
        <v>40</v>
      </c>
      <c r="J29" s="107"/>
      <c r="K29" s="108"/>
      <c r="L29" s="64">
        <f>J29+K29</f>
        <v>0</v>
      </c>
      <c r="M29" s="109" t="s">
        <v>40</v>
      </c>
      <c r="N29" s="104" t="s">
        <v>40</v>
      </c>
      <c r="O29" s="106" t="s">
        <v>40</v>
      </c>
      <c r="P29" s="110"/>
    </row>
    <row r="30" spans="1:16" ht="24" hidden="1" x14ac:dyDescent="0.25">
      <c r="A30" s="57">
        <v>21359</v>
      </c>
      <c r="B30" s="101" t="s">
        <v>46</v>
      </c>
      <c r="C30" s="102">
        <f t="shared" si="10"/>
        <v>0</v>
      </c>
      <c r="D30" s="103" t="s">
        <v>40</v>
      </c>
      <c r="E30" s="104" t="s">
        <v>40</v>
      </c>
      <c r="F30" s="348" t="s">
        <v>40</v>
      </c>
      <c r="G30" s="103" t="s">
        <v>40</v>
      </c>
      <c r="H30" s="105" t="s">
        <v>40</v>
      </c>
      <c r="I30" s="106" t="s">
        <v>40</v>
      </c>
      <c r="J30" s="107"/>
      <c r="K30" s="108"/>
      <c r="L30" s="64">
        <f>J30+K30</f>
        <v>0</v>
      </c>
      <c r="M30" s="109" t="s">
        <v>40</v>
      </c>
      <c r="N30" s="104" t="s">
        <v>40</v>
      </c>
      <c r="O30" s="106" t="s">
        <v>40</v>
      </c>
      <c r="P30" s="110"/>
    </row>
    <row r="31" spans="1:16" s="27" customFormat="1" ht="36" hidden="1" x14ac:dyDescent="0.25">
      <c r="A31" s="90">
        <v>21370</v>
      </c>
      <c r="B31" s="76" t="s">
        <v>47</v>
      </c>
      <c r="C31" s="77">
        <f t="shared" si="10"/>
        <v>0</v>
      </c>
      <c r="D31" s="80" t="s">
        <v>40</v>
      </c>
      <c r="E31" s="83" t="s">
        <v>40</v>
      </c>
      <c r="F31" s="346" t="s">
        <v>40</v>
      </c>
      <c r="G31" s="80" t="s">
        <v>40</v>
      </c>
      <c r="H31" s="81" t="s">
        <v>40</v>
      </c>
      <c r="I31" s="82" t="s">
        <v>40</v>
      </c>
      <c r="J31" s="87">
        <f>SUM(J32)</f>
        <v>0</v>
      </c>
      <c r="K31" s="88">
        <f t="shared" ref="K31:L31" si="12">SUM(K32)</f>
        <v>0</v>
      </c>
      <c r="L31" s="89">
        <f t="shared" si="12"/>
        <v>0</v>
      </c>
      <c r="M31" s="85" t="s">
        <v>40</v>
      </c>
      <c r="N31" s="83" t="s">
        <v>40</v>
      </c>
      <c r="O31" s="82" t="s">
        <v>40</v>
      </c>
      <c r="P31" s="86"/>
    </row>
    <row r="32" spans="1:16" ht="36" hidden="1" x14ac:dyDescent="0.25">
      <c r="A32" s="111">
        <v>21379</v>
      </c>
      <c r="B32" s="112" t="s">
        <v>48</v>
      </c>
      <c r="C32" s="113">
        <f t="shared" si="10"/>
        <v>0</v>
      </c>
      <c r="D32" s="114" t="s">
        <v>40</v>
      </c>
      <c r="E32" s="115" t="s">
        <v>40</v>
      </c>
      <c r="F32" s="349" t="s">
        <v>40</v>
      </c>
      <c r="G32" s="114" t="s">
        <v>40</v>
      </c>
      <c r="H32" s="116" t="s">
        <v>40</v>
      </c>
      <c r="I32" s="117" t="s">
        <v>40</v>
      </c>
      <c r="J32" s="118"/>
      <c r="K32" s="119"/>
      <c r="L32" s="120">
        <f>J32+K32</f>
        <v>0</v>
      </c>
      <c r="M32" s="121" t="s">
        <v>40</v>
      </c>
      <c r="N32" s="115" t="s">
        <v>40</v>
      </c>
      <c r="O32" s="117" t="s">
        <v>40</v>
      </c>
      <c r="P32" s="122"/>
    </row>
    <row r="33" spans="1:16" s="27" customFormat="1" hidden="1" x14ac:dyDescent="0.25">
      <c r="A33" s="90">
        <v>21380</v>
      </c>
      <c r="B33" s="76" t="s">
        <v>49</v>
      </c>
      <c r="C33" s="77">
        <f t="shared" si="10"/>
        <v>0</v>
      </c>
      <c r="D33" s="80" t="s">
        <v>40</v>
      </c>
      <c r="E33" s="83" t="s">
        <v>40</v>
      </c>
      <c r="F33" s="346" t="s">
        <v>40</v>
      </c>
      <c r="G33" s="80" t="s">
        <v>40</v>
      </c>
      <c r="H33" s="81" t="s">
        <v>40</v>
      </c>
      <c r="I33" s="82" t="s">
        <v>40</v>
      </c>
      <c r="J33" s="87">
        <f>SUM(J34:J35)</f>
        <v>0</v>
      </c>
      <c r="K33" s="88">
        <f t="shared" ref="K33:L33" si="13">SUM(K34:K35)</f>
        <v>0</v>
      </c>
      <c r="L33" s="89">
        <f t="shared" si="13"/>
        <v>0</v>
      </c>
      <c r="M33" s="85" t="s">
        <v>40</v>
      </c>
      <c r="N33" s="83" t="s">
        <v>40</v>
      </c>
      <c r="O33" s="82" t="s">
        <v>40</v>
      </c>
      <c r="P33" s="86"/>
    </row>
    <row r="34" spans="1:16" hidden="1" x14ac:dyDescent="0.25">
      <c r="A34" s="48">
        <v>21381</v>
      </c>
      <c r="B34" s="91" t="s">
        <v>50</v>
      </c>
      <c r="C34" s="92">
        <f t="shared" si="10"/>
        <v>0</v>
      </c>
      <c r="D34" s="93" t="s">
        <v>40</v>
      </c>
      <c r="E34" s="94" t="s">
        <v>40</v>
      </c>
      <c r="F34" s="347" t="s">
        <v>40</v>
      </c>
      <c r="G34" s="93" t="s">
        <v>40</v>
      </c>
      <c r="H34" s="95" t="s">
        <v>40</v>
      </c>
      <c r="I34" s="96" t="s">
        <v>40</v>
      </c>
      <c r="J34" s="97"/>
      <c r="K34" s="98"/>
      <c r="L34" s="54">
        <f>J34+K34</f>
        <v>0</v>
      </c>
      <c r="M34" s="99" t="s">
        <v>40</v>
      </c>
      <c r="N34" s="94" t="s">
        <v>40</v>
      </c>
      <c r="O34" s="96" t="s">
        <v>40</v>
      </c>
      <c r="P34" s="100"/>
    </row>
    <row r="35" spans="1:16" ht="24" hidden="1" x14ac:dyDescent="0.25">
      <c r="A35" s="58">
        <v>21383</v>
      </c>
      <c r="B35" s="101" t="s">
        <v>51</v>
      </c>
      <c r="C35" s="102">
        <f t="shared" si="10"/>
        <v>0</v>
      </c>
      <c r="D35" s="103" t="s">
        <v>40</v>
      </c>
      <c r="E35" s="104" t="s">
        <v>40</v>
      </c>
      <c r="F35" s="348" t="s">
        <v>40</v>
      </c>
      <c r="G35" s="103" t="s">
        <v>40</v>
      </c>
      <c r="H35" s="105" t="s">
        <v>40</v>
      </c>
      <c r="I35" s="106" t="s">
        <v>40</v>
      </c>
      <c r="J35" s="107"/>
      <c r="K35" s="108"/>
      <c r="L35" s="64">
        <f>J35+K35</f>
        <v>0</v>
      </c>
      <c r="M35" s="109" t="s">
        <v>40</v>
      </c>
      <c r="N35" s="104" t="s">
        <v>40</v>
      </c>
      <c r="O35" s="106" t="s">
        <v>40</v>
      </c>
      <c r="P35" s="110"/>
    </row>
    <row r="36" spans="1:16" s="27" customFormat="1" ht="25.5" customHeight="1" x14ac:dyDescent="0.25">
      <c r="A36" s="90">
        <v>21390</v>
      </c>
      <c r="B36" s="76" t="s">
        <v>52</v>
      </c>
      <c r="C36" s="77">
        <f t="shared" si="10"/>
        <v>16905</v>
      </c>
      <c r="D36" s="80" t="s">
        <v>40</v>
      </c>
      <c r="E36" s="447" t="s">
        <v>40</v>
      </c>
      <c r="F36" s="448" t="s">
        <v>40</v>
      </c>
      <c r="G36" s="80" t="s">
        <v>40</v>
      </c>
      <c r="H36" s="84" t="s">
        <v>40</v>
      </c>
      <c r="I36" s="448" t="s">
        <v>40</v>
      </c>
      <c r="J36" s="87">
        <f>SUM(J37:J40)</f>
        <v>16905</v>
      </c>
      <c r="K36" s="473">
        <f t="shared" ref="K36:L36" si="14">SUM(K37:K40)</f>
        <v>0</v>
      </c>
      <c r="L36" s="424">
        <f t="shared" si="14"/>
        <v>16905</v>
      </c>
      <c r="M36" s="85" t="s">
        <v>40</v>
      </c>
      <c r="N36" s="83" t="s">
        <v>40</v>
      </c>
      <c r="O36" s="82" t="s">
        <v>40</v>
      </c>
      <c r="P36" s="86"/>
    </row>
    <row r="37" spans="1:16" ht="24" hidden="1" x14ac:dyDescent="0.25">
      <c r="A37" s="48">
        <v>21391</v>
      </c>
      <c r="B37" s="91" t="s">
        <v>53</v>
      </c>
      <c r="C37" s="92">
        <f t="shared" si="10"/>
        <v>0</v>
      </c>
      <c r="D37" s="93" t="s">
        <v>40</v>
      </c>
      <c r="E37" s="94" t="s">
        <v>40</v>
      </c>
      <c r="F37" s="347" t="s">
        <v>40</v>
      </c>
      <c r="G37" s="93" t="s">
        <v>40</v>
      </c>
      <c r="H37" s="95" t="s">
        <v>40</v>
      </c>
      <c r="I37" s="96" t="s">
        <v>40</v>
      </c>
      <c r="J37" s="97"/>
      <c r="K37" s="98"/>
      <c r="L37" s="54">
        <f>J37+K37</f>
        <v>0</v>
      </c>
      <c r="M37" s="99" t="s">
        <v>40</v>
      </c>
      <c r="N37" s="94" t="s">
        <v>40</v>
      </c>
      <c r="O37" s="96" t="s">
        <v>40</v>
      </c>
      <c r="P37" s="100"/>
    </row>
    <row r="38" spans="1:16" hidden="1" x14ac:dyDescent="0.25">
      <c r="A38" s="58">
        <v>21393</v>
      </c>
      <c r="B38" s="101" t="s">
        <v>54</v>
      </c>
      <c r="C38" s="102">
        <f t="shared" si="10"/>
        <v>0</v>
      </c>
      <c r="D38" s="103" t="s">
        <v>40</v>
      </c>
      <c r="E38" s="104" t="s">
        <v>40</v>
      </c>
      <c r="F38" s="348" t="s">
        <v>40</v>
      </c>
      <c r="G38" s="103" t="s">
        <v>40</v>
      </c>
      <c r="H38" s="105" t="s">
        <v>40</v>
      </c>
      <c r="I38" s="106" t="s">
        <v>40</v>
      </c>
      <c r="J38" s="107"/>
      <c r="K38" s="108"/>
      <c r="L38" s="64">
        <f>J38+K38</f>
        <v>0</v>
      </c>
      <c r="M38" s="109" t="s">
        <v>40</v>
      </c>
      <c r="N38" s="104" t="s">
        <v>40</v>
      </c>
      <c r="O38" s="106" t="s">
        <v>40</v>
      </c>
      <c r="P38" s="110"/>
    </row>
    <row r="39" spans="1:16" hidden="1" x14ac:dyDescent="0.25">
      <c r="A39" s="58">
        <v>21395</v>
      </c>
      <c r="B39" s="101" t="s">
        <v>55</v>
      </c>
      <c r="C39" s="102">
        <f t="shared" si="10"/>
        <v>0</v>
      </c>
      <c r="D39" s="103" t="s">
        <v>40</v>
      </c>
      <c r="E39" s="104" t="s">
        <v>40</v>
      </c>
      <c r="F39" s="348" t="s">
        <v>40</v>
      </c>
      <c r="G39" s="103" t="s">
        <v>40</v>
      </c>
      <c r="H39" s="105" t="s">
        <v>40</v>
      </c>
      <c r="I39" s="106" t="s">
        <v>40</v>
      </c>
      <c r="J39" s="107"/>
      <c r="K39" s="108"/>
      <c r="L39" s="64">
        <f>J39+K39</f>
        <v>0</v>
      </c>
      <c r="M39" s="109" t="s">
        <v>40</v>
      </c>
      <c r="N39" s="104" t="s">
        <v>40</v>
      </c>
      <c r="O39" s="106" t="s">
        <v>40</v>
      </c>
      <c r="P39" s="110"/>
    </row>
    <row r="40" spans="1:16" ht="24" x14ac:dyDescent="0.25">
      <c r="A40" s="123">
        <v>21399</v>
      </c>
      <c r="B40" s="124" t="s">
        <v>56</v>
      </c>
      <c r="C40" s="125">
        <f t="shared" si="10"/>
        <v>16905</v>
      </c>
      <c r="D40" s="126" t="s">
        <v>40</v>
      </c>
      <c r="E40" s="455" t="s">
        <v>40</v>
      </c>
      <c r="F40" s="456" t="s">
        <v>40</v>
      </c>
      <c r="G40" s="126" t="s">
        <v>40</v>
      </c>
      <c r="H40" s="148" t="s">
        <v>40</v>
      </c>
      <c r="I40" s="456" t="s">
        <v>40</v>
      </c>
      <c r="J40" s="130">
        <f>12750+4155</f>
        <v>16905</v>
      </c>
      <c r="K40" s="507"/>
      <c r="L40" s="508">
        <f>J40+K40</f>
        <v>16905</v>
      </c>
      <c r="M40" s="132" t="s">
        <v>40</v>
      </c>
      <c r="N40" s="127" t="s">
        <v>40</v>
      </c>
      <c r="O40" s="129" t="s">
        <v>40</v>
      </c>
      <c r="P40" s="133"/>
    </row>
    <row r="41" spans="1:16" s="27" customFormat="1" ht="26.25" hidden="1" customHeight="1" x14ac:dyDescent="0.25">
      <c r="A41" s="134">
        <v>21420</v>
      </c>
      <c r="B41" s="135" t="s">
        <v>57</v>
      </c>
      <c r="C41" s="136">
        <f>F41</f>
        <v>0</v>
      </c>
      <c r="D41" s="137">
        <f>SUM(D42)</f>
        <v>0</v>
      </c>
      <c r="E41" s="138">
        <f t="shared" ref="E41:F41" si="15">SUM(E42)</f>
        <v>0</v>
      </c>
      <c r="F41" s="351">
        <f t="shared" si="15"/>
        <v>0</v>
      </c>
      <c r="G41" s="139" t="s">
        <v>40</v>
      </c>
      <c r="H41" s="140" t="s">
        <v>40</v>
      </c>
      <c r="I41" s="141" t="s">
        <v>40</v>
      </c>
      <c r="J41" s="140" t="s">
        <v>40</v>
      </c>
      <c r="K41" s="142" t="s">
        <v>40</v>
      </c>
      <c r="L41" s="143" t="s">
        <v>40</v>
      </c>
      <c r="M41" s="144" t="s">
        <v>40</v>
      </c>
      <c r="N41" s="142" t="s">
        <v>40</v>
      </c>
      <c r="O41" s="141" t="s">
        <v>40</v>
      </c>
      <c r="P41" s="145"/>
    </row>
    <row r="42" spans="1:16" s="27" customFormat="1" ht="26.25" hidden="1" customHeight="1" x14ac:dyDescent="0.25">
      <c r="A42" s="123">
        <v>21429</v>
      </c>
      <c r="B42" s="124" t="s">
        <v>58</v>
      </c>
      <c r="C42" s="125">
        <f>F42</f>
        <v>0</v>
      </c>
      <c r="D42" s="146"/>
      <c r="E42" s="147"/>
      <c r="F42" s="352">
        <f>D42+E42</f>
        <v>0</v>
      </c>
      <c r="G42" s="126" t="s">
        <v>40</v>
      </c>
      <c r="H42" s="128" t="s">
        <v>40</v>
      </c>
      <c r="I42" s="129" t="s">
        <v>40</v>
      </c>
      <c r="J42" s="128" t="s">
        <v>40</v>
      </c>
      <c r="K42" s="127" t="s">
        <v>40</v>
      </c>
      <c r="L42" s="148" t="s">
        <v>40</v>
      </c>
      <c r="M42" s="132" t="s">
        <v>40</v>
      </c>
      <c r="N42" s="127" t="s">
        <v>40</v>
      </c>
      <c r="O42" s="129" t="s">
        <v>40</v>
      </c>
      <c r="P42" s="133"/>
    </row>
    <row r="43" spans="1:16" s="27" customFormat="1" ht="24" hidden="1" x14ac:dyDescent="0.25">
      <c r="A43" s="90">
        <v>21490</v>
      </c>
      <c r="B43" s="76" t="s">
        <v>59</v>
      </c>
      <c r="C43" s="149">
        <f>F43+I43+L43</f>
        <v>0</v>
      </c>
      <c r="D43" s="150">
        <f>D44</f>
        <v>0</v>
      </c>
      <c r="E43" s="151">
        <f t="shared" ref="E43:L43" si="16">E44</f>
        <v>0</v>
      </c>
      <c r="F43" s="353">
        <f t="shared" si="16"/>
        <v>0</v>
      </c>
      <c r="G43" s="150">
        <f t="shared" si="16"/>
        <v>0</v>
      </c>
      <c r="H43" s="152">
        <f t="shared" si="16"/>
        <v>0</v>
      </c>
      <c r="I43" s="153">
        <f t="shared" si="16"/>
        <v>0</v>
      </c>
      <c r="J43" s="152">
        <f>J44</f>
        <v>0</v>
      </c>
      <c r="K43" s="151">
        <f t="shared" si="16"/>
        <v>0</v>
      </c>
      <c r="L43" s="154">
        <f t="shared" si="16"/>
        <v>0</v>
      </c>
      <c r="M43" s="85" t="s">
        <v>40</v>
      </c>
      <c r="N43" s="83" t="s">
        <v>40</v>
      </c>
      <c r="O43" s="82" t="s">
        <v>40</v>
      </c>
      <c r="P43" s="86"/>
    </row>
    <row r="44" spans="1:16" s="27" customFormat="1" ht="24" hidden="1" x14ac:dyDescent="0.25">
      <c r="A44" s="58">
        <v>21499</v>
      </c>
      <c r="B44" s="101" t="s">
        <v>60</v>
      </c>
      <c r="C44" s="155">
        <f>F44+I44+L44</f>
        <v>0</v>
      </c>
      <c r="D44" s="156"/>
      <c r="E44" s="157"/>
      <c r="F44" s="354">
        <f>D44+E44</f>
        <v>0</v>
      </c>
      <c r="G44" s="156"/>
      <c r="H44" s="158"/>
      <c r="I44" s="159">
        <f>G44+H44</f>
        <v>0</v>
      </c>
      <c r="J44" s="158"/>
      <c r="K44" s="157"/>
      <c r="L44" s="120">
        <f>J44+K44</f>
        <v>0</v>
      </c>
      <c r="M44" s="121" t="s">
        <v>40</v>
      </c>
      <c r="N44" s="115" t="s">
        <v>40</v>
      </c>
      <c r="O44" s="117" t="s">
        <v>40</v>
      </c>
      <c r="P44" s="122"/>
    </row>
    <row r="45" spans="1:16" ht="12.75" hidden="1" customHeight="1" x14ac:dyDescent="0.25">
      <c r="A45" s="160">
        <v>23000</v>
      </c>
      <c r="B45" s="161" t="s">
        <v>61</v>
      </c>
      <c r="C45" s="149">
        <f>O45</f>
        <v>0</v>
      </c>
      <c r="D45" s="80" t="s">
        <v>40</v>
      </c>
      <c r="E45" s="83" t="s">
        <v>40</v>
      </c>
      <c r="F45" s="346" t="s">
        <v>40</v>
      </c>
      <c r="G45" s="80" t="s">
        <v>40</v>
      </c>
      <c r="H45" s="81" t="s">
        <v>40</v>
      </c>
      <c r="I45" s="82" t="s">
        <v>40</v>
      </c>
      <c r="J45" s="81" t="s">
        <v>40</v>
      </c>
      <c r="K45" s="83" t="s">
        <v>40</v>
      </c>
      <c r="L45" s="84" t="s">
        <v>40</v>
      </c>
      <c r="M45" s="149">
        <f>SUM(M46:M47)</f>
        <v>0</v>
      </c>
      <c r="N45" s="151">
        <f t="shared" ref="N45:O45" si="17">SUM(N46:N47)</f>
        <v>0</v>
      </c>
      <c r="O45" s="153">
        <f t="shared" si="17"/>
        <v>0</v>
      </c>
      <c r="P45" s="162"/>
    </row>
    <row r="46" spans="1:16" ht="24" hidden="1" x14ac:dyDescent="0.25">
      <c r="A46" s="163">
        <v>23410</v>
      </c>
      <c r="B46" s="164" t="s">
        <v>62</v>
      </c>
      <c r="C46" s="136">
        <f t="shared" ref="C46:C47" si="18">O46</f>
        <v>0</v>
      </c>
      <c r="D46" s="139" t="s">
        <v>40</v>
      </c>
      <c r="E46" s="142" t="s">
        <v>40</v>
      </c>
      <c r="F46" s="355" t="s">
        <v>40</v>
      </c>
      <c r="G46" s="139" t="s">
        <v>40</v>
      </c>
      <c r="H46" s="140" t="s">
        <v>40</v>
      </c>
      <c r="I46" s="141" t="s">
        <v>40</v>
      </c>
      <c r="J46" s="140" t="s">
        <v>40</v>
      </c>
      <c r="K46" s="142" t="s">
        <v>40</v>
      </c>
      <c r="L46" s="143" t="s">
        <v>40</v>
      </c>
      <c r="M46" s="165"/>
      <c r="N46" s="166"/>
      <c r="O46" s="167">
        <f>M46+N46</f>
        <v>0</v>
      </c>
      <c r="P46" s="168"/>
    </row>
    <row r="47" spans="1:16" ht="24" hidden="1" x14ac:dyDescent="0.25">
      <c r="A47" s="163">
        <v>23510</v>
      </c>
      <c r="B47" s="164" t="s">
        <v>63</v>
      </c>
      <c r="C47" s="136">
        <f t="shared" si="18"/>
        <v>0</v>
      </c>
      <c r="D47" s="139" t="s">
        <v>40</v>
      </c>
      <c r="E47" s="142" t="s">
        <v>40</v>
      </c>
      <c r="F47" s="355" t="s">
        <v>40</v>
      </c>
      <c r="G47" s="139" t="s">
        <v>40</v>
      </c>
      <c r="H47" s="140" t="s">
        <v>40</v>
      </c>
      <c r="I47" s="141" t="s">
        <v>40</v>
      </c>
      <c r="J47" s="140" t="s">
        <v>40</v>
      </c>
      <c r="K47" s="142" t="s">
        <v>40</v>
      </c>
      <c r="L47" s="143" t="s">
        <v>40</v>
      </c>
      <c r="M47" s="165"/>
      <c r="N47" s="166"/>
      <c r="O47" s="167">
        <f>M47+N47</f>
        <v>0</v>
      </c>
      <c r="P47" s="168"/>
    </row>
    <row r="48" spans="1:16" x14ac:dyDescent="0.25">
      <c r="A48" s="169"/>
      <c r="B48" s="164"/>
      <c r="C48" s="170"/>
      <c r="D48" s="171"/>
      <c r="E48" s="467"/>
      <c r="F48" s="466"/>
      <c r="G48" s="171"/>
      <c r="H48" s="509"/>
      <c r="I48" s="503"/>
      <c r="J48" s="172"/>
      <c r="K48" s="510"/>
      <c r="L48" s="459"/>
      <c r="M48" s="165"/>
      <c r="N48" s="166"/>
      <c r="O48" s="167"/>
      <c r="P48" s="168"/>
    </row>
    <row r="49" spans="1:16" s="27" customFormat="1" x14ac:dyDescent="0.25">
      <c r="A49" s="173"/>
      <c r="B49" s="174" t="s">
        <v>64</v>
      </c>
      <c r="C49" s="175"/>
      <c r="D49" s="176"/>
      <c r="E49" s="511"/>
      <c r="F49" s="427"/>
      <c r="G49" s="176"/>
      <c r="H49" s="512"/>
      <c r="I49" s="427"/>
      <c r="J49" s="178"/>
      <c r="K49" s="511"/>
      <c r="L49" s="427"/>
      <c r="M49" s="180"/>
      <c r="N49" s="177"/>
      <c r="O49" s="179"/>
      <c r="P49" s="181"/>
    </row>
    <row r="50" spans="1:16" s="27" customFormat="1" ht="12.75" thickBot="1" x14ac:dyDescent="0.3">
      <c r="A50" s="182"/>
      <c r="B50" s="30" t="s">
        <v>65</v>
      </c>
      <c r="C50" s="183">
        <f t="shared" si="4"/>
        <v>423605</v>
      </c>
      <c r="D50" s="184">
        <f>SUM(D51,D283)</f>
        <v>400390</v>
      </c>
      <c r="E50" s="469">
        <f t="shared" ref="E50:F50" si="19">SUM(E51,E283)</f>
        <v>0</v>
      </c>
      <c r="F50" s="428">
        <f t="shared" si="19"/>
        <v>400390</v>
      </c>
      <c r="G50" s="184">
        <f>SUM(G51,G283)</f>
        <v>0</v>
      </c>
      <c r="H50" s="188">
        <f t="shared" ref="H50:I50" si="20">SUM(H51,H283)</f>
        <v>0</v>
      </c>
      <c r="I50" s="428">
        <f t="shared" si="20"/>
        <v>0</v>
      </c>
      <c r="J50" s="186">
        <f>SUM(J51,J283)</f>
        <v>23215</v>
      </c>
      <c r="K50" s="469">
        <f t="shared" ref="K50:L50" si="21">SUM(K51,K283)</f>
        <v>0</v>
      </c>
      <c r="L50" s="428">
        <f t="shared" si="21"/>
        <v>23215</v>
      </c>
      <c r="M50" s="183">
        <f>SUM(M51,M283)</f>
        <v>0</v>
      </c>
      <c r="N50" s="185">
        <f t="shared" ref="N50:O50" si="22">SUM(N51,N283)</f>
        <v>0</v>
      </c>
      <c r="O50" s="187">
        <f t="shared" si="22"/>
        <v>0</v>
      </c>
      <c r="P50" s="189"/>
    </row>
    <row r="51" spans="1:16" s="27" customFormat="1" ht="36.75" thickTop="1" x14ac:dyDescent="0.25">
      <c r="A51" s="190"/>
      <c r="B51" s="191" t="s">
        <v>66</v>
      </c>
      <c r="C51" s="192">
        <f t="shared" si="4"/>
        <v>423605</v>
      </c>
      <c r="D51" s="193">
        <f>SUM(D52,D194)</f>
        <v>400390</v>
      </c>
      <c r="E51" s="470">
        <f t="shared" ref="E51:F51" si="23">SUM(E52,E194)</f>
        <v>0</v>
      </c>
      <c r="F51" s="429">
        <f t="shared" si="23"/>
        <v>400390</v>
      </c>
      <c r="G51" s="193">
        <f>SUM(G52,G194)</f>
        <v>0</v>
      </c>
      <c r="H51" s="513">
        <f t="shared" ref="H51:I51" si="24">SUM(H52,H194)</f>
        <v>0</v>
      </c>
      <c r="I51" s="429">
        <f t="shared" si="24"/>
        <v>0</v>
      </c>
      <c r="J51" s="195">
        <f>SUM(J52,J194)</f>
        <v>23215</v>
      </c>
      <c r="K51" s="470">
        <f t="shared" ref="K51:L51" si="25">SUM(K52,K194)</f>
        <v>0</v>
      </c>
      <c r="L51" s="429">
        <f t="shared" si="25"/>
        <v>23215</v>
      </c>
      <c r="M51" s="192">
        <f>SUM(M52,M194)</f>
        <v>0</v>
      </c>
      <c r="N51" s="194">
        <f t="shared" ref="N51:O51" si="26">SUM(N52,N194)</f>
        <v>0</v>
      </c>
      <c r="O51" s="196">
        <f t="shared" si="26"/>
        <v>0</v>
      </c>
      <c r="P51" s="197"/>
    </row>
    <row r="52" spans="1:16" s="27" customFormat="1" ht="24" x14ac:dyDescent="0.25">
      <c r="A52" s="198"/>
      <c r="B52" s="20" t="s">
        <v>67</v>
      </c>
      <c r="C52" s="199">
        <f t="shared" si="4"/>
        <v>60805</v>
      </c>
      <c r="D52" s="200">
        <f>SUM(D53,D75,D173,D187)</f>
        <v>37590</v>
      </c>
      <c r="E52" s="471">
        <f t="shared" ref="E52:F52" si="27">SUM(E53,E75,E173,E187)</f>
        <v>0</v>
      </c>
      <c r="F52" s="430">
        <f t="shared" si="27"/>
        <v>37590</v>
      </c>
      <c r="G52" s="200">
        <f>SUM(G53,G75,G173,G187)</f>
        <v>0</v>
      </c>
      <c r="H52" s="514">
        <f t="shared" ref="H52:I52" si="28">SUM(H53,H75,H173,H187)</f>
        <v>0</v>
      </c>
      <c r="I52" s="430">
        <f t="shared" si="28"/>
        <v>0</v>
      </c>
      <c r="J52" s="202">
        <f>SUM(J53,J75,J173,J187)</f>
        <v>23215</v>
      </c>
      <c r="K52" s="471">
        <f t="shared" ref="K52:L52" si="29">SUM(K53,K75,K173,K187)</f>
        <v>0</v>
      </c>
      <c r="L52" s="430">
        <f t="shared" si="29"/>
        <v>23215</v>
      </c>
      <c r="M52" s="199">
        <f>SUM(M53,M75,M173,M187)</f>
        <v>0</v>
      </c>
      <c r="N52" s="201">
        <f t="shared" ref="N52:O52" si="30">SUM(N53,N75,N173,N187)</f>
        <v>0</v>
      </c>
      <c r="O52" s="203">
        <f t="shared" si="30"/>
        <v>0</v>
      </c>
      <c r="P52" s="204"/>
    </row>
    <row r="53" spans="1:16" s="27" customFormat="1" x14ac:dyDescent="0.25">
      <c r="A53" s="205">
        <v>1000</v>
      </c>
      <c r="B53" s="205" t="s">
        <v>68</v>
      </c>
      <c r="C53" s="206">
        <f t="shared" si="4"/>
        <v>15990</v>
      </c>
      <c r="D53" s="207">
        <f>SUM(D54,D67)</f>
        <v>0</v>
      </c>
      <c r="E53" s="472">
        <f t="shared" ref="E53:F53" si="31">SUM(E54,E67)</f>
        <v>0</v>
      </c>
      <c r="F53" s="431">
        <f t="shared" si="31"/>
        <v>0</v>
      </c>
      <c r="G53" s="207">
        <f>SUM(G54,G67)</f>
        <v>0</v>
      </c>
      <c r="H53" s="211">
        <f t="shared" ref="H53:I53" si="32">SUM(H54,H67)</f>
        <v>0</v>
      </c>
      <c r="I53" s="431">
        <f t="shared" si="32"/>
        <v>0</v>
      </c>
      <c r="J53" s="209">
        <f>SUM(J54,J67)</f>
        <v>15990</v>
      </c>
      <c r="K53" s="472">
        <f t="shared" ref="K53:L53" si="33">SUM(K54,K67)</f>
        <v>0</v>
      </c>
      <c r="L53" s="431">
        <f t="shared" si="33"/>
        <v>15990</v>
      </c>
      <c r="M53" s="206">
        <f>SUM(M54,M67)</f>
        <v>0</v>
      </c>
      <c r="N53" s="208">
        <f t="shared" ref="N53:O53" si="34">SUM(N54,N67)</f>
        <v>0</v>
      </c>
      <c r="O53" s="210">
        <f t="shared" si="34"/>
        <v>0</v>
      </c>
      <c r="P53" s="212"/>
    </row>
    <row r="54" spans="1:16" x14ac:dyDescent="0.25">
      <c r="A54" s="76">
        <v>1100</v>
      </c>
      <c r="B54" s="213" t="s">
        <v>69</v>
      </c>
      <c r="C54" s="77">
        <f t="shared" si="4"/>
        <v>12500</v>
      </c>
      <c r="D54" s="214">
        <f>SUM(D55,D58,D66)</f>
        <v>0</v>
      </c>
      <c r="E54" s="473">
        <f t="shared" ref="E54:F54" si="35">SUM(E55,E58,E66)</f>
        <v>0</v>
      </c>
      <c r="F54" s="424">
        <f t="shared" si="35"/>
        <v>0</v>
      </c>
      <c r="G54" s="214">
        <f>SUM(G55,G58,G66)</f>
        <v>0</v>
      </c>
      <c r="H54" s="89">
        <f t="shared" ref="H54:I54" si="36">SUM(H55,H58,H66)</f>
        <v>0</v>
      </c>
      <c r="I54" s="424">
        <f t="shared" si="36"/>
        <v>0</v>
      </c>
      <c r="J54" s="87">
        <f>SUM(J55,J58,J66)</f>
        <v>12500</v>
      </c>
      <c r="K54" s="473">
        <f t="shared" ref="K54:L54" si="37">SUM(K55,K58,K66)</f>
        <v>0</v>
      </c>
      <c r="L54" s="424">
        <f t="shared" si="37"/>
        <v>12500</v>
      </c>
      <c r="M54" s="216">
        <f>SUM(M55,M58,M66)</f>
        <v>0</v>
      </c>
      <c r="N54" s="217">
        <f t="shared" ref="N54:O54" si="38">SUM(N55,N58,N66)</f>
        <v>0</v>
      </c>
      <c r="O54" s="218">
        <f t="shared" si="38"/>
        <v>0</v>
      </c>
      <c r="P54" s="219"/>
    </row>
    <row r="55" spans="1:16" hidden="1" x14ac:dyDescent="0.25">
      <c r="A55" s="220">
        <v>1110</v>
      </c>
      <c r="B55" s="164" t="s">
        <v>70</v>
      </c>
      <c r="C55" s="170">
        <f t="shared" si="4"/>
        <v>0</v>
      </c>
      <c r="D55" s="221">
        <f>SUM(D56:D57)</f>
        <v>0</v>
      </c>
      <c r="E55" s="222">
        <f t="shared" ref="E55:F55" si="39">SUM(E56:E57)</f>
        <v>0</v>
      </c>
      <c r="F55" s="358">
        <f t="shared" si="39"/>
        <v>0</v>
      </c>
      <c r="G55" s="221">
        <f>SUM(G56:G57)</f>
        <v>0</v>
      </c>
      <c r="H55" s="223">
        <f t="shared" ref="H55:I55" si="40">SUM(H56:H57)</f>
        <v>0</v>
      </c>
      <c r="I55" s="224">
        <f t="shared" si="40"/>
        <v>0</v>
      </c>
      <c r="J55" s="223">
        <f>SUM(J56:J57)</f>
        <v>0</v>
      </c>
      <c r="K55" s="222">
        <f t="shared" ref="K55:L55" si="41">SUM(K56:K57)</f>
        <v>0</v>
      </c>
      <c r="L55" s="225">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v>0</v>
      </c>
      <c r="E56" s="98"/>
      <c r="F56" s="359">
        <f t="shared" ref="F56:F57" si="43">D56+E56</f>
        <v>0</v>
      </c>
      <c r="G56" s="227"/>
      <c r="H56" s="97"/>
      <c r="I56" s="228">
        <f t="shared" ref="I56:I57" si="44">G56+H56</f>
        <v>0</v>
      </c>
      <c r="J56" s="97">
        <v>0</v>
      </c>
      <c r="K56" s="98"/>
      <c r="L56" s="229">
        <f t="shared" ref="L56:L57" si="45">J56+K56</f>
        <v>0</v>
      </c>
      <c r="M56" s="230"/>
      <c r="N56" s="98"/>
      <c r="O56" s="228">
        <f>M56+N56</f>
        <v>0</v>
      </c>
      <c r="P56" s="231"/>
    </row>
    <row r="57" spans="1:16" ht="24" hidden="1" customHeight="1" x14ac:dyDescent="0.25">
      <c r="A57" s="58">
        <v>1119</v>
      </c>
      <c r="B57" s="101" t="s">
        <v>72</v>
      </c>
      <c r="C57" s="102">
        <f t="shared" si="4"/>
        <v>0</v>
      </c>
      <c r="D57" s="232">
        <v>0</v>
      </c>
      <c r="E57" s="108"/>
      <c r="F57" s="343">
        <f t="shared" si="43"/>
        <v>0</v>
      </c>
      <c r="G57" s="232"/>
      <c r="H57" s="107"/>
      <c r="I57" s="233">
        <f t="shared" si="44"/>
        <v>0</v>
      </c>
      <c r="J57" s="107">
        <v>0</v>
      </c>
      <c r="K57" s="108"/>
      <c r="L57" s="234">
        <f t="shared" si="45"/>
        <v>0</v>
      </c>
      <c r="M57" s="235"/>
      <c r="N57" s="108"/>
      <c r="O57" s="233">
        <f>M57+N57</f>
        <v>0</v>
      </c>
      <c r="P57" s="236"/>
    </row>
    <row r="58" spans="1:16" x14ac:dyDescent="0.25">
      <c r="A58" s="237">
        <v>1140</v>
      </c>
      <c r="B58" s="101" t="s">
        <v>73</v>
      </c>
      <c r="C58" s="102">
        <f t="shared" si="4"/>
        <v>5700</v>
      </c>
      <c r="D58" s="238">
        <f>SUM(D59:D65)</f>
        <v>0</v>
      </c>
      <c r="E58" s="477">
        <f t="shared" ref="E58:F58" si="46">SUM(E59:E65)</f>
        <v>0</v>
      </c>
      <c r="F58" s="432">
        <f t="shared" si="46"/>
        <v>0</v>
      </c>
      <c r="G58" s="238">
        <f>SUM(G59:G65)</f>
        <v>0</v>
      </c>
      <c r="H58" s="234">
        <f t="shared" ref="H58:I58" si="47">SUM(H59:H65)</f>
        <v>0</v>
      </c>
      <c r="I58" s="432">
        <f t="shared" si="47"/>
        <v>0</v>
      </c>
      <c r="J58" s="240">
        <f>SUM(J59:J65)</f>
        <v>5700</v>
      </c>
      <c r="K58" s="477">
        <f t="shared" ref="K58:L58" si="48">SUM(K59:K65)</f>
        <v>0</v>
      </c>
      <c r="L58" s="432">
        <f t="shared" si="48"/>
        <v>5700</v>
      </c>
      <c r="M58" s="102">
        <f>SUM(M59:M65)</f>
        <v>0</v>
      </c>
      <c r="N58" s="239">
        <f t="shared" ref="N58:O58" si="49">SUM(N59:N65)</f>
        <v>0</v>
      </c>
      <c r="O58" s="233">
        <f t="shared" si="49"/>
        <v>0</v>
      </c>
      <c r="P58" s="236"/>
    </row>
    <row r="59" spans="1:16" hidden="1" x14ac:dyDescent="0.25">
      <c r="A59" s="58">
        <v>1141</v>
      </c>
      <c r="B59" s="101" t="s">
        <v>74</v>
      </c>
      <c r="C59" s="102">
        <f t="shared" si="4"/>
        <v>0</v>
      </c>
      <c r="D59" s="232">
        <v>0</v>
      </c>
      <c r="E59" s="108"/>
      <c r="F59" s="343">
        <f t="shared" ref="F59:F66" si="50">D59+E59</f>
        <v>0</v>
      </c>
      <c r="G59" s="232"/>
      <c r="H59" s="107"/>
      <c r="I59" s="233">
        <f t="shared" ref="I59:I66" si="51">G59+H59</f>
        <v>0</v>
      </c>
      <c r="J59" s="107">
        <v>0</v>
      </c>
      <c r="K59" s="108"/>
      <c r="L59" s="234">
        <f t="shared" ref="L59:L66" si="52">J59+K59</f>
        <v>0</v>
      </c>
      <c r="M59" s="235"/>
      <c r="N59" s="108"/>
      <c r="O59" s="233">
        <f t="shared" ref="O59:O66" si="53">M59+N59</f>
        <v>0</v>
      </c>
      <c r="P59" s="236"/>
    </row>
    <row r="60" spans="1:16" ht="24.75" customHeight="1" x14ac:dyDescent="0.25">
      <c r="A60" s="58">
        <v>1142</v>
      </c>
      <c r="B60" s="101" t="s">
        <v>75</v>
      </c>
      <c r="C60" s="102">
        <f t="shared" si="4"/>
        <v>5700</v>
      </c>
      <c r="D60" s="232">
        <v>0</v>
      </c>
      <c r="E60" s="476"/>
      <c r="F60" s="432">
        <f t="shared" si="50"/>
        <v>0</v>
      </c>
      <c r="G60" s="232"/>
      <c r="H60" s="515"/>
      <c r="I60" s="432">
        <f t="shared" si="51"/>
        <v>0</v>
      </c>
      <c r="J60" s="107">
        <f>3500+2200</f>
        <v>5700</v>
      </c>
      <c r="K60" s="476"/>
      <c r="L60" s="432">
        <f>J60+K60</f>
        <v>5700</v>
      </c>
      <c r="M60" s="235"/>
      <c r="N60" s="108"/>
      <c r="O60" s="233">
        <f t="shared" si="53"/>
        <v>0</v>
      </c>
      <c r="P60" s="236"/>
    </row>
    <row r="61" spans="1:16" ht="24" hidden="1" x14ac:dyDescent="0.25">
      <c r="A61" s="58">
        <v>1145</v>
      </c>
      <c r="B61" s="101" t="s">
        <v>76</v>
      </c>
      <c r="C61" s="102">
        <f t="shared" si="4"/>
        <v>0</v>
      </c>
      <c r="D61" s="232">
        <v>0</v>
      </c>
      <c r="E61" s="108"/>
      <c r="F61" s="343">
        <f t="shared" si="50"/>
        <v>0</v>
      </c>
      <c r="G61" s="232"/>
      <c r="H61" s="107"/>
      <c r="I61" s="233">
        <f t="shared" si="51"/>
        <v>0</v>
      </c>
      <c r="J61" s="107">
        <v>0</v>
      </c>
      <c r="K61" s="108"/>
      <c r="L61" s="234">
        <f t="shared" si="52"/>
        <v>0</v>
      </c>
      <c r="M61" s="235"/>
      <c r="N61" s="108"/>
      <c r="O61" s="233">
        <f>M61+N61</f>
        <v>0</v>
      </c>
      <c r="P61" s="236"/>
    </row>
    <row r="62" spans="1:16" ht="27.75" hidden="1" customHeight="1" x14ac:dyDescent="0.25">
      <c r="A62" s="58">
        <v>1146</v>
      </c>
      <c r="B62" s="101" t="s">
        <v>77</v>
      </c>
      <c r="C62" s="102">
        <f t="shared" si="4"/>
        <v>0</v>
      </c>
      <c r="D62" s="232">
        <v>0</v>
      </c>
      <c r="E62" s="108"/>
      <c r="F62" s="343">
        <f t="shared" si="50"/>
        <v>0</v>
      </c>
      <c r="G62" s="232"/>
      <c r="H62" s="107"/>
      <c r="I62" s="233">
        <f t="shared" si="51"/>
        <v>0</v>
      </c>
      <c r="J62" s="107">
        <v>0</v>
      </c>
      <c r="K62" s="108"/>
      <c r="L62" s="234">
        <f t="shared" si="52"/>
        <v>0</v>
      </c>
      <c r="M62" s="235"/>
      <c r="N62" s="108"/>
      <c r="O62" s="233">
        <f t="shared" si="53"/>
        <v>0</v>
      </c>
      <c r="P62" s="236"/>
    </row>
    <row r="63" spans="1:16" hidden="1" x14ac:dyDescent="0.25">
      <c r="A63" s="58">
        <v>1147</v>
      </c>
      <c r="B63" s="101" t="s">
        <v>78</v>
      </c>
      <c r="C63" s="102">
        <f t="shared" si="4"/>
        <v>0</v>
      </c>
      <c r="D63" s="232">
        <v>0</v>
      </c>
      <c r="E63" s="476"/>
      <c r="F63" s="432">
        <f t="shared" si="50"/>
        <v>0</v>
      </c>
      <c r="G63" s="232"/>
      <c r="H63" s="515"/>
      <c r="I63" s="432">
        <f t="shared" si="51"/>
        <v>0</v>
      </c>
      <c r="J63" s="107">
        <f>2200-2200</f>
        <v>0</v>
      </c>
      <c r="K63" s="476"/>
      <c r="L63" s="432">
        <f t="shared" si="52"/>
        <v>0</v>
      </c>
      <c r="M63" s="235"/>
      <c r="N63" s="108"/>
      <c r="O63" s="233">
        <f t="shared" si="53"/>
        <v>0</v>
      </c>
      <c r="P63" s="236"/>
    </row>
    <row r="64" spans="1:16" hidden="1" x14ac:dyDescent="0.25">
      <c r="A64" s="58">
        <v>1148</v>
      </c>
      <c r="B64" s="101" t="s">
        <v>79</v>
      </c>
      <c r="C64" s="102">
        <f t="shared" si="4"/>
        <v>0</v>
      </c>
      <c r="D64" s="232">
        <v>0</v>
      </c>
      <c r="E64" s="108"/>
      <c r="F64" s="343">
        <f t="shared" si="50"/>
        <v>0</v>
      </c>
      <c r="G64" s="232"/>
      <c r="H64" s="107"/>
      <c r="I64" s="233">
        <f t="shared" si="51"/>
        <v>0</v>
      </c>
      <c r="J64" s="107">
        <v>0</v>
      </c>
      <c r="K64" s="108"/>
      <c r="L64" s="234">
        <f t="shared" si="52"/>
        <v>0</v>
      </c>
      <c r="M64" s="235"/>
      <c r="N64" s="108"/>
      <c r="O64" s="233">
        <f t="shared" si="53"/>
        <v>0</v>
      </c>
      <c r="P64" s="236"/>
    </row>
    <row r="65" spans="1:16" ht="24" hidden="1" customHeight="1" x14ac:dyDescent="0.25">
      <c r="A65" s="58">
        <v>1149</v>
      </c>
      <c r="B65" s="101" t="s">
        <v>80</v>
      </c>
      <c r="C65" s="102">
        <f>F65+I65+L65+O65</f>
        <v>0</v>
      </c>
      <c r="D65" s="232">
        <v>0</v>
      </c>
      <c r="E65" s="108"/>
      <c r="F65" s="343">
        <f t="shared" si="50"/>
        <v>0</v>
      </c>
      <c r="G65" s="232"/>
      <c r="H65" s="107"/>
      <c r="I65" s="233">
        <f t="shared" si="51"/>
        <v>0</v>
      </c>
      <c r="J65" s="107">
        <v>0</v>
      </c>
      <c r="K65" s="108"/>
      <c r="L65" s="234">
        <f t="shared" si="52"/>
        <v>0</v>
      </c>
      <c r="M65" s="235"/>
      <c r="N65" s="108"/>
      <c r="O65" s="233">
        <f t="shared" si="53"/>
        <v>0</v>
      </c>
      <c r="P65" s="236"/>
    </row>
    <row r="66" spans="1:16" ht="36" x14ac:dyDescent="0.25">
      <c r="A66" s="220">
        <v>1150</v>
      </c>
      <c r="B66" s="164" t="s">
        <v>81</v>
      </c>
      <c r="C66" s="170">
        <f>F66+I66+L66+O66</f>
        <v>6800</v>
      </c>
      <c r="D66" s="241">
        <v>0</v>
      </c>
      <c r="E66" s="478"/>
      <c r="F66" s="426">
        <f t="shared" si="50"/>
        <v>0</v>
      </c>
      <c r="G66" s="241"/>
      <c r="H66" s="516"/>
      <c r="I66" s="426">
        <f t="shared" si="51"/>
        <v>0</v>
      </c>
      <c r="J66" s="243">
        <f>4500+2300</f>
        <v>6800</v>
      </c>
      <c r="K66" s="478"/>
      <c r="L66" s="426">
        <f t="shared" si="52"/>
        <v>6800</v>
      </c>
      <c r="M66" s="244"/>
      <c r="N66" s="242"/>
      <c r="O66" s="224">
        <f t="shared" si="53"/>
        <v>0</v>
      </c>
      <c r="P66" s="226"/>
    </row>
    <row r="67" spans="1:16" ht="24" x14ac:dyDescent="0.25">
      <c r="A67" s="76">
        <v>1200</v>
      </c>
      <c r="B67" s="213" t="s">
        <v>82</v>
      </c>
      <c r="C67" s="77">
        <f t="shared" si="4"/>
        <v>3490</v>
      </c>
      <c r="D67" s="214">
        <f>SUM(D68:D69)</f>
        <v>0</v>
      </c>
      <c r="E67" s="473">
        <f t="shared" ref="E67:F67" si="54">SUM(E68:E69)</f>
        <v>0</v>
      </c>
      <c r="F67" s="424">
        <f t="shared" si="54"/>
        <v>0</v>
      </c>
      <c r="G67" s="214">
        <f>SUM(G68:G69)</f>
        <v>0</v>
      </c>
      <c r="H67" s="89">
        <f t="shared" ref="H67:I67" si="55">SUM(H68:H69)</f>
        <v>0</v>
      </c>
      <c r="I67" s="424">
        <f t="shared" si="55"/>
        <v>0</v>
      </c>
      <c r="J67" s="87">
        <f>SUM(J68:J69)</f>
        <v>3490</v>
      </c>
      <c r="K67" s="473">
        <f t="shared" ref="K67:L67" si="56">SUM(K68:K69)</f>
        <v>0</v>
      </c>
      <c r="L67" s="424">
        <f t="shared" si="56"/>
        <v>3490</v>
      </c>
      <c r="M67" s="77">
        <f>SUM(M68:M69)</f>
        <v>0</v>
      </c>
      <c r="N67" s="88">
        <f t="shared" ref="N67:O67" si="57">SUM(N68:N69)</f>
        <v>0</v>
      </c>
      <c r="O67" s="215">
        <f t="shared" si="57"/>
        <v>0</v>
      </c>
      <c r="P67" s="245"/>
    </row>
    <row r="68" spans="1:16" ht="24" x14ac:dyDescent="0.25">
      <c r="A68" s="496">
        <v>1210</v>
      </c>
      <c r="B68" s="91" t="s">
        <v>83</v>
      </c>
      <c r="C68" s="92">
        <f t="shared" si="4"/>
        <v>3490</v>
      </c>
      <c r="D68" s="227">
        <v>0</v>
      </c>
      <c r="E68" s="475"/>
      <c r="F68" s="433">
        <f>D68+E68</f>
        <v>0</v>
      </c>
      <c r="G68" s="227"/>
      <c r="H68" s="517"/>
      <c r="I68" s="433">
        <f>G68+H68</f>
        <v>0</v>
      </c>
      <c r="J68" s="97">
        <f>2460+1030</f>
        <v>3490</v>
      </c>
      <c r="K68" s="475"/>
      <c r="L68" s="433">
        <f>J68+K68</f>
        <v>3490</v>
      </c>
      <c r="M68" s="230"/>
      <c r="N68" s="98"/>
      <c r="O68" s="228">
        <f>M68+N68</f>
        <v>0</v>
      </c>
      <c r="P68" s="231"/>
    </row>
    <row r="69" spans="1:16" ht="24" hidden="1" x14ac:dyDescent="0.25">
      <c r="A69" s="237">
        <v>1220</v>
      </c>
      <c r="B69" s="101" t="s">
        <v>84</v>
      </c>
      <c r="C69" s="102">
        <f t="shared" si="4"/>
        <v>0</v>
      </c>
      <c r="D69" s="238">
        <f>SUM(D70:D74)</f>
        <v>0</v>
      </c>
      <c r="E69" s="239">
        <f t="shared" ref="E69:F69" si="58">SUM(E70:E74)</f>
        <v>0</v>
      </c>
      <c r="F69" s="343">
        <f t="shared" si="58"/>
        <v>0</v>
      </c>
      <c r="G69" s="238">
        <f>SUM(G70:G74)</f>
        <v>0</v>
      </c>
      <c r="H69" s="240">
        <f t="shared" ref="H69:I69" si="59">SUM(H70:H74)</f>
        <v>0</v>
      </c>
      <c r="I69" s="233">
        <f t="shared" si="59"/>
        <v>0</v>
      </c>
      <c r="J69" s="240">
        <f>SUM(J70:J74)</f>
        <v>0</v>
      </c>
      <c r="K69" s="239">
        <f t="shared" ref="K69:L69" si="60">SUM(K70:K74)</f>
        <v>0</v>
      </c>
      <c r="L69" s="234">
        <f t="shared" si="60"/>
        <v>0</v>
      </c>
      <c r="M69" s="102">
        <f>SUM(M70:M74)</f>
        <v>0</v>
      </c>
      <c r="N69" s="239">
        <f t="shared" ref="N69:O69" si="61">SUM(N70:N74)</f>
        <v>0</v>
      </c>
      <c r="O69" s="233">
        <f t="shared" si="61"/>
        <v>0</v>
      </c>
      <c r="P69" s="236"/>
    </row>
    <row r="70" spans="1:16" ht="48" hidden="1" x14ac:dyDescent="0.25">
      <c r="A70" s="58">
        <v>1221</v>
      </c>
      <c r="B70" s="101" t="s">
        <v>85</v>
      </c>
      <c r="C70" s="102">
        <f t="shared" si="4"/>
        <v>0</v>
      </c>
      <c r="D70" s="232">
        <v>0</v>
      </c>
      <c r="E70" s="108"/>
      <c r="F70" s="343">
        <f t="shared" ref="F70:F74" si="62">D70+E70</f>
        <v>0</v>
      </c>
      <c r="G70" s="232"/>
      <c r="H70" s="107"/>
      <c r="I70" s="233">
        <f t="shared" ref="I70:I74" si="63">G70+H70</f>
        <v>0</v>
      </c>
      <c r="J70" s="107">
        <v>0</v>
      </c>
      <c r="K70" s="108"/>
      <c r="L70" s="234">
        <f t="shared" ref="L70:L74" si="64">J70+K70</f>
        <v>0</v>
      </c>
      <c r="M70" s="235"/>
      <c r="N70" s="108"/>
      <c r="O70" s="233">
        <f t="shared" ref="O70:O74" si="65">M70+N70</f>
        <v>0</v>
      </c>
      <c r="P70" s="236"/>
    </row>
    <row r="71" spans="1:16" hidden="1" x14ac:dyDescent="0.25">
      <c r="A71" s="58">
        <v>1223</v>
      </c>
      <c r="B71" s="101" t="s">
        <v>86</v>
      </c>
      <c r="C71" s="102">
        <f t="shared" si="4"/>
        <v>0</v>
      </c>
      <c r="D71" s="232">
        <v>0</v>
      </c>
      <c r="E71" s="108"/>
      <c r="F71" s="343">
        <f t="shared" si="62"/>
        <v>0</v>
      </c>
      <c r="G71" s="232"/>
      <c r="H71" s="107"/>
      <c r="I71" s="233">
        <f t="shared" si="63"/>
        <v>0</v>
      </c>
      <c r="J71" s="107">
        <v>0</v>
      </c>
      <c r="K71" s="108"/>
      <c r="L71" s="234">
        <f t="shared" si="64"/>
        <v>0</v>
      </c>
      <c r="M71" s="235"/>
      <c r="N71" s="108"/>
      <c r="O71" s="233">
        <f t="shared" si="65"/>
        <v>0</v>
      </c>
      <c r="P71" s="236"/>
    </row>
    <row r="72" spans="1:16" hidden="1" x14ac:dyDescent="0.25">
      <c r="A72" s="58">
        <v>1225</v>
      </c>
      <c r="B72" s="101" t="s">
        <v>87</v>
      </c>
      <c r="C72" s="102">
        <f t="shared" si="4"/>
        <v>0</v>
      </c>
      <c r="D72" s="232">
        <v>0</v>
      </c>
      <c r="E72" s="108"/>
      <c r="F72" s="343">
        <f t="shared" si="62"/>
        <v>0</v>
      </c>
      <c r="G72" s="232"/>
      <c r="H72" s="107"/>
      <c r="I72" s="233">
        <f t="shared" si="63"/>
        <v>0</v>
      </c>
      <c r="J72" s="107">
        <v>0</v>
      </c>
      <c r="K72" s="108"/>
      <c r="L72" s="234">
        <f t="shared" si="64"/>
        <v>0</v>
      </c>
      <c r="M72" s="235"/>
      <c r="N72" s="108"/>
      <c r="O72" s="233">
        <f t="shared" si="65"/>
        <v>0</v>
      </c>
      <c r="P72" s="236"/>
    </row>
    <row r="73" spans="1:16" ht="36" hidden="1" x14ac:dyDescent="0.25">
      <c r="A73" s="58">
        <v>1227</v>
      </c>
      <c r="B73" s="101" t="s">
        <v>88</v>
      </c>
      <c r="C73" s="102">
        <f t="shared" si="4"/>
        <v>0</v>
      </c>
      <c r="D73" s="232">
        <v>0</v>
      </c>
      <c r="E73" s="108"/>
      <c r="F73" s="343">
        <f t="shared" si="62"/>
        <v>0</v>
      </c>
      <c r="G73" s="232"/>
      <c r="H73" s="107"/>
      <c r="I73" s="233">
        <f t="shared" si="63"/>
        <v>0</v>
      </c>
      <c r="J73" s="107">
        <v>0</v>
      </c>
      <c r="K73" s="108"/>
      <c r="L73" s="234">
        <f t="shared" si="64"/>
        <v>0</v>
      </c>
      <c r="M73" s="235"/>
      <c r="N73" s="108"/>
      <c r="O73" s="233">
        <f t="shared" si="65"/>
        <v>0</v>
      </c>
      <c r="P73" s="236"/>
    </row>
    <row r="74" spans="1:16" ht="48" hidden="1" x14ac:dyDescent="0.25">
      <c r="A74" s="58">
        <v>1228</v>
      </c>
      <c r="B74" s="101" t="s">
        <v>89</v>
      </c>
      <c r="C74" s="102">
        <f t="shared" si="4"/>
        <v>0</v>
      </c>
      <c r="D74" s="232">
        <v>0</v>
      </c>
      <c r="E74" s="108"/>
      <c r="F74" s="343">
        <f t="shared" si="62"/>
        <v>0</v>
      </c>
      <c r="G74" s="232"/>
      <c r="H74" s="107"/>
      <c r="I74" s="233">
        <f t="shared" si="63"/>
        <v>0</v>
      </c>
      <c r="J74" s="107">
        <v>0</v>
      </c>
      <c r="K74" s="108"/>
      <c r="L74" s="234">
        <f t="shared" si="64"/>
        <v>0</v>
      </c>
      <c r="M74" s="235"/>
      <c r="N74" s="108"/>
      <c r="O74" s="233">
        <f t="shared" si="65"/>
        <v>0</v>
      </c>
      <c r="P74" s="236"/>
    </row>
    <row r="75" spans="1:16" x14ac:dyDescent="0.25">
      <c r="A75" s="205">
        <v>2000</v>
      </c>
      <c r="B75" s="205" t="s">
        <v>90</v>
      </c>
      <c r="C75" s="206">
        <f t="shared" si="4"/>
        <v>44815</v>
      </c>
      <c r="D75" s="207">
        <f>SUM(D76,D83,D130,D164,D165,D172)</f>
        <v>37590</v>
      </c>
      <c r="E75" s="472">
        <f t="shared" ref="E75:F75" si="66">SUM(E76,E83,E130,E164,E165,E172)</f>
        <v>0</v>
      </c>
      <c r="F75" s="431">
        <f t="shared" si="66"/>
        <v>37590</v>
      </c>
      <c r="G75" s="207">
        <f>SUM(G76,G83,G130,G164,G165,G172)</f>
        <v>0</v>
      </c>
      <c r="H75" s="211">
        <f t="shared" ref="H75:I75" si="67">SUM(H76,H83,H130,H164,H165,H172)</f>
        <v>0</v>
      </c>
      <c r="I75" s="431">
        <f t="shared" si="67"/>
        <v>0</v>
      </c>
      <c r="J75" s="209">
        <f>SUM(J76,J83,J130,J164,J165,J172)</f>
        <v>7225</v>
      </c>
      <c r="K75" s="472">
        <f t="shared" ref="K75:L75" si="68">SUM(K76,K83,K130,K164,K165,K172)</f>
        <v>0</v>
      </c>
      <c r="L75" s="431">
        <f t="shared" si="68"/>
        <v>7225</v>
      </c>
      <c r="M75" s="206">
        <f>SUM(M76,M83,M130,M164,M165,M172)</f>
        <v>0</v>
      </c>
      <c r="N75" s="208">
        <f t="shared" ref="N75:O75" si="69">SUM(N76,N83,N130,N164,N165,N172)</f>
        <v>0</v>
      </c>
      <c r="O75" s="210">
        <f t="shared" si="69"/>
        <v>0</v>
      </c>
      <c r="P75" s="212"/>
    </row>
    <row r="76" spans="1:16" ht="24" hidden="1" x14ac:dyDescent="0.25">
      <c r="A76" s="76">
        <v>2100</v>
      </c>
      <c r="B76" s="213" t="s">
        <v>91</v>
      </c>
      <c r="C76" s="77">
        <f t="shared" si="4"/>
        <v>0</v>
      </c>
      <c r="D76" s="214">
        <f>SUM(D77,D80)</f>
        <v>0</v>
      </c>
      <c r="E76" s="88">
        <f t="shared" ref="E76:F76" si="70">SUM(E77,E80)</f>
        <v>0</v>
      </c>
      <c r="F76" s="345">
        <f t="shared" si="70"/>
        <v>0</v>
      </c>
      <c r="G76" s="214">
        <f>SUM(G77,G80)</f>
        <v>0</v>
      </c>
      <c r="H76" s="87">
        <f t="shared" ref="H76:I76" si="71">SUM(H77,H80)</f>
        <v>0</v>
      </c>
      <c r="I76" s="215">
        <f t="shared" si="71"/>
        <v>0</v>
      </c>
      <c r="J76" s="87">
        <f>SUM(J77,J80)</f>
        <v>0</v>
      </c>
      <c r="K76" s="88">
        <f t="shared" ref="K76:L76" si="72">SUM(K77,K80)</f>
        <v>0</v>
      </c>
      <c r="L76" s="89">
        <f t="shared" si="72"/>
        <v>0</v>
      </c>
      <c r="M76" s="77">
        <f>SUM(M77,M80)</f>
        <v>0</v>
      </c>
      <c r="N76" s="88">
        <f t="shared" ref="N76:O76" si="73">SUM(N77,N80)</f>
        <v>0</v>
      </c>
      <c r="O76" s="215">
        <f t="shared" si="73"/>
        <v>0</v>
      </c>
      <c r="P76" s="245"/>
    </row>
    <row r="77" spans="1:16" ht="24" hidden="1" x14ac:dyDescent="0.25">
      <c r="A77" s="496">
        <v>2110</v>
      </c>
      <c r="B77" s="91" t="s">
        <v>92</v>
      </c>
      <c r="C77" s="92">
        <f t="shared" si="4"/>
        <v>0</v>
      </c>
      <c r="D77" s="246">
        <f>SUM(D78:D79)</f>
        <v>0</v>
      </c>
      <c r="E77" s="247">
        <f t="shared" ref="E77:F77" si="74">SUM(E78:E79)</f>
        <v>0</v>
      </c>
      <c r="F77" s="359">
        <f t="shared" si="74"/>
        <v>0</v>
      </c>
      <c r="G77" s="246">
        <f>SUM(G78:G79)</f>
        <v>0</v>
      </c>
      <c r="H77" s="248">
        <f t="shared" ref="H77:I77" si="75">SUM(H78:H79)</f>
        <v>0</v>
      </c>
      <c r="I77" s="228">
        <f t="shared" si="75"/>
        <v>0</v>
      </c>
      <c r="J77" s="248">
        <f>SUM(J78:J79)</f>
        <v>0</v>
      </c>
      <c r="K77" s="247">
        <f t="shared" ref="K77:L77" si="76">SUM(K78:K79)</f>
        <v>0</v>
      </c>
      <c r="L77" s="229">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v>0</v>
      </c>
      <c r="E78" s="108"/>
      <c r="F78" s="343">
        <f t="shared" ref="F78:F79" si="78">D78+E78</f>
        <v>0</v>
      </c>
      <c r="G78" s="232"/>
      <c r="H78" s="107"/>
      <c r="I78" s="233">
        <f t="shared" ref="I78:I79" si="79">G78+H78</f>
        <v>0</v>
      </c>
      <c r="J78" s="107">
        <v>0</v>
      </c>
      <c r="K78" s="108"/>
      <c r="L78" s="234">
        <f t="shared" ref="L78:L79" si="80">J78+K78</f>
        <v>0</v>
      </c>
      <c r="M78" s="235"/>
      <c r="N78" s="108"/>
      <c r="O78" s="233">
        <f t="shared" ref="O78:O79" si="81">M78+N78</f>
        <v>0</v>
      </c>
      <c r="P78" s="236"/>
    </row>
    <row r="79" spans="1:16" ht="24" hidden="1" x14ac:dyDescent="0.25">
      <c r="A79" s="58">
        <v>2112</v>
      </c>
      <c r="B79" s="101" t="s">
        <v>94</v>
      </c>
      <c r="C79" s="102">
        <f t="shared" si="4"/>
        <v>0</v>
      </c>
      <c r="D79" s="232">
        <v>0</v>
      </c>
      <c r="E79" s="108"/>
      <c r="F79" s="343">
        <f t="shared" si="78"/>
        <v>0</v>
      </c>
      <c r="G79" s="232"/>
      <c r="H79" s="107"/>
      <c r="I79" s="233">
        <f t="shared" si="79"/>
        <v>0</v>
      </c>
      <c r="J79" s="107">
        <v>0</v>
      </c>
      <c r="K79" s="108"/>
      <c r="L79" s="234">
        <f t="shared" si="80"/>
        <v>0</v>
      </c>
      <c r="M79" s="235"/>
      <c r="N79" s="108"/>
      <c r="O79" s="233">
        <f t="shared" si="81"/>
        <v>0</v>
      </c>
      <c r="P79" s="236"/>
    </row>
    <row r="80" spans="1:16" ht="24" hidden="1" x14ac:dyDescent="0.25">
      <c r="A80" s="237">
        <v>2120</v>
      </c>
      <c r="B80" s="101" t="s">
        <v>95</v>
      </c>
      <c r="C80" s="102">
        <f t="shared" si="4"/>
        <v>0</v>
      </c>
      <c r="D80" s="238">
        <f>SUM(D81:D82)</f>
        <v>0</v>
      </c>
      <c r="E80" s="239">
        <f t="shared" ref="E80:F80" si="82">SUM(E81:E82)</f>
        <v>0</v>
      </c>
      <c r="F80" s="343">
        <f t="shared" si="82"/>
        <v>0</v>
      </c>
      <c r="G80" s="238">
        <f>SUM(G81:G82)</f>
        <v>0</v>
      </c>
      <c r="H80" s="240">
        <f t="shared" ref="H80:I80" si="83">SUM(H81:H82)</f>
        <v>0</v>
      </c>
      <c r="I80" s="233">
        <f t="shared" si="83"/>
        <v>0</v>
      </c>
      <c r="J80" s="240">
        <f>SUM(J81:J82)</f>
        <v>0</v>
      </c>
      <c r="K80" s="239">
        <f t="shared" ref="K80:L80" si="84">SUM(K81:K82)</f>
        <v>0</v>
      </c>
      <c r="L80" s="234">
        <f t="shared" si="84"/>
        <v>0</v>
      </c>
      <c r="M80" s="102">
        <f>SUM(M81:M82)</f>
        <v>0</v>
      </c>
      <c r="N80" s="239">
        <f t="shared" ref="N80:O80" si="85">SUM(N81:N82)</f>
        <v>0</v>
      </c>
      <c r="O80" s="233">
        <f t="shared" si="85"/>
        <v>0</v>
      </c>
      <c r="P80" s="236"/>
    </row>
    <row r="81" spans="1:16" hidden="1" x14ac:dyDescent="0.25">
      <c r="A81" s="58">
        <v>2121</v>
      </c>
      <c r="B81" s="101" t="s">
        <v>93</v>
      </c>
      <c r="C81" s="102">
        <f t="shared" si="4"/>
        <v>0</v>
      </c>
      <c r="D81" s="232">
        <v>0</v>
      </c>
      <c r="E81" s="108"/>
      <c r="F81" s="343">
        <f t="shared" ref="F81:F82" si="86">D81+E81</f>
        <v>0</v>
      </c>
      <c r="G81" s="232"/>
      <c r="H81" s="107"/>
      <c r="I81" s="233">
        <f t="shared" ref="I81:I82" si="87">G81+H81</f>
        <v>0</v>
      </c>
      <c r="J81" s="107">
        <v>0</v>
      </c>
      <c r="K81" s="108"/>
      <c r="L81" s="234">
        <f t="shared" ref="L81:L82" si="88">J81+K81</f>
        <v>0</v>
      </c>
      <c r="M81" s="235"/>
      <c r="N81" s="108"/>
      <c r="O81" s="233">
        <f t="shared" ref="O81:O82" si="89">M81+N81</f>
        <v>0</v>
      </c>
      <c r="P81" s="236"/>
    </row>
    <row r="82" spans="1:16" ht="24" hidden="1" x14ac:dyDescent="0.25">
      <c r="A82" s="58">
        <v>2122</v>
      </c>
      <c r="B82" s="101" t="s">
        <v>94</v>
      </c>
      <c r="C82" s="102">
        <f t="shared" si="4"/>
        <v>0</v>
      </c>
      <c r="D82" s="232">
        <v>0</v>
      </c>
      <c r="E82" s="108"/>
      <c r="F82" s="343">
        <f t="shared" si="86"/>
        <v>0</v>
      </c>
      <c r="G82" s="232"/>
      <c r="H82" s="107"/>
      <c r="I82" s="233">
        <f t="shared" si="87"/>
        <v>0</v>
      </c>
      <c r="J82" s="107">
        <v>0</v>
      </c>
      <c r="K82" s="108"/>
      <c r="L82" s="234">
        <f t="shared" si="88"/>
        <v>0</v>
      </c>
      <c r="M82" s="235"/>
      <c r="N82" s="108"/>
      <c r="O82" s="233">
        <f t="shared" si="89"/>
        <v>0</v>
      </c>
      <c r="P82" s="236"/>
    </row>
    <row r="83" spans="1:16" x14ac:dyDescent="0.25">
      <c r="A83" s="76">
        <v>2200</v>
      </c>
      <c r="B83" s="213" t="s">
        <v>96</v>
      </c>
      <c r="C83" s="77">
        <f t="shared" si="4"/>
        <v>30785</v>
      </c>
      <c r="D83" s="214">
        <f>SUM(D84,D89,D95,D103,D112,D116,D122,D128)</f>
        <v>30937</v>
      </c>
      <c r="E83" s="473">
        <f t="shared" ref="E83:F83" si="90">SUM(E84,E89,E95,E103,E112,E116,E122,E128)</f>
        <v>-152</v>
      </c>
      <c r="F83" s="424">
        <f t="shared" si="90"/>
        <v>30785</v>
      </c>
      <c r="G83" s="214">
        <f>SUM(G84,G89,G95,G103,G112,G116,G122,G128)</f>
        <v>0</v>
      </c>
      <c r="H83" s="89">
        <f t="shared" ref="H83:I83" si="91">SUM(H84,H89,H95,H103,H112,H116,H122,H128)</f>
        <v>0</v>
      </c>
      <c r="I83" s="424">
        <f t="shared" si="91"/>
        <v>0</v>
      </c>
      <c r="J83" s="87">
        <f>SUM(J84,J89,J95,J103,J112,J116,J122,J128)</f>
        <v>0</v>
      </c>
      <c r="K83" s="473">
        <f t="shared" ref="K83:L83" si="92">SUM(K84,K89,K95,K103,K112,K116,K122,K128)</f>
        <v>0</v>
      </c>
      <c r="L83" s="424">
        <f t="shared" si="92"/>
        <v>0</v>
      </c>
      <c r="M83" s="125">
        <f>SUM(M84,M89,M95,M103,M112,M116,M122,M128)</f>
        <v>0</v>
      </c>
      <c r="N83" s="249">
        <f t="shared" ref="N83:O83" si="93">SUM(N84,N89,N95,N103,N112,N116,N122,N128)</f>
        <v>0</v>
      </c>
      <c r="O83" s="250">
        <f t="shared" si="93"/>
        <v>0</v>
      </c>
      <c r="P83" s="251"/>
    </row>
    <row r="84" spans="1:16" ht="24" x14ac:dyDescent="0.25">
      <c r="A84" s="220">
        <v>2210</v>
      </c>
      <c r="B84" s="164" t="s">
        <v>97</v>
      </c>
      <c r="C84" s="170">
        <f t="shared" si="4"/>
        <v>897</v>
      </c>
      <c r="D84" s="221">
        <f>SUM(D85:D88)</f>
        <v>897</v>
      </c>
      <c r="E84" s="474">
        <f t="shared" ref="E84:F84" si="94">SUM(E85:E88)</f>
        <v>0</v>
      </c>
      <c r="F84" s="426">
        <f t="shared" si="94"/>
        <v>897</v>
      </c>
      <c r="G84" s="221">
        <f>SUM(G85:G88)</f>
        <v>0</v>
      </c>
      <c r="H84" s="225">
        <f t="shared" ref="H84:I84" si="95">SUM(H85:H88)</f>
        <v>0</v>
      </c>
      <c r="I84" s="426">
        <f t="shared" si="95"/>
        <v>0</v>
      </c>
      <c r="J84" s="223">
        <f>SUM(J85:J88)</f>
        <v>0</v>
      </c>
      <c r="K84" s="474">
        <f t="shared" ref="K84:L84" si="96">SUM(K85:K88)</f>
        <v>0</v>
      </c>
      <c r="L84" s="426">
        <f t="shared" si="96"/>
        <v>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v>0</v>
      </c>
      <c r="E85" s="98"/>
      <c r="F85" s="359">
        <f t="shared" ref="F85:F88" si="99">D85+E85</f>
        <v>0</v>
      </c>
      <c r="G85" s="227"/>
      <c r="H85" s="97"/>
      <c r="I85" s="228">
        <f t="shared" ref="I85:I88" si="100">G85+H85</f>
        <v>0</v>
      </c>
      <c r="J85" s="97">
        <v>0</v>
      </c>
      <c r="K85" s="98"/>
      <c r="L85" s="229">
        <f t="shared" ref="L85:L88" si="101">J85+K85</f>
        <v>0</v>
      </c>
      <c r="M85" s="230"/>
      <c r="N85" s="98"/>
      <c r="O85" s="228">
        <f t="shared" ref="O85:O88" si="102">M85+N85</f>
        <v>0</v>
      </c>
      <c r="P85" s="231"/>
    </row>
    <row r="86" spans="1:16" ht="36" x14ac:dyDescent="0.25">
      <c r="A86" s="58">
        <v>2212</v>
      </c>
      <c r="B86" s="101" t="s">
        <v>99</v>
      </c>
      <c r="C86" s="102">
        <f t="shared" si="98"/>
        <v>897</v>
      </c>
      <c r="D86" s="232">
        <v>897</v>
      </c>
      <c r="E86" s="476"/>
      <c r="F86" s="432">
        <f t="shared" si="99"/>
        <v>897</v>
      </c>
      <c r="G86" s="232"/>
      <c r="H86" s="515"/>
      <c r="I86" s="432">
        <f t="shared" si="100"/>
        <v>0</v>
      </c>
      <c r="J86" s="107">
        <v>0</v>
      </c>
      <c r="K86" s="476"/>
      <c r="L86" s="432">
        <f t="shared" si="101"/>
        <v>0</v>
      </c>
      <c r="M86" s="235"/>
      <c r="N86" s="108"/>
      <c r="O86" s="233">
        <f t="shared" si="102"/>
        <v>0</v>
      </c>
      <c r="P86" s="236"/>
    </row>
    <row r="87" spans="1:16" ht="24" hidden="1" x14ac:dyDescent="0.25">
      <c r="A87" s="58">
        <v>2214</v>
      </c>
      <c r="B87" s="101" t="s">
        <v>100</v>
      </c>
      <c r="C87" s="102">
        <f t="shared" si="98"/>
        <v>0</v>
      </c>
      <c r="D87" s="232">
        <v>0</v>
      </c>
      <c r="E87" s="108"/>
      <c r="F87" s="343">
        <f t="shared" si="99"/>
        <v>0</v>
      </c>
      <c r="G87" s="232"/>
      <c r="H87" s="107"/>
      <c r="I87" s="233">
        <f t="shared" si="100"/>
        <v>0</v>
      </c>
      <c r="J87" s="107">
        <v>0</v>
      </c>
      <c r="K87" s="108"/>
      <c r="L87" s="234">
        <f t="shared" si="101"/>
        <v>0</v>
      </c>
      <c r="M87" s="235"/>
      <c r="N87" s="108"/>
      <c r="O87" s="233">
        <f t="shared" si="102"/>
        <v>0</v>
      </c>
      <c r="P87" s="236"/>
    </row>
    <row r="88" spans="1:16" hidden="1" x14ac:dyDescent="0.25">
      <c r="A88" s="58">
        <v>2219</v>
      </c>
      <c r="B88" s="101" t="s">
        <v>101</v>
      </c>
      <c r="C88" s="102">
        <f t="shared" si="98"/>
        <v>0</v>
      </c>
      <c r="D88" s="232">
        <v>0</v>
      </c>
      <c r="E88" s="108"/>
      <c r="F88" s="343">
        <f t="shared" si="99"/>
        <v>0</v>
      </c>
      <c r="G88" s="232"/>
      <c r="H88" s="107"/>
      <c r="I88" s="233">
        <f t="shared" si="100"/>
        <v>0</v>
      </c>
      <c r="J88" s="107">
        <v>0</v>
      </c>
      <c r="K88" s="108"/>
      <c r="L88" s="234">
        <f t="shared" si="101"/>
        <v>0</v>
      </c>
      <c r="M88" s="235"/>
      <c r="N88" s="108"/>
      <c r="O88" s="233">
        <f t="shared" si="102"/>
        <v>0</v>
      </c>
      <c r="P88" s="236"/>
    </row>
    <row r="89" spans="1:16" ht="24" x14ac:dyDescent="0.25">
      <c r="A89" s="237">
        <v>2220</v>
      </c>
      <c r="B89" s="101" t="s">
        <v>102</v>
      </c>
      <c r="C89" s="102">
        <f t="shared" si="98"/>
        <v>5000</v>
      </c>
      <c r="D89" s="238">
        <f>SUM(D90:D94)</f>
        <v>5000</v>
      </c>
      <c r="E89" s="477">
        <f t="shared" ref="E89:F89" si="103">SUM(E90:E94)</f>
        <v>0</v>
      </c>
      <c r="F89" s="432">
        <f t="shared" si="103"/>
        <v>5000</v>
      </c>
      <c r="G89" s="238">
        <f>SUM(G90:G94)</f>
        <v>0</v>
      </c>
      <c r="H89" s="234">
        <f t="shared" ref="H89:I89" si="104">SUM(H90:H94)</f>
        <v>0</v>
      </c>
      <c r="I89" s="432">
        <f t="shared" si="104"/>
        <v>0</v>
      </c>
      <c r="J89" s="240">
        <f>SUM(J90:J94)</f>
        <v>0</v>
      </c>
      <c r="K89" s="477">
        <f t="shared" ref="K89:L89" si="105">SUM(K90:K94)</f>
        <v>0</v>
      </c>
      <c r="L89" s="432">
        <f t="shared" si="105"/>
        <v>0</v>
      </c>
      <c r="M89" s="102">
        <f>SUM(M90:M94)</f>
        <v>0</v>
      </c>
      <c r="N89" s="239">
        <f t="shared" ref="N89:O89" si="106">SUM(N90:N94)</f>
        <v>0</v>
      </c>
      <c r="O89" s="233">
        <f t="shared" si="106"/>
        <v>0</v>
      </c>
      <c r="P89" s="236"/>
    </row>
    <row r="90" spans="1:16" ht="24" hidden="1" x14ac:dyDescent="0.25">
      <c r="A90" s="58">
        <v>2221</v>
      </c>
      <c r="B90" s="101" t="s">
        <v>103</v>
      </c>
      <c r="C90" s="102">
        <f t="shared" si="98"/>
        <v>0</v>
      </c>
      <c r="D90" s="232">
        <v>0</v>
      </c>
      <c r="E90" s="108"/>
      <c r="F90" s="343">
        <f t="shared" ref="F90:F94" si="107">D90+E90</f>
        <v>0</v>
      </c>
      <c r="G90" s="232"/>
      <c r="H90" s="107"/>
      <c r="I90" s="233">
        <f t="shared" ref="I90:I94" si="108">G90+H90</f>
        <v>0</v>
      </c>
      <c r="J90" s="107">
        <v>0</v>
      </c>
      <c r="K90" s="108"/>
      <c r="L90" s="234">
        <f t="shared" ref="L90:L94" si="109">J90+K90</f>
        <v>0</v>
      </c>
      <c r="M90" s="235"/>
      <c r="N90" s="108"/>
      <c r="O90" s="233">
        <f t="shared" ref="O90:O94" si="110">M90+N90</f>
        <v>0</v>
      </c>
      <c r="P90" s="236"/>
    </row>
    <row r="91" spans="1:16" hidden="1" x14ac:dyDescent="0.25">
      <c r="A91" s="58">
        <v>2222</v>
      </c>
      <c r="B91" s="101" t="s">
        <v>104</v>
      </c>
      <c r="C91" s="102">
        <f t="shared" si="98"/>
        <v>0</v>
      </c>
      <c r="D91" s="232">
        <v>0</v>
      </c>
      <c r="E91" s="108"/>
      <c r="F91" s="343">
        <f t="shared" si="107"/>
        <v>0</v>
      </c>
      <c r="G91" s="232"/>
      <c r="H91" s="107"/>
      <c r="I91" s="233">
        <f t="shared" si="108"/>
        <v>0</v>
      </c>
      <c r="J91" s="107">
        <v>0</v>
      </c>
      <c r="K91" s="108"/>
      <c r="L91" s="234">
        <f t="shared" si="109"/>
        <v>0</v>
      </c>
      <c r="M91" s="235"/>
      <c r="N91" s="108"/>
      <c r="O91" s="233">
        <f t="shared" si="110"/>
        <v>0</v>
      </c>
      <c r="P91" s="236"/>
    </row>
    <row r="92" spans="1:16" x14ac:dyDescent="0.25">
      <c r="A92" s="58">
        <v>2223</v>
      </c>
      <c r="B92" s="101" t="s">
        <v>105</v>
      </c>
      <c r="C92" s="102">
        <f t="shared" si="98"/>
        <v>5000</v>
      </c>
      <c r="D92" s="232">
        <v>5000</v>
      </c>
      <c r="E92" s="476"/>
      <c r="F92" s="432">
        <f t="shared" si="107"/>
        <v>5000</v>
      </c>
      <c r="G92" s="232"/>
      <c r="H92" s="515"/>
      <c r="I92" s="432">
        <f t="shared" si="108"/>
        <v>0</v>
      </c>
      <c r="J92" s="107">
        <v>0</v>
      </c>
      <c r="K92" s="476"/>
      <c r="L92" s="432">
        <f t="shared" si="109"/>
        <v>0</v>
      </c>
      <c r="M92" s="235"/>
      <c r="N92" s="108"/>
      <c r="O92" s="233">
        <f t="shared" si="110"/>
        <v>0</v>
      </c>
      <c r="P92" s="236"/>
    </row>
    <row r="93" spans="1:16" ht="48" hidden="1" x14ac:dyDescent="0.25">
      <c r="A93" s="58">
        <v>2224</v>
      </c>
      <c r="B93" s="101" t="s">
        <v>106</v>
      </c>
      <c r="C93" s="102">
        <f t="shared" si="98"/>
        <v>0</v>
      </c>
      <c r="D93" s="232">
        <v>0</v>
      </c>
      <c r="E93" s="108"/>
      <c r="F93" s="343">
        <f t="shared" si="107"/>
        <v>0</v>
      </c>
      <c r="G93" s="232"/>
      <c r="H93" s="107"/>
      <c r="I93" s="233">
        <f t="shared" si="108"/>
        <v>0</v>
      </c>
      <c r="J93" s="107">
        <v>0</v>
      </c>
      <c r="K93" s="108"/>
      <c r="L93" s="234">
        <f t="shared" si="109"/>
        <v>0</v>
      </c>
      <c r="M93" s="235"/>
      <c r="N93" s="108"/>
      <c r="O93" s="233">
        <f t="shared" si="110"/>
        <v>0</v>
      </c>
      <c r="P93" s="236"/>
    </row>
    <row r="94" spans="1:16" ht="24" hidden="1" x14ac:dyDescent="0.25">
      <c r="A94" s="58">
        <v>2229</v>
      </c>
      <c r="B94" s="101" t="s">
        <v>107</v>
      </c>
      <c r="C94" s="102">
        <f t="shared" si="98"/>
        <v>0</v>
      </c>
      <c r="D94" s="232">
        <v>0</v>
      </c>
      <c r="E94" s="108"/>
      <c r="F94" s="343">
        <f t="shared" si="107"/>
        <v>0</v>
      </c>
      <c r="G94" s="232"/>
      <c r="H94" s="107"/>
      <c r="I94" s="233">
        <f t="shared" si="108"/>
        <v>0</v>
      </c>
      <c r="J94" s="107">
        <v>0</v>
      </c>
      <c r="K94" s="108"/>
      <c r="L94" s="234">
        <f t="shared" si="109"/>
        <v>0</v>
      </c>
      <c r="M94" s="235"/>
      <c r="N94" s="108"/>
      <c r="O94" s="233">
        <f t="shared" si="110"/>
        <v>0</v>
      </c>
      <c r="P94" s="236"/>
    </row>
    <row r="95" spans="1:16" ht="36" x14ac:dyDescent="0.25">
      <c r="A95" s="237">
        <v>2230</v>
      </c>
      <c r="B95" s="101" t="s">
        <v>108</v>
      </c>
      <c r="C95" s="102">
        <f t="shared" si="98"/>
        <v>12410</v>
      </c>
      <c r="D95" s="238">
        <f>SUM(D96:D102)</f>
        <v>12410</v>
      </c>
      <c r="E95" s="477">
        <f t="shared" ref="E95:F95" si="111">SUM(E96:E102)</f>
        <v>0</v>
      </c>
      <c r="F95" s="432">
        <f t="shared" si="111"/>
        <v>12410</v>
      </c>
      <c r="G95" s="238">
        <f>SUM(G96:G102)</f>
        <v>0</v>
      </c>
      <c r="H95" s="234">
        <f t="shared" ref="H95:I95" si="112">SUM(H96:H102)</f>
        <v>0</v>
      </c>
      <c r="I95" s="432">
        <f t="shared" si="112"/>
        <v>0</v>
      </c>
      <c r="J95" s="240">
        <f>SUM(J96:J102)</f>
        <v>0</v>
      </c>
      <c r="K95" s="477">
        <f t="shared" ref="K95:L95" si="113">SUM(K96:K102)</f>
        <v>0</v>
      </c>
      <c r="L95" s="432">
        <f t="shared" si="113"/>
        <v>0</v>
      </c>
      <c r="M95" s="102">
        <f>SUM(M96:M102)</f>
        <v>0</v>
      </c>
      <c r="N95" s="239">
        <f t="shared" ref="N95:O95" si="114">SUM(N96:N102)</f>
        <v>0</v>
      </c>
      <c r="O95" s="233">
        <f t="shared" si="114"/>
        <v>0</v>
      </c>
      <c r="P95" s="236"/>
    </row>
    <row r="96" spans="1:16" ht="24" hidden="1" x14ac:dyDescent="0.25">
      <c r="A96" s="58">
        <v>2231</v>
      </c>
      <c r="B96" s="101" t="s">
        <v>109</v>
      </c>
      <c r="C96" s="102">
        <f t="shared" si="98"/>
        <v>0</v>
      </c>
      <c r="D96" s="232">
        <v>0</v>
      </c>
      <c r="E96" s="108"/>
      <c r="F96" s="343">
        <f t="shared" ref="F96:F102" si="115">D96+E96</f>
        <v>0</v>
      </c>
      <c r="G96" s="232"/>
      <c r="H96" s="107"/>
      <c r="I96" s="233">
        <f t="shared" ref="I96:I102" si="116">G96+H96</f>
        <v>0</v>
      </c>
      <c r="J96" s="107">
        <v>0</v>
      </c>
      <c r="K96" s="108"/>
      <c r="L96" s="234">
        <f t="shared" ref="L96:L102" si="117">J96+K96</f>
        <v>0</v>
      </c>
      <c r="M96" s="235"/>
      <c r="N96" s="108"/>
      <c r="O96" s="233">
        <f t="shared" ref="O96:O102" si="118">M96+N96</f>
        <v>0</v>
      </c>
      <c r="P96" s="236"/>
    </row>
    <row r="97" spans="1:16" ht="24.75" hidden="1" customHeight="1" x14ac:dyDescent="0.25">
      <c r="A97" s="58">
        <v>2232</v>
      </c>
      <c r="B97" s="101" t="s">
        <v>110</v>
      </c>
      <c r="C97" s="102">
        <f t="shared" si="98"/>
        <v>0</v>
      </c>
      <c r="D97" s="232">
        <v>0</v>
      </c>
      <c r="E97" s="108"/>
      <c r="F97" s="343">
        <f t="shared" si="115"/>
        <v>0</v>
      </c>
      <c r="G97" s="232"/>
      <c r="H97" s="107"/>
      <c r="I97" s="233">
        <f t="shared" si="116"/>
        <v>0</v>
      </c>
      <c r="J97" s="107">
        <v>0</v>
      </c>
      <c r="K97" s="108"/>
      <c r="L97" s="234">
        <f t="shared" si="117"/>
        <v>0</v>
      </c>
      <c r="M97" s="235"/>
      <c r="N97" s="108"/>
      <c r="O97" s="233">
        <f t="shared" si="118"/>
        <v>0</v>
      </c>
      <c r="P97" s="236"/>
    </row>
    <row r="98" spans="1:16" ht="24" hidden="1" x14ac:dyDescent="0.25">
      <c r="A98" s="48">
        <v>2233</v>
      </c>
      <c r="B98" s="91" t="s">
        <v>111</v>
      </c>
      <c r="C98" s="92">
        <f t="shared" si="98"/>
        <v>0</v>
      </c>
      <c r="D98" s="227">
        <v>0</v>
      </c>
      <c r="E98" s="98"/>
      <c r="F98" s="359">
        <f t="shared" si="115"/>
        <v>0</v>
      </c>
      <c r="G98" s="227"/>
      <c r="H98" s="97"/>
      <c r="I98" s="228">
        <f t="shared" si="116"/>
        <v>0</v>
      </c>
      <c r="J98" s="97">
        <v>0</v>
      </c>
      <c r="K98" s="98"/>
      <c r="L98" s="229">
        <f t="shared" si="117"/>
        <v>0</v>
      </c>
      <c r="M98" s="230"/>
      <c r="N98" s="98"/>
      <c r="O98" s="228">
        <f t="shared" si="118"/>
        <v>0</v>
      </c>
      <c r="P98" s="231"/>
    </row>
    <row r="99" spans="1:16" ht="36" hidden="1" x14ac:dyDescent="0.25">
      <c r="A99" s="58">
        <v>2234</v>
      </c>
      <c r="B99" s="101" t="s">
        <v>112</v>
      </c>
      <c r="C99" s="102">
        <f t="shared" si="98"/>
        <v>0</v>
      </c>
      <c r="D99" s="232">
        <v>0</v>
      </c>
      <c r="E99" s="108"/>
      <c r="F99" s="343">
        <f t="shared" si="115"/>
        <v>0</v>
      </c>
      <c r="G99" s="232"/>
      <c r="H99" s="107"/>
      <c r="I99" s="233">
        <f t="shared" si="116"/>
        <v>0</v>
      </c>
      <c r="J99" s="107">
        <v>0</v>
      </c>
      <c r="K99" s="108"/>
      <c r="L99" s="234">
        <f t="shared" si="117"/>
        <v>0</v>
      </c>
      <c r="M99" s="235"/>
      <c r="N99" s="108"/>
      <c r="O99" s="233">
        <f t="shared" si="118"/>
        <v>0</v>
      </c>
      <c r="P99" s="236"/>
    </row>
    <row r="100" spans="1:16" ht="24" hidden="1" x14ac:dyDescent="0.25">
      <c r="A100" s="58">
        <v>2235</v>
      </c>
      <c r="B100" s="101" t="s">
        <v>113</v>
      </c>
      <c r="C100" s="102">
        <f t="shared" si="98"/>
        <v>0</v>
      </c>
      <c r="D100" s="232">
        <v>0</v>
      </c>
      <c r="E100" s="108"/>
      <c r="F100" s="343">
        <f t="shared" si="115"/>
        <v>0</v>
      </c>
      <c r="G100" s="232"/>
      <c r="H100" s="107"/>
      <c r="I100" s="233">
        <f t="shared" si="116"/>
        <v>0</v>
      </c>
      <c r="J100" s="107">
        <v>0</v>
      </c>
      <c r="K100" s="108"/>
      <c r="L100" s="234">
        <f t="shared" si="117"/>
        <v>0</v>
      </c>
      <c r="M100" s="235"/>
      <c r="N100" s="108"/>
      <c r="O100" s="233">
        <f t="shared" si="118"/>
        <v>0</v>
      </c>
      <c r="P100" s="236"/>
    </row>
    <row r="101" spans="1:16" x14ac:dyDescent="0.25">
      <c r="A101" s="58">
        <v>2236</v>
      </c>
      <c r="B101" s="101" t="s">
        <v>114</v>
      </c>
      <c r="C101" s="102">
        <f t="shared" si="98"/>
        <v>12410</v>
      </c>
      <c r="D101" s="232">
        <f>7410+5000</f>
        <v>12410</v>
      </c>
      <c r="E101" s="476"/>
      <c r="F101" s="432">
        <f t="shared" si="115"/>
        <v>12410</v>
      </c>
      <c r="G101" s="232"/>
      <c r="H101" s="515"/>
      <c r="I101" s="432">
        <f t="shared" si="116"/>
        <v>0</v>
      </c>
      <c r="J101" s="107">
        <v>0</v>
      </c>
      <c r="K101" s="476"/>
      <c r="L101" s="432">
        <f t="shared" si="117"/>
        <v>0</v>
      </c>
      <c r="M101" s="235"/>
      <c r="N101" s="108"/>
      <c r="O101" s="233">
        <f t="shared" si="118"/>
        <v>0</v>
      </c>
      <c r="P101" s="236"/>
    </row>
    <row r="102" spans="1:16" ht="24" hidden="1" x14ac:dyDescent="0.25">
      <c r="A102" s="58">
        <v>2239</v>
      </c>
      <c r="B102" s="101" t="s">
        <v>115</v>
      </c>
      <c r="C102" s="102">
        <f t="shared" si="98"/>
        <v>0</v>
      </c>
      <c r="D102" s="232">
        <v>0</v>
      </c>
      <c r="E102" s="108"/>
      <c r="F102" s="343">
        <f t="shared" si="115"/>
        <v>0</v>
      </c>
      <c r="G102" s="232"/>
      <c r="H102" s="107"/>
      <c r="I102" s="233">
        <f t="shared" si="116"/>
        <v>0</v>
      </c>
      <c r="J102" s="107">
        <v>0</v>
      </c>
      <c r="K102" s="108"/>
      <c r="L102" s="234">
        <f t="shared" si="117"/>
        <v>0</v>
      </c>
      <c r="M102" s="235"/>
      <c r="N102" s="108"/>
      <c r="O102" s="233">
        <f t="shared" si="118"/>
        <v>0</v>
      </c>
      <c r="P102" s="236"/>
    </row>
    <row r="103" spans="1:16" ht="36" x14ac:dyDescent="0.25">
      <c r="A103" s="237">
        <v>2240</v>
      </c>
      <c r="B103" s="101" t="s">
        <v>116</v>
      </c>
      <c r="C103" s="102">
        <f t="shared" si="98"/>
        <v>6848</v>
      </c>
      <c r="D103" s="238">
        <f>SUM(D104:D111)</f>
        <v>7000</v>
      </c>
      <c r="E103" s="477">
        <f t="shared" ref="E103:F103" si="119">SUM(E104:E111)</f>
        <v>-152</v>
      </c>
      <c r="F103" s="432">
        <f t="shared" si="119"/>
        <v>6848</v>
      </c>
      <c r="G103" s="238">
        <f>SUM(G104:G111)</f>
        <v>0</v>
      </c>
      <c r="H103" s="234">
        <f t="shared" ref="H103:I103" si="120">SUM(H104:H111)</f>
        <v>0</v>
      </c>
      <c r="I103" s="432">
        <f t="shared" si="120"/>
        <v>0</v>
      </c>
      <c r="J103" s="240">
        <f>SUM(J104:J111)</f>
        <v>0</v>
      </c>
      <c r="K103" s="477">
        <f t="shared" ref="K103:L103" si="121">SUM(K104:K111)</f>
        <v>0</v>
      </c>
      <c r="L103" s="432">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v>0</v>
      </c>
      <c r="E104" s="108"/>
      <c r="F104" s="343">
        <f t="shared" ref="F104:F111" si="123">D104+E104</f>
        <v>0</v>
      </c>
      <c r="G104" s="232"/>
      <c r="H104" s="107"/>
      <c r="I104" s="233">
        <f t="shared" ref="I104:I111" si="124">G104+H104</f>
        <v>0</v>
      </c>
      <c r="J104" s="107">
        <v>0</v>
      </c>
      <c r="K104" s="108"/>
      <c r="L104" s="234">
        <f t="shared" ref="L104:L111" si="125">J104+K104</f>
        <v>0</v>
      </c>
      <c r="M104" s="235"/>
      <c r="N104" s="108"/>
      <c r="O104" s="233">
        <f t="shared" ref="O104:O111" si="126">M104+N104</f>
        <v>0</v>
      </c>
      <c r="P104" s="236"/>
    </row>
    <row r="105" spans="1:16" ht="24" hidden="1" x14ac:dyDescent="0.25">
      <c r="A105" s="58">
        <v>2242</v>
      </c>
      <c r="B105" s="101" t="s">
        <v>118</v>
      </c>
      <c r="C105" s="102">
        <f t="shared" si="98"/>
        <v>0</v>
      </c>
      <c r="D105" s="232">
        <v>0</v>
      </c>
      <c r="E105" s="108"/>
      <c r="F105" s="343">
        <f t="shared" si="123"/>
        <v>0</v>
      </c>
      <c r="G105" s="232"/>
      <c r="H105" s="107"/>
      <c r="I105" s="233">
        <f t="shared" si="124"/>
        <v>0</v>
      </c>
      <c r="J105" s="107">
        <v>0</v>
      </c>
      <c r="K105" s="108"/>
      <c r="L105" s="234">
        <f t="shared" si="125"/>
        <v>0</v>
      </c>
      <c r="M105" s="235"/>
      <c r="N105" s="108"/>
      <c r="O105" s="233">
        <f t="shared" si="126"/>
        <v>0</v>
      </c>
      <c r="P105" s="236"/>
    </row>
    <row r="106" spans="1:16" ht="24" x14ac:dyDescent="0.25">
      <c r="A106" s="58">
        <v>2243</v>
      </c>
      <c r="B106" s="101" t="s">
        <v>119</v>
      </c>
      <c r="C106" s="102">
        <f t="shared" si="98"/>
        <v>4348</v>
      </c>
      <c r="D106" s="232">
        <v>4500</v>
      </c>
      <c r="E106" s="476">
        <v>-152</v>
      </c>
      <c r="F106" s="432">
        <f t="shared" si="123"/>
        <v>4348</v>
      </c>
      <c r="G106" s="232"/>
      <c r="H106" s="515"/>
      <c r="I106" s="432">
        <f t="shared" si="124"/>
        <v>0</v>
      </c>
      <c r="J106" s="107">
        <v>0</v>
      </c>
      <c r="K106" s="476"/>
      <c r="L106" s="432">
        <f t="shared" si="125"/>
        <v>0</v>
      </c>
      <c r="M106" s="235"/>
      <c r="N106" s="108"/>
      <c r="O106" s="233">
        <f t="shared" si="126"/>
        <v>0</v>
      </c>
      <c r="P106" s="236"/>
    </row>
    <row r="107" spans="1:16" x14ac:dyDescent="0.25">
      <c r="A107" s="58">
        <v>2244</v>
      </c>
      <c r="B107" s="101" t="s">
        <v>120</v>
      </c>
      <c r="C107" s="102">
        <f t="shared" si="98"/>
        <v>2500</v>
      </c>
      <c r="D107" s="232">
        <v>2500</v>
      </c>
      <c r="E107" s="476"/>
      <c r="F107" s="432">
        <f t="shared" si="123"/>
        <v>2500</v>
      </c>
      <c r="G107" s="232"/>
      <c r="H107" s="515"/>
      <c r="I107" s="432">
        <f t="shared" si="124"/>
        <v>0</v>
      </c>
      <c r="J107" s="107">
        <v>0</v>
      </c>
      <c r="K107" s="476"/>
      <c r="L107" s="432">
        <f t="shared" si="125"/>
        <v>0</v>
      </c>
      <c r="M107" s="235"/>
      <c r="N107" s="108"/>
      <c r="O107" s="233">
        <f t="shared" si="126"/>
        <v>0</v>
      </c>
      <c r="P107" s="236"/>
    </row>
    <row r="108" spans="1:16" ht="24" hidden="1" x14ac:dyDescent="0.25">
      <c r="A108" s="58">
        <v>2246</v>
      </c>
      <c r="B108" s="101" t="s">
        <v>121</v>
      </c>
      <c r="C108" s="102">
        <f t="shared" si="98"/>
        <v>0</v>
      </c>
      <c r="D108" s="232">
        <v>0</v>
      </c>
      <c r="E108" s="108"/>
      <c r="F108" s="343">
        <f t="shared" si="123"/>
        <v>0</v>
      </c>
      <c r="G108" s="232"/>
      <c r="H108" s="107"/>
      <c r="I108" s="233">
        <f t="shared" si="124"/>
        <v>0</v>
      </c>
      <c r="J108" s="107">
        <v>0</v>
      </c>
      <c r="K108" s="108"/>
      <c r="L108" s="234">
        <f t="shared" si="125"/>
        <v>0</v>
      </c>
      <c r="M108" s="235"/>
      <c r="N108" s="108"/>
      <c r="O108" s="233">
        <f t="shared" si="126"/>
        <v>0</v>
      </c>
      <c r="P108" s="236"/>
    </row>
    <row r="109" spans="1:16" hidden="1" x14ac:dyDescent="0.25">
      <c r="A109" s="58">
        <v>2247</v>
      </c>
      <c r="B109" s="101" t="s">
        <v>122</v>
      </c>
      <c r="C109" s="102">
        <f t="shared" si="98"/>
        <v>0</v>
      </c>
      <c r="D109" s="232">
        <v>0</v>
      </c>
      <c r="E109" s="108"/>
      <c r="F109" s="343">
        <f t="shared" si="123"/>
        <v>0</v>
      </c>
      <c r="G109" s="232"/>
      <c r="H109" s="107"/>
      <c r="I109" s="233">
        <f t="shared" si="124"/>
        <v>0</v>
      </c>
      <c r="J109" s="107">
        <v>0</v>
      </c>
      <c r="K109" s="108"/>
      <c r="L109" s="234">
        <f t="shared" si="125"/>
        <v>0</v>
      </c>
      <c r="M109" s="235"/>
      <c r="N109" s="108"/>
      <c r="O109" s="233">
        <f t="shared" si="126"/>
        <v>0</v>
      </c>
      <c r="P109" s="236"/>
    </row>
    <row r="110" spans="1:16" ht="24" hidden="1" x14ac:dyDescent="0.25">
      <c r="A110" s="58">
        <v>2248</v>
      </c>
      <c r="B110" s="101" t="s">
        <v>123</v>
      </c>
      <c r="C110" s="102">
        <f t="shared" si="98"/>
        <v>0</v>
      </c>
      <c r="D110" s="232">
        <v>0</v>
      </c>
      <c r="E110" s="108"/>
      <c r="F110" s="343">
        <f t="shared" si="123"/>
        <v>0</v>
      </c>
      <c r="G110" s="232"/>
      <c r="H110" s="107"/>
      <c r="I110" s="233">
        <f t="shared" si="124"/>
        <v>0</v>
      </c>
      <c r="J110" s="107">
        <v>0</v>
      </c>
      <c r="K110" s="108"/>
      <c r="L110" s="234">
        <f t="shared" si="125"/>
        <v>0</v>
      </c>
      <c r="M110" s="235"/>
      <c r="N110" s="108"/>
      <c r="O110" s="233">
        <f t="shared" si="126"/>
        <v>0</v>
      </c>
      <c r="P110" s="236"/>
    </row>
    <row r="111" spans="1:16" ht="24" hidden="1" x14ac:dyDescent="0.25">
      <c r="A111" s="58">
        <v>2249</v>
      </c>
      <c r="B111" s="101" t="s">
        <v>124</v>
      </c>
      <c r="C111" s="102">
        <f t="shared" si="98"/>
        <v>0</v>
      </c>
      <c r="D111" s="232">
        <v>0</v>
      </c>
      <c r="E111" s="108"/>
      <c r="F111" s="343">
        <f t="shared" si="123"/>
        <v>0</v>
      </c>
      <c r="G111" s="232"/>
      <c r="H111" s="107"/>
      <c r="I111" s="233">
        <f t="shared" si="124"/>
        <v>0</v>
      </c>
      <c r="J111" s="107">
        <v>0</v>
      </c>
      <c r="K111" s="108"/>
      <c r="L111" s="234">
        <f t="shared" si="125"/>
        <v>0</v>
      </c>
      <c r="M111" s="235"/>
      <c r="N111" s="108"/>
      <c r="O111" s="233">
        <f t="shared" si="126"/>
        <v>0</v>
      </c>
      <c r="P111" s="236"/>
    </row>
    <row r="112" spans="1:16" x14ac:dyDescent="0.25">
      <c r="A112" s="237">
        <v>2250</v>
      </c>
      <c r="B112" s="101" t="s">
        <v>125</v>
      </c>
      <c r="C112" s="102">
        <f t="shared" si="98"/>
        <v>3130</v>
      </c>
      <c r="D112" s="238">
        <f>SUM(D113:D115)</f>
        <v>3130</v>
      </c>
      <c r="E112" s="477">
        <f t="shared" ref="E112:F112" si="127">SUM(E113:E115)</f>
        <v>0</v>
      </c>
      <c r="F112" s="432">
        <f t="shared" si="127"/>
        <v>3130</v>
      </c>
      <c r="G112" s="238">
        <f>SUM(G113:G115)</f>
        <v>0</v>
      </c>
      <c r="H112" s="234">
        <f t="shared" ref="H112:I112" si="128">SUM(H113:H115)</f>
        <v>0</v>
      </c>
      <c r="I112" s="432">
        <f t="shared" si="128"/>
        <v>0</v>
      </c>
      <c r="J112" s="240">
        <f>SUM(J113:J115)</f>
        <v>0</v>
      </c>
      <c r="K112" s="477">
        <f t="shared" ref="K112:L112" si="129">SUM(K113:K115)</f>
        <v>0</v>
      </c>
      <c r="L112" s="432">
        <f t="shared" si="129"/>
        <v>0</v>
      </c>
      <c r="M112" s="102">
        <f>SUM(M113:M115)</f>
        <v>0</v>
      </c>
      <c r="N112" s="239">
        <f t="shared" ref="N112:O112" si="130">SUM(N113:N115)</f>
        <v>0</v>
      </c>
      <c r="O112" s="233">
        <f t="shared" si="130"/>
        <v>0</v>
      </c>
      <c r="P112" s="236"/>
    </row>
    <row r="113" spans="1:16" x14ac:dyDescent="0.25">
      <c r="A113" s="58">
        <v>2251</v>
      </c>
      <c r="B113" s="101" t="s">
        <v>126</v>
      </c>
      <c r="C113" s="102">
        <f t="shared" si="98"/>
        <v>2400</v>
      </c>
      <c r="D113" s="232">
        <v>2400</v>
      </c>
      <c r="E113" s="476"/>
      <c r="F113" s="432">
        <f t="shared" ref="F113:F115" si="131">D113+E113</f>
        <v>2400</v>
      </c>
      <c r="G113" s="232"/>
      <c r="H113" s="515"/>
      <c r="I113" s="432">
        <f t="shared" ref="I113:I115" si="132">G113+H113</f>
        <v>0</v>
      </c>
      <c r="J113" s="107">
        <v>0</v>
      </c>
      <c r="K113" s="476"/>
      <c r="L113" s="432">
        <f t="shared" ref="L113:L115" si="133">J113+K113</f>
        <v>0</v>
      </c>
      <c r="M113" s="235"/>
      <c r="N113" s="108"/>
      <c r="O113" s="233">
        <f t="shared" ref="O113:O115" si="134">M113+N113</f>
        <v>0</v>
      </c>
      <c r="P113" s="236"/>
    </row>
    <row r="114" spans="1:16" ht="24" hidden="1" x14ac:dyDescent="0.25">
      <c r="A114" s="58">
        <v>2252</v>
      </c>
      <c r="B114" s="101" t="s">
        <v>127</v>
      </c>
      <c r="C114" s="102">
        <f t="shared" si="98"/>
        <v>0</v>
      </c>
      <c r="D114" s="232">
        <v>0</v>
      </c>
      <c r="E114" s="108"/>
      <c r="F114" s="343">
        <f t="shared" si="131"/>
        <v>0</v>
      </c>
      <c r="G114" s="232"/>
      <c r="H114" s="107"/>
      <c r="I114" s="233">
        <f t="shared" si="132"/>
        <v>0</v>
      </c>
      <c r="J114" s="107">
        <v>0</v>
      </c>
      <c r="K114" s="108"/>
      <c r="L114" s="234">
        <f t="shared" si="133"/>
        <v>0</v>
      </c>
      <c r="M114" s="235"/>
      <c r="N114" s="108"/>
      <c r="O114" s="233">
        <f t="shared" si="134"/>
        <v>0</v>
      </c>
      <c r="P114" s="236"/>
    </row>
    <row r="115" spans="1:16" ht="24" x14ac:dyDescent="0.25">
      <c r="A115" s="58">
        <v>2259</v>
      </c>
      <c r="B115" s="101" t="s">
        <v>128</v>
      </c>
      <c r="C115" s="102">
        <f t="shared" si="98"/>
        <v>730</v>
      </c>
      <c r="D115" s="232">
        <v>730</v>
      </c>
      <c r="E115" s="476"/>
      <c r="F115" s="432">
        <f t="shared" si="131"/>
        <v>730</v>
      </c>
      <c r="G115" s="232"/>
      <c r="H115" s="515"/>
      <c r="I115" s="432">
        <f t="shared" si="132"/>
        <v>0</v>
      </c>
      <c r="J115" s="107">
        <v>0</v>
      </c>
      <c r="K115" s="476"/>
      <c r="L115" s="432">
        <f t="shared" si="133"/>
        <v>0</v>
      </c>
      <c r="M115" s="235"/>
      <c r="N115" s="108"/>
      <c r="O115" s="233">
        <f t="shared" si="134"/>
        <v>0</v>
      </c>
      <c r="P115" s="236"/>
    </row>
    <row r="116" spans="1:16" x14ac:dyDescent="0.25">
      <c r="A116" s="237">
        <v>2260</v>
      </c>
      <c r="B116" s="101" t="s">
        <v>129</v>
      </c>
      <c r="C116" s="102">
        <f t="shared" si="98"/>
        <v>2500</v>
      </c>
      <c r="D116" s="238">
        <f>SUM(D117:D121)</f>
        <v>2500</v>
      </c>
      <c r="E116" s="477">
        <f t="shared" ref="E116:F116" si="135">SUM(E117:E121)</f>
        <v>0</v>
      </c>
      <c r="F116" s="432">
        <f t="shared" si="135"/>
        <v>2500</v>
      </c>
      <c r="G116" s="238">
        <f>SUM(G117:G121)</f>
        <v>0</v>
      </c>
      <c r="H116" s="234">
        <f t="shared" ref="H116:I116" si="136">SUM(H117:H121)</f>
        <v>0</v>
      </c>
      <c r="I116" s="432">
        <f t="shared" si="136"/>
        <v>0</v>
      </c>
      <c r="J116" s="240">
        <f>SUM(J117:J121)</f>
        <v>0</v>
      </c>
      <c r="K116" s="477">
        <f t="shared" ref="K116:L116" si="137">SUM(K117:K121)</f>
        <v>0</v>
      </c>
      <c r="L116" s="432">
        <f t="shared" si="137"/>
        <v>0</v>
      </c>
      <c r="M116" s="102">
        <f>SUM(M117:M121)</f>
        <v>0</v>
      </c>
      <c r="N116" s="239">
        <f t="shared" ref="N116:O116" si="138">SUM(N117:N121)</f>
        <v>0</v>
      </c>
      <c r="O116" s="233">
        <f t="shared" si="138"/>
        <v>0</v>
      </c>
      <c r="P116" s="236"/>
    </row>
    <row r="117" spans="1:16" hidden="1" x14ac:dyDescent="0.25">
      <c r="A117" s="58">
        <v>2261</v>
      </c>
      <c r="B117" s="101" t="s">
        <v>130</v>
      </c>
      <c r="C117" s="102">
        <f t="shared" si="98"/>
        <v>0</v>
      </c>
      <c r="D117" s="232">
        <v>0</v>
      </c>
      <c r="E117" s="108"/>
      <c r="F117" s="343">
        <f t="shared" ref="F117:F121" si="139">D117+E117</f>
        <v>0</v>
      </c>
      <c r="G117" s="232"/>
      <c r="H117" s="107"/>
      <c r="I117" s="233">
        <f t="shared" ref="I117:I121" si="140">G117+H117</f>
        <v>0</v>
      </c>
      <c r="J117" s="107">
        <v>0</v>
      </c>
      <c r="K117" s="108"/>
      <c r="L117" s="234">
        <f t="shared" ref="L117:L121" si="141">J117+K117</f>
        <v>0</v>
      </c>
      <c r="M117" s="235"/>
      <c r="N117" s="108"/>
      <c r="O117" s="233">
        <f t="shared" ref="O117:O121" si="142">M117+N117</f>
        <v>0</v>
      </c>
      <c r="P117" s="236"/>
    </row>
    <row r="118" spans="1:16" hidden="1" x14ac:dyDescent="0.25">
      <c r="A118" s="58">
        <v>2262</v>
      </c>
      <c r="B118" s="101" t="s">
        <v>131</v>
      </c>
      <c r="C118" s="102">
        <f t="shared" si="98"/>
        <v>0</v>
      </c>
      <c r="D118" s="232">
        <v>0</v>
      </c>
      <c r="E118" s="108"/>
      <c r="F118" s="343">
        <f t="shared" si="139"/>
        <v>0</v>
      </c>
      <c r="G118" s="232"/>
      <c r="H118" s="107"/>
      <c r="I118" s="233">
        <f t="shared" si="140"/>
        <v>0</v>
      </c>
      <c r="J118" s="107">
        <v>0</v>
      </c>
      <c r="K118" s="108"/>
      <c r="L118" s="234">
        <f t="shared" si="141"/>
        <v>0</v>
      </c>
      <c r="M118" s="235"/>
      <c r="N118" s="108"/>
      <c r="O118" s="233">
        <f t="shared" si="142"/>
        <v>0</v>
      </c>
      <c r="P118" s="236"/>
    </row>
    <row r="119" spans="1:16" hidden="1" x14ac:dyDescent="0.25">
      <c r="A119" s="58">
        <v>2263</v>
      </c>
      <c r="B119" s="101" t="s">
        <v>132</v>
      </c>
      <c r="C119" s="102">
        <f t="shared" si="98"/>
        <v>0</v>
      </c>
      <c r="D119" s="232">
        <v>0</v>
      </c>
      <c r="E119" s="108"/>
      <c r="F119" s="343">
        <f t="shared" si="139"/>
        <v>0</v>
      </c>
      <c r="G119" s="232"/>
      <c r="H119" s="107"/>
      <c r="I119" s="233">
        <f t="shared" si="140"/>
        <v>0</v>
      </c>
      <c r="J119" s="107">
        <v>0</v>
      </c>
      <c r="K119" s="108"/>
      <c r="L119" s="234">
        <f t="shared" si="141"/>
        <v>0</v>
      </c>
      <c r="M119" s="235"/>
      <c r="N119" s="108"/>
      <c r="O119" s="233">
        <f t="shared" si="142"/>
        <v>0</v>
      </c>
      <c r="P119" s="236"/>
    </row>
    <row r="120" spans="1:16" ht="24" x14ac:dyDescent="0.25">
      <c r="A120" s="58">
        <v>2264</v>
      </c>
      <c r="B120" s="101" t="s">
        <v>133</v>
      </c>
      <c r="C120" s="102">
        <f t="shared" si="98"/>
        <v>2500</v>
      </c>
      <c r="D120" s="232">
        <v>2500</v>
      </c>
      <c r="E120" s="476"/>
      <c r="F120" s="432">
        <f t="shared" si="139"/>
        <v>2500</v>
      </c>
      <c r="G120" s="232"/>
      <c r="H120" s="515"/>
      <c r="I120" s="432">
        <f t="shared" si="140"/>
        <v>0</v>
      </c>
      <c r="J120" s="107">
        <v>0</v>
      </c>
      <c r="K120" s="476"/>
      <c r="L120" s="432">
        <f t="shared" si="141"/>
        <v>0</v>
      </c>
      <c r="M120" s="235"/>
      <c r="N120" s="108"/>
      <c r="O120" s="233">
        <f t="shared" si="142"/>
        <v>0</v>
      </c>
      <c r="P120" s="236"/>
    </row>
    <row r="121" spans="1:16" hidden="1" x14ac:dyDescent="0.25">
      <c r="A121" s="58">
        <v>2269</v>
      </c>
      <c r="B121" s="101" t="s">
        <v>134</v>
      </c>
      <c r="C121" s="102">
        <f t="shared" si="98"/>
        <v>0</v>
      </c>
      <c r="D121" s="232">
        <v>0</v>
      </c>
      <c r="E121" s="108"/>
      <c r="F121" s="343">
        <f t="shared" si="139"/>
        <v>0</v>
      </c>
      <c r="G121" s="232"/>
      <c r="H121" s="107"/>
      <c r="I121" s="233">
        <f t="shared" si="140"/>
        <v>0</v>
      </c>
      <c r="J121" s="107">
        <v>0</v>
      </c>
      <c r="K121" s="108"/>
      <c r="L121" s="234">
        <f t="shared" si="141"/>
        <v>0</v>
      </c>
      <c r="M121" s="235"/>
      <c r="N121" s="108"/>
      <c r="O121" s="233">
        <f t="shared" si="142"/>
        <v>0</v>
      </c>
      <c r="P121" s="236"/>
    </row>
    <row r="122" spans="1:16" hidden="1" x14ac:dyDescent="0.25">
      <c r="A122" s="237">
        <v>2270</v>
      </c>
      <c r="B122" s="101" t="s">
        <v>135</v>
      </c>
      <c r="C122" s="102">
        <f t="shared" si="98"/>
        <v>0</v>
      </c>
      <c r="D122" s="238">
        <f>SUM(D123:D127)</f>
        <v>0</v>
      </c>
      <c r="E122" s="239">
        <f t="shared" ref="E122:F122" si="143">SUM(E123:E127)</f>
        <v>0</v>
      </c>
      <c r="F122" s="343">
        <f t="shared" si="143"/>
        <v>0</v>
      </c>
      <c r="G122" s="238">
        <f>SUM(G123:G127)</f>
        <v>0</v>
      </c>
      <c r="H122" s="240">
        <f t="shared" ref="H122:I122" si="144">SUM(H123:H127)</f>
        <v>0</v>
      </c>
      <c r="I122" s="233">
        <f t="shared" si="144"/>
        <v>0</v>
      </c>
      <c r="J122" s="240">
        <f>SUM(J123:J127)</f>
        <v>0</v>
      </c>
      <c r="K122" s="239">
        <f t="shared" ref="K122:L122" si="145">SUM(K123:K127)</f>
        <v>0</v>
      </c>
      <c r="L122" s="234">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v>0</v>
      </c>
      <c r="E123" s="108"/>
      <c r="F123" s="343">
        <f t="shared" ref="F123:F127" si="147">D123+E123</f>
        <v>0</v>
      </c>
      <c r="G123" s="232"/>
      <c r="H123" s="107"/>
      <c r="I123" s="233">
        <f t="shared" ref="I123:I127" si="148">G123+H123</f>
        <v>0</v>
      </c>
      <c r="J123" s="107">
        <v>0</v>
      </c>
      <c r="K123" s="108"/>
      <c r="L123" s="234">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v>0</v>
      </c>
      <c r="E124" s="108"/>
      <c r="F124" s="343">
        <f t="shared" si="147"/>
        <v>0</v>
      </c>
      <c r="G124" s="232"/>
      <c r="H124" s="107"/>
      <c r="I124" s="233">
        <f t="shared" si="148"/>
        <v>0</v>
      </c>
      <c r="J124" s="107">
        <v>0</v>
      </c>
      <c r="K124" s="108"/>
      <c r="L124" s="234">
        <f t="shared" si="149"/>
        <v>0</v>
      </c>
      <c r="M124" s="235"/>
      <c r="N124" s="108"/>
      <c r="O124" s="233">
        <f t="shared" si="150"/>
        <v>0</v>
      </c>
      <c r="P124" s="236"/>
    </row>
    <row r="125" spans="1:16" ht="24" hidden="1" x14ac:dyDescent="0.25">
      <c r="A125" s="58">
        <v>2275</v>
      </c>
      <c r="B125" s="101" t="s">
        <v>138</v>
      </c>
      <c r="C125" s="102">
        <f t="shared" si="98"/>
        <v>0</v>
      </c>
      <c r="D125" s="232">
        <v>0</v>
      </c>
      <c r="E125" s="108"/>
      <c r="F125" s="343">
        <f t="shared" si="147"/>
        <v>0</v>
      </c>
      <c r="G125" s="232"/>
      <c r="H125" s="107"/>
      <c r="I125" s="233">
        <f t="shared" si="148"/>
        <v>0</v>
      </c>
      <c r="J125" s="107">
        <v>0</v>
      </c>
      <c r="K125" s="108"/>
      <c r="L125" s="234">
        <f t="shared" si="149"/>
        <v>0</v>
      </c>
      <c r="M125" s="235"/>
      <c r="N125" s="108"/>
      <c r="O125" s="233">
        <f t="shared" si="150"/>
        <v>0</v>
      </c>
      <c r="P125" s="236"/>
    </row>
    <row r="126" spans="1:16" ht="36" hidden="1" x14ac:dyDescent="0.25">
      <c r="A126" s="58">
        <v>2276</v>
      </c>
      <c r="B126" s="101" t="s">
        <v>139</v>
      </c>
      <c r="C126" s="102">
        <f t="shared" si="98"/>
        <v>0</v>
      </c>
      <c r="D126" s="232">
        <v>0</v>
      </c>
      <c r="E126" s="108"/>
      <c r="F126" s="343">
        <f t="shared" si="147"/>
        <v>0</v>
      </c>
      <c r="G126" s="232"/>
      <c r="H126" s="107"/>
      <c r="I126" s="233">
        <f t="shared" si="148"/>
        <v>0</v>
      </c>
      <c r="J126" s="107">
        <v>0</v>
      </c>
      <c r="K126" s="108"/>
      <c r="L126" s="234">
        <f t="shared" si="149"/>
        <v>0</v>
      </c>
      <c r="M126" s="235"/>
      <c r="N126" s="108"/>
      <c r="O126" s="233">
        <f t="shared" si="150"/>
        <v>0</v>
      </c>
      <c r="P126" s="236"/>
    </row>
    <row r="127" spans="1:16" ht="24" hidden="1" x14ac:dyDescent="0.25">
      <c r="A127" s="58">
        <v>2279</v>
      </c>
      <c r="B127" s="101" t="s">
        <v>140</v>
      </c>
      <c r="C127" s="102">
        <f t="shared" si="98"/>
        <v>0</v>
      </c>
      <c r="D127" s="232">
        <v>0</v>
      </c>
      <c r="E127" s="108"/>
      <c r="F127" s="343">
        <f t="shared" si="147"/>
        <v>0</v>
      </c>
      <c r="G127" s="232"/>
      <c r="H127" s="107"/>
      <c r="I127" s="233">
        <f t="shared" si="148"/>
        <v>0</v>
      </c>
      <c r="J127" s="107">
        <v>0</v>
      </c>
      <c r="K127" s="108"/>
      <c r="L127" s="234">
        <f t="shared" si="149"/>
        <v>0</v>
      </c>
      <c r="M127" s="235"/>
      <c r="N127" s="108"/>
      <c r="O127" s="233">
        <f t="shared" si="150"/>
        <v>0</v>
      </c>
      <c r="P127" s="236"/>
    </row>
    <row r="128" spans="1:16" ht="24" hidden="1" x14ac:dyDescent="0.25">
      <c r="A128" s="496">
        <v>2280</v>
      </c>
      <c r="B128" s="91" t="s">
        <v>141</v>
      </c>
      <c r="C128" s="92">
        <f t="shared" si="98"/>
        <v>0</v>
      </c>
      <c r="D128" s="246">
        <f t="shared" ref="D128:O128" si="151">SUM(D129)</f>
        <v>0</v>
      </c>
      <c r="E128" s="247">
        <f t="shared" si="151"/>
        <v>0</v>
      </c>
      <c r="F128" s="359">
        <f t="shared" si="151"/>
        <v>0</v>
      </c>
      <c r="G128" s="246">
        <f t="shared" si="151"/>
        <v>0</v>
      </c>
      <c r="H128" s="248">
        <f t="shared" si="151"/>
        <v>0</v>
      </c>
      <c r="I128" s="228">
        <f t="shared" si="151"/>
        <v>0</v>
      </c>
      <c r="J128" s="248">
        <f t="shared" si="151"/>
        <v>0</v>
      </c>
      <c r="K128" s="247">
        <f t="shared" si="151"/>
        <v>0</v>
      </c>
      <c r="L128" s="229">
        <f t="shared" si="151"/>
        <v>0</v>
      </c>
      <c r="M128" s="102">
        <f t="shared" si="151"/>
        <v>0</v>
      </c>
      <c r="N128" s="239">
        <f t="shared" si="151"/>
        <v>0</v>
      </c>
      <c r="O128" s="233">
        <f t="shared" si="151"/>
        <v>0</v>
      </c>
      <c r="P128" s="236"/>
    </row>
    <row r="129" spans="1:16" ht="24" hidden="1" x14ac:dyDescent="0.25">
      <c r="A129" s="58">
        <v>2283</v>
      </c>
      <c r="B129" s="101" t="s">
        <v>142</v>
      </c>
      <c r="C129" s="102">
        <f t="shared" si="98"/>
        <v>0</v>
      </c>
      <c r="D129" s="232">
        <v>0</v>
      </c>
      <c r="E129" s="108"/>
      <c r="F129" s="343">
        <f>D129+E129</f>
        <v>0</v>
      </c>
      <c r="G129" s="232"/>
      <c r="H129" s="107"/>
      <c r="I129" s="233">
        <f>G129+H129</f>
        <v>0</v>
      </c>
      <c r="J129" s="107">
        <v>0</v>
      </c>
      <c r="K129" s="108"/>
      <c r="L129" s="234">
        <f>J129+K129</f>
        <v>0</v>
      </c>
      <c r="M129" s="235"/>
      <c r="N129" s="108"/>
      <c r="O129" s="233">
        <f>M129+N129</f>
        <v>0</v>
      </c>
      <c r="P129" s="236"/>
    </row>
    <row r="130" spans="1:16" ht="38.25" customHeight="1" x14ac:dyDescent="0.25">
      <c r="A130" s="76">
        <v>2300</v>
      </c>
      <c r="B130" s="213" t="s">
        <v>143</v>
      </c>
      <c r="C130" s="77">
        <f t="shared" si="98"/>
        <v>10305</v>
      </c>
      <c r="D130" s="214">
        <f>SUM(D131,D136,D140,D141,D144,D151,D159,D160,D163)</f>
        <v>6653</v>
      </c>
      <c r="E130" s="473">
        <f t="shared" ref="E130:F130" si="152">SUM(E131,E136,E140,E141,E144,E151,E159,E160,E163)</f>
        <v>152</v>
      </c>
      <c r="F130" s="424">
        <f t="shared" si="152"/>
        <v>6805</v>
      </c>
      <c r="G130" s="214">
        <f>SUM(G131,G136,G140,G141,G144,G151,G159,G160,G163)</f>
        <v>0</v>
      </c>
      <c r="H130" s="89">
        <f t="shared" ref="H130:I130" si="153">SUM(H131,H136,H140,H141,H144,H151,H159,H160,H163)</f>
        <v>0</v>
      </c>
      <c r="I130" s="424">
        <f t="shared" si="153"/>
        <v>0</v>
      </c>
      <c r="J130" s="87">
        <f>SUM(J131,J136,J140,J141,J144,J151,J159,J160,J163)</f>
        <v>3500</v>
      </c>
      <c r="K130" s="473">
        <f t="shared" ref="K130:L130" si="154">SUM(K131,K136,K140,K141,K144,K151,K159,K160,K163)</f>
        <v>0</v>
      </c>
      <c r="L130" s="424">
        <f t="shared" si="154"/>
        <v>3500</v>
      </c>
      <c r="M130" s="77">
        <f>SUM(M131,M136,M140,M141,M144,M151,M159,M160,M163)</f>
        <v>0</v>
      </c>
      <c r="N130" s="88">
        <f t="shared" ref="N130:O130" si="155">SUM(N131,N136,N140,N141,N144,N151,N159,N160,N163)</f>
        <v>0</v>
      </c>
      <c r="O130" s="215">
        <f t="shared" si="155"/>
        <v>0</v>
      </c>
      <c r="P130" s="245"/>
    </row>
    <row r="131" spans="1:16" ht="24" x14ac:dyDescent="0.25">
      <c r="A131" s="496">
        <v>2310</v>
      </c>
      <c r="B131" s="91" t="s">
        <v>144</v>
      </c>
      <c r="C131" s="92">
        <f t="shared" si="98"/>
        <v>10305</v>
      </c>
      <c r="D131" s="246">
        <f>SUM(D132:D135)</f>
        <v>6653</v>
      </c>
      <c r="E131" s="480">
        <f t="shared" ref="E131:O131" si="156">SUM(E132:E135)</f>
        <v>152</v>
      </c>
      <c r="F131" s="433">
        <f t="shared" si="156"/>
        <v>6805</v>
      </c>
      <c r="G131" s="246">
        <f t="shared" si="156"/>
        <v>0</v>
      </c>
      <c r="H131" s="229">
        <f t="shared" si="156"/>
        <v>0</v>
      </c>
      <c r="I131" s="433">
        <f t="shared" si="156"/>
        <v>0</v>
      </c>
      <c r="J131" s="248">
        <f>SUM(J132:J135)</f>
        <v>3500</v>
      </c>
      <c r="K131" s="480">
        <f t="shared" si="156"/>
        <v>0</v>
      </c>
      <c r="L131" s="433">
        <f t="shared" si="156"/>
        <v>3500</v>
      </c>
      <c r="M131" s="92">
        <f t="shared" si="156"/>
        <v>0</v>
      </c>
      <c r="N131" s="247">
        <f t="shared" si="156"/>
        <v>0</v>
      </c>
      <c r="O131" s="228">
        <f t="shared" si="156"/>
        <v>0</v>
      </c>
      <c r="P131" s="231"/>
    </row>
    <row r="132" spans="1:16" x14ac:dyDescent="0.25">
      <c r="A132" s="58">
        <v>2311</v>
      </c>
      <c r="B132" s="101" t="s">
        <v>145</v>
      </c>
      <c r="C132" s="102">
        <f t="shared" si="98"/>
        <v>9553</v>
      </c>
      <c r="D132" s="232">
        <v>6053</v>
      </c>
      <c r="E132" s="476"/>
      <c r="F132" s="432">
        <f t="shared" ref="F132:F135" si="157">D132+E132</f>
        <v>6053</v>
      </c>
      <c r="G132" s="232"/>
      <c r="H132" s="515"/>
      <c r="I132" s="432">
        <f t="shared" ref="I132:I135" si="158">G132+H132</f>
        <v>0</v>
      </c>
      <c r="J132" s="107">
        <v>3500</v>
      </c>
      <c r="K132" s="476"/>
      <c r="L132" s="432">
        <f t="shared" ref="L132:L135" si="159">J132+K132</f>
        <v>3500</v>
      </c>
      <c r="M132" s="235"/>
      <c r="N132" s="108"/>
      <c r="O132" s="233">
        <f t="shared" ref="O132:O135" si="160">M132+N132</f>
        <v>0</v>
      </c>
      <c r="P132" s="236"/>
    </row>
    <row r="133" spans="1:16" x14ac:dyDescent="0.25">
      <c r="A133" s="58">
        <v>2312</v>
      </c>
      <c r="B133" s="101" t="s">
        <v>146</v>
      </c>
      <c r="C133" s="102">
        <f t="shared" si="98"/>
        <v>752</v>
      </c>
      <c r="D133" s="232">
        <v>600</v>
      </c>
      <c r="E133" s="476">
        <v>152</v>
      </c>
      <c r="F133" s="432">
        <f t="shared" si="157"/>
        <v>752</v>
      </c>
      <c r="G133" s="232"/>
      <c r="H133" s="515"/>
      <c r="I133" s="432">
        <f t="shared" si="158"/>
        <v>0</v>
      </c>
      <c r="J133" s="107">
        <v>0</v>
      </c>
      <c r="K133" s="476"/>
      <c r="L133" s="432">
        <f t="shared" si="159"/>
        <v>0</v>
      </c>
      <c r="M133" s="235"/>
      <c r="N133" s="108"/>
      <c r="O133" s="233">
        <f t="shared" si="160"/>
        <v>0</v>
      </c>
      <c r="P133" s="236"/>
    </row>
    <row r="134" spans="1:16" hidden="1" x14ac:dyDescent="0.25">
      <c r="A134" s="58">
        <v>2313</v>
      </c>
      <c r="B134" s="101" t="s">
        <v>147</v>
      </c>
      <c r="C134" s="102">
        <f t="shared" si="98"/>
        <v>0</v>
      </c>
      <c r="D134" s="232">
        <v>0</v>
      </c>
      <c r="E134" s="108"/>
      <c r="F134" s="343">
        <f t="shared" si="157"/>
        <v>0</v>
      </c>
      <c r="G134" s="232"/>
      <c r="H134" s="107"/>
      <c r="I134" s="233">
        <f t="shared" si="158"/>
        <v>0</v>
      </c>
      <c r="J134" s="107">
        <v>0</v>
      </c>
      <c r="K134" s="108"/>
      <c r="L134" s="234">
        <f t="shared" si="159"/>
        <v>0</v>
      </c>
      <c r="M134" s="235"/>
      <c r="N134" s="108"/>
      <c r="O134" s="233">
        <f t="shared" si="160"/>
        <v>0</v>
      </c>
      <c r="P134" s="236"/>
    </row>
    <row r="135" spans="1:16" ht="36" hidden="1" customHeight="1" x14ac:dyDescent="0.25">
      <c r="A135" s="58">
        <v>2314</v>
      </c>
      <c r="B135" s="101" t="s">
        <v>148</v>
      </c>
      <c r="C135" s="102">
        <f t="shared" si="98"/>
        <v>0</v>
      </c>
      <c r="D135" s="232">
        <v>0</v>
      </c>
      <c r="E135" s="108"/>
      <c r="F135" s="343">
        <f t="shared" si="157"/>
        <v>0</v>
      </c>
      <c r="G135" s="232"/>
      <c r="H135" s="107"/>
      <c r="I135" s="233">
        <f t="shared" si="158"/>
        <v>0</v>
      </c>
      <c r="J135" s="107">
        <v>0</v>
      </c>
      <c r="K135" s="108"/>
      <c r="L135" s="234">
        <f t="shared" si="159"/>
        <v>0</v>
      </c>
      <c r="M135" s="235"/>
      <c r="N135" s="108"/>
      <c r="O135" s="233">
        <f t="shared" si="160"/>
        <v>0</v>
      </c>
      <c r="P135" s="236"/>
    </row>
    <row r="136" spans="1:16" hidden="1" x14ac:dyDescent="0.25">
      <c r="A136" s="237">
        <v>2320</v>
      </c>
      <c r="B136" s="101" t="s">
        <v>149</v>
      </c>
      <c r="C136" s="102">
        <f t="shared" si="98"/>
        <v>0</v>
      </c>
      <c r="D136" s="238">
        <f>SUM(D137:D139)</f>
        <v>0</v>
      </c>
      <c r="E136" s="239">
        <f t="shared" ref="E136:F136" si="161">SUM(E137:E139)</f>
        <v>0</v>
      </c>
      <c r="F136" s="343">
        <f t="shared" si="161"/>
        <v>0</v>
      </c>
      <c r="G136" s="238">
        <f>SUM(G137:G139)</f>
        <v>0</v>
      </c>
      <c r="H136" s="240">
        <f t="shared" ref="H136:I136" si="162">SUM(H137:H139)</f>
        <v>0</v>
      </c>
      <c r="I136" s="233">
        <f t="shared" si="162"/>
        <v>0</v>
      </c>
      <c r="J136" s="240">
        <f>SUM(J137:J139)</f>
        <v>0</v>
      </c>
      <c r="K136" s="239">
        <f t="shared" ref="K136:L136" si="163">SUM(K137:K139)</f>
        <v>0</v>
      </c>
      <c r="L136" s="234">
        <f t="shared" si="163"/>
        <v>0</v>
      </c>
      <c r="M136" s="102">
        <f>SUM(M137:M139)</f>
        <v>0</v>
      </c>
      <c r="N136" s="239">
        <f t="shared" ref="N136:O136" si="164">SUM(N137:N139)</f>
        <v>0</v>
      </c>
      <c r="O136" s="233">
        <f t="shared" si="164"/>
        <v>0</v>
      </c>
      <c r="P136" s="236"/>
    </row>
    <row r="137" spans="1:16" hidden="1" x14ac:dyDescent="0.25">
      <c r="A137" s="58">
        <v>2321</v>
      </c>
      <c r="B137" s="101" t="s">
        <v>150</v>
      </c>
      <c r="C137" s="102">
        <f t="shared" si="98"/>
        <v>0</v>
      </c>
      <c r="D137" s="232">
        <v>0</v>
      </c>
      <c r="E137" s="108"/>
      <c r="F137" s="343">
        <f t="shared" ref="F137:F140" si="165">D137+E137</f>
        <v>0</v>
      </c>
      <c r="G137" s="232"/>
      <c r="H137" s="107"/>
      <c r="I137" s="233">
        <f t="shared" ref="I137:I140" si="166">G137+H137</f>
        <v>0</v>
      </c>
      <c r="J137" s="107">
        <v>0</v>
      </c>
      <c r="K137" s="108"/>
      <c r="L137" s="234">
        <f t="shared" ref="L137:L140" si="167">J137+K137</f>
        <v>0</v>
      </c>
      <c r="M137" s="235"/>
      <c r="N137" s="108"/>
      <c r="O137" s="233">
        <f t="shared" ref="O137:O140" si="168">M137+N137</f>
        <v>0</v>
      </c>
      <c r="P137" s="236"/>
    </row>
    <row r="138" spans="1:16" hidden="1" x14ac:dyDescent="0.25">
      <c r="A138" s="58">
        <v>2322</v>
      </c>
      <c r="B138" s="101" t="s">
        <v>151</v>
      </c>
      <c r="C138" s="102">
        <f t="shared" si="98"/>
        <v>0</v>
      </c>
      <c r="D138" s="232">
        <v>0</v>
      </c>
      <c r="E138" s="108"/>
      <c r="F138" s="343">
        <f t="shared" si="165"/>
        <v>0</v>
      </c>
      <c r="G138" s="232"/>
      <c r="H138" s="107"/>
      <c r="I138" s="233">
        <f t="shared" si="166"/>
        <v>0</v>
      </c>
      <c r="J138" s="107">
        <v>0</v>
      </c>
      <c r="K138" s="108"/>
      <c r="L138" s="234">
        <f t="shared" si="167"/>
        <v>0</v>
      </c>
      <c r="M138" s="235"/>
      <c r="N138" s="108"/>
      <c r="O138" s="233">
        <f t="shared" si="168"/>
        <v>0</v>
      </c>
      <c r="P138" s="236"/>
    </row>
    <row r="139" spans="1:16" ht="10.5" hidden="1" customHeight="1" x14ac:dyDescent="0.25">
      <c r="A139" s="58">
        <v>2329</v>
      </c>
      <c r="B139" s="101" t="s">
        <v>152</v>
      </c>
      <c r="C139" s="102">
        <f t="shared" si="98"/>
        <v>0</v>
      </c>
      <c r="D139" s="232">
        <v>0</v>
      </c>
      <c r="E139" s="108"/>
      <c r="F139" s="343">
        <f t="shared" si="165"/>
        <v>0</v>
      </c>
      <c r="G139" s="232"/>
      <c r="H139" s="107"/>
      <c r="I139" s="233">
        <f t="shared" si="166"/>
        <v>0</v>
      </c>
      <c r="J139" s="107">
        <v>0</v>
      </c>
      <c r="K139" s="108"/>
      <c r="L139" s="234">
        <f t="shared" si="167"/>
        <v>0</v>
      </c>
      <c r="M139" s="235"/>
      <c r="N139" s="108"/>
      <c r="O139" s="233">
        <f t="shared" si="168"/>
        <v>0</v>
      </c>
      <c r="P139" s="236"/>
    </row>
    <row r="140" spans="1:16" hidden="1" x14ac:dyDescent="0.25">
      <c r="A140" s="237">
        <v>2330</v>
      </c>
      <c r="B140" s="101" t="s">
        <v>153</v>
      </c>
      <c r="C140" s="102">
        <f t="shared" si="98"/>
        <v>0</v>
      </c>
      <c r="D140" s="232">
        <v>0</v>
      </c>
      <c r="E140" s="108"/>
      <c r="F140" s="343">
        <f t="shared" si="165"/>
        <v>0</v>
      </c>
      <c r="G140" s="232"/>
      <c r="H140" s="107"/>
      <c r="I140" s="233">
        <f t="shared" si="166"/>
        <v>0</v>
      </c>
      <c r="J140" s="107">
        <v>0</v>
      </c>
      <c r="K140" s="108"/>
      <c r="L140" s="234">
        <f t="shared" si="167"/>
        <v>0</v>
      </c>
      <c r="M140" s="235"/>
      <c r="N140" s="108"/>
      <c r="O140" s="233">
        <f t="shared" si="168"/>
        <v>0</v>
      </c>
      <c r="P140" s="236"/>
    </row>
    <row r="141" spans="1:16" ht="48" hidden="1" x14ac:dyDescent="0.25">
      <c r="A141" s="237">
        <v>2340</v>
      </c>
      <c r="B141" s="101" t="s">
        <v>154</v>
      </c>
      <c r="C141" s="102">
        <f t="shared" si="98"/>
        <v>0</v>
      </c>
      <c r="D141" s="238">
        <f>SUM(D142:D143)</f>
        <v>0</v>
      </c>
      <c r="E141" s="239">
        <f t="shared" ref="E141:F141" si="169">SUM(E142:E143)</f>
        <v>0</v>
      </c>
      <c r="F141" s="343">
        <f t="shared" si="169"/>
        <v>0</v>
      </c>
      <c r="G141" s="238">
        <f>SUM(G142:G143)</f>
        <v>0</v>
      </c>
      <c r="H141" s="240">
        <f t="shared" ref="H141:I141" si="170">SUM(H142:H143)</f>
        <v>0</v>
      </c>
      <c r="I141" s="233">
        <f t="shared" si="170"/>
        <v>0</v>
      </c>
      <c r="J141" s="240">
        <f>SUM(J142:J143)</f>
        <v>0</v>
      </c>
      <c r="K141" s="239">
        <f t="shared" ref="K141:L141" si="171">SUM(K142:K143)</f>
        <v>0</v>
      </c>
      <c r="L141" s="234">
        <f t="shared" si="171"/>
        <v>0</v>
      </c>
      <c r="M141" s="102">
        <f>SUM(M142:M143)</f>
        <v>0</v>
      </c>
      <c r="N141" s="239">
        <f t="shared" ref="N141:O141" si="172">SUM(N142:N143)</f>
        <v>0</v>
      </c>
      <c r="O141" s="233">
        <f t="shared" si="172"/>
        <v>0</v>
      </c>
      <c r="P141" s="236"/>
    </row>
    <row r="142" spans="1:16" hidden="1" x14ac:dyDescent="0.25">
      <c r="A142" s="58">
        <v>2341</v>
      </c>
      <c r="B142" s="101" t="s">
        <v>155</v>
      </c>
      <c r="C142" s="102">
        <f t="shared" si="98"/>
        <v>0</v>
      </c>
      <c r="D142" s="232">
        <v>0</v>
      </c>
      <c r="E142" s="108"/>
      <c r="F142" s="343">
        <f t="shared" ref="F142:F143" si="173">D142+E142</f>
        <v>0</v>
      </c>
      <c r="G142" s="232"/>
      <c r="H142" s="107"/>
      <c r="I142" s="233">
        <f t="shared" ref="I142:I143" si="174">G142+H142</f>
        <v>0</v>
      </c>
      <c r="J142" s="107">
        <v>0</v>
      </c>
      <c r="K142" s="108"/>
      <c r="L142" s="234">
        <f t="shared" ref="L142:L143" si="175">J142+K142</f>
        <v>0</v>
      </c>
      <c r="M142" s="235"/>
      <c r="N142" s="108"/>
      <c r="O142" s="233">
        <f t="shared" ref="O142:O143" si="176">M142+N142</f>
        <v>0</v>
      </c>
      <c r="P142" s="236"/>
    </row>
    <row r="143" spans="1:16" ht="24" hidden="1" x14ac:dyDescent="0.25">
      <c r="A143" s="58">
        <v>2344</v>
      </c>
      <c r="B143" s="101" t="s">
        <v>156</v>
      </c>
      <c r="C143" s="102">
        <f t="shared" si="98"/>
        <v>0</v>
      </c>
      <c r="D143" s="232">
        <v>0</v>
      </c>
      <c r="E143" s="108"/>
      <c r="F143" s="343">
        <f t="shared" si="173"/>
        <v>0</v>
      </c>
      <c r="G143" s="232"/>
      <c r="H143" s="107"/>
      <c r="I143" s="233">
        <f t="shared" si="174"/>
        <v>0</v>
      </c>
      <c r="J143" s="107">
        <v>0</v>
      </c>
      <c r="K143" s="108"/>
      <c r="L143" s="234">
        <f t="shared" si="175"/>
        <v>0</v>
      </c>
      <c r="M143" s="235"/>
      <c r="N143" s="108"/>
      <c r="O143" s="233">
        <f t="shared" si="176"/>
        <v>0</v>
      </c>
      <c r="P143" s="236"/>
    </row>
    <row r="144" spans="1:16" ht="24" hidden="1" x14ac:dyDescent="0.25">
      <c r="A144" s="220">
        <v>2350</v>
      </c>
      <c r="B144" s="164" t="s">
        <v>157</v>
      </c>
      <c r="C144" s="170">
        <f t="shared" si="98"/>
        <v>0</v>
      </c>
      <c r="D144" s="221">
        <f>SUM(D145:D150)</f>
        <v>0</v>
      </c>
      <c r="E144" s="222">
        <f t="shared" ref="E144:F144" si="177">SUM(E145:E150)</f>
        <v>0</v>
      </c>
      <c r="F144" s="358">
        <f t="shared" si="177"/>
        <v>0</v>
      </c>
      <c r="G144" s="221">
        <f>SUM(G145:G150)</f>
        <v>0</v>
      </c>
      <c r="H144" s="223">
        <f t="shared" ref="H144:I144" si="178">SUM(H145:H150)</f>
        <v>0</v>
      </c>
      <c r="I144" s="224">
        <f t="shared" si="178"/>
        <v>0</v>
      </c>
      <c r="J144" s="223">
        <f>SUM(J145:J150)</f>
        <v>0</v>
      </c>
      <c r="K144" s="222">
        <f t="shared" ref="K144:L144" si="179">SUM(K145:K150)</f>
        <v>0</v>
      </c>
      <c r="L144" s="225">
        <f t="shared" si="179"/>
        <v>0</v>
      </c>
      <c r="M144" s="170">
        <f>SUM(M145:M150)</f>
        <v>0</v>
      </c>
      <c r="N144" s="222">
        <f t="shared" ref="N144:O144" si="180">SUM(N145:N150)</f>
        <v>0</v>
      </c>
      <c r="O144" s="224">
        <f t="shared" si="180"/>
        <v>0</v>
      </c>
      <c r="P144" s="226"/>
    </row>
    <row r="145" spans="1:16" hidden="1" x14ac:dyDescent="0.25">
      <c r="A145" s="48">
        <v>2351</v>
      </c>
      <c r="B145" s="91" t="s">
        <v>158</v>
      </c>
      <c r="C145" s="92">
        <f t="shared" si="98"/>
        <v>0</v>
      </c>
      <c r="D145" s="227">
        <v>0</v>
      </c>
      <c r="E145" s="98"/>
      <c r="F145" s="359">
        <f t="shared" ref="F145:F150" si="181">D145+E145</f>
        <v>0</v>
      </c>
      <c r="G145" s="227"/>
      <c r="H145" s="97"/>
      <c r="I145" s="228">
        <f t="shared" ref="I145:I150" si="182">G145+H145</f>
        <v>0</v>
      </c>
      <c r="J145" s="97">
        <v>0</v>
      </c>
      <c r="K145" s="98"/>
      <c r="L145" s="229">
        <f t="shared" ref="L145:L150" si="183">J145+K145</f>
        <v>0</v>
      </c>
      <c r="M145" s="230"/>
      <c r="N145" s="98"/>
      <c r="O145" s="228">
        <f t="shared" ref="O145:O150" si="184">M145+N145</f>
        <v>0</v>
      </c>
      <c r="P145" s="231"/>
    </row>
    <row r="146" spans="1:16" hidden="1" x14ac:dyDescent="0.25">
      <c r="A146" s="58">
        <v>2352</v>
      </c>
      <c r="B146" s="101" t="s">
        <v>159</v>
      </c>
      <c r="C146" s="102">
        <f t="shared" si="98"/>
        <v>0</v>
      </c>
      <c r="D146" s="232">
        <v>0</v>
      </c>
      <c r="E146" s="108"/>
      <c r="F146" s="343">
        <f t="shared" si="181"/>
        <v>0</v>
      </c>
      <c r="G146" s="232"/>
      <c r="H146" s="107"/>
      <c r="I146" s="233">
        <f t="shared" si="182"/>
        <v>0</v>
      </c>
      <c r="J146" s="107">
        <v>0</v>
      </c>
      <c r="K146" s="108"/>
      <c r="L146" s="234">
        <f t="shared" si="183"/>
        <v>0</v>
      </c>
      <c r="M146" s="235"/>
      <c r="N146" s="108"/>
      <c r="O146" s="233">
        <f t="shared" si="184"/>
        <v>0</v>
      </c>
      <c r="P146" s="236"/>
    </row>
    <row r="147" spans="1:16" ht="24" hidden="1" x14ac:dyDescent="0.25">
      <c r="A147" s="58">
        <v>2353</v>
      </c>
      <c r="B147" s="101" t="s">
        <v>160</v>
      </c>
      <c r="C147" s="102">
        <f t="shared" si="98"/>
        <v>0</v>
      </c>
      <c r="D147" s="232">
        <v>0</v>
      </c>
      <c r="E147" s="108"/>
      <c r="F147" s="343">
        <f t="shared" si="181"/>
        <v>0</v>
      </c>
      <c r="G147" s="232"/>
      <c r="H147" s="107"/>
      <c r="I147" s="233">
        <f t="shared" si="182"/>
        <v>0</v>
      </c>
      <c r="J147" s="107">
        <v>0</v>
      </c>
      <c r="K147" s="108"/>
      <c r="L147" s="234">
        <f t="shared" si="183"/>
        <v>0</v>
      </c>
      <c r="M147" s="235"/>
      <c r="N147" s="108"/>
      <c r="O147" s="233">
        <f t="shared" si="184"/>
        <v>0</v>
      </c>
      <c r="P147" s="236"/>
    </row>
    <row r="148" spans="1:16" ht="24" hidden="1" x14ac:dyDescent="0.25">
      <c r="A148" s="58">
        <v>2354</v>
      </c>
      <c r="B148" s="101" t="s">
        <v>161</v>
      </c>
      <c r="C148" s="102">
        <f t="shared" si="98"/>
        <v>0</v>
      </c>
      <c r="D148" s="232">
        <v>0</v>
      </c>
      <c r="E148" s="108"/>
      <c r="F148" s="343">
        <f t="shared" si="181"/>
        <v>0</v>
      </c>
      <c r="G148" s="232"/>
      <c r="H148" s="107"/>
      <c r="I148" s="233">
        <f t="shared" si="182"/>
        <v>0</v>
      </c>
      <c r="J148" s="107">
        <v>0</v>
      </c>
      <c r="K148" s="108"/>
      <c r="L148" s="234">
        <f t="shared" si="183"/>
        <v>0</v>
      </c>
      <c r="M148" s="235"/>
      <c r="N148" s="108"/>
      <c r="O148" s="233">
        <f t="shared" si="184"/>
        <v>0</v>
      </c>
      <c r="P148" s="236"/>
    </row>
    <row r="149" spans="1:16" ht="24" hidden="1" x14ac:dyDescent="0.25">
      <c r="A149" s="58">
        <v>2355</v>
      </c>
      <c r="B149" s="101" t="s">
        <v>162</v>
      </c>
      <c r="C149" s="102">
        <f t="shared" ref="C149:C212" si="185">F149+I149+L149+O149</f>
        <v>0</v>
      </c>
      <c r="D149" s="232">
        <v>0</v>
      </c>
      <c r="E149" s="108"/>
      <c r="F149" s="343">
        <f t="shared" si="181"/>
        <v>0</v>
      </c>
      <c r="G149" s="232"/>
      <c r="H149" s="107"/>
      <c r="I149" s="233">
        <f t="shared" si="182"/>
        <v>0</v>
      </c>
      <c r="J149" s="107">
        <v>0</v>
      </c>
      <c r="K149" s="108"/>
      <c r="L149" s="234">
        <f t="shared" si="183"/>
        <v>0</v>
      </c>
      <c r="M149" s="235"/>
      <c r="N149" s="108"/>
      <c r="O149" s="233">
        <f t="shared" si="184"/>
        <v>0</v>
      </c>
      <c r="P149" s="236"/>
    </row>
    <row r="150" spans="1:16" ht="24" hidden="1" x14ac:dyDescent="0.25">
      <c r="A150" s="58">
        <v>2359</v>
      </c>
      <c r="B150" s="101" t="s">
        <v>163</v>
      </c>
      <c r="C150" s="102">
        <f t="shared" si="185"/>
        <v>0</v>
      </c>
      <c r="D150" s="232">
        <v>0</v>
      </c>
      <c r="E150" s="108"/>
      <c r="F150" s="343">
        <f t="shared" si="181"/>
        <v>0</v>
      </c>
      <c r="G150" s="232"/>
      <c r="H150" s="107"/>
      <c r="I150" s="233">
        <f t="shared" si="182"/>
        <v>0</v>
      </c>
      <c r="J150" s="107">
        <v>0</v>
      </c>
      <c r="K150" s="108"/>
      <c r="L150" s="234">
        <f t="shared" si="183"/>
        <v>0</v>
      </c>
      <c r="M150" s="235"/>
      <c r="N150" s="108"/>
      <c r="O150" s="233">
        <f t="shared" si="184"/>
        <v>0</v>
      </c>
      <c r="P150" s="236"/>
    </row>
    <row r="151" spans="1:16" ht="24.75" hidden="1" customHeight="1" x14ac:dyDescent="0.25">
      <c r="A151" s="237">
        <v>2360</v>
      </c>
      <c r="B151" s="101" t="s">
        <v>164</v>
      </c>
      <c r="C151" s="102">
        <f t="shared" si="185"/>
        <v>0</v>
      </c>
      <c r="D151" s="238">
        <f>SUM(D152:D158)</f>
        <v>0</v>
      </c>
      <c r="E151" s="239">
        <f t="shared" ref="E151:F151" si="186">SUM(E152:E158)</f>
        <v>0</v>
      </c>
      <c r="F151" s="343">
        <f t="shared" si="186"/>
        <v>0</v>
      </c>
      <c r="G151" s="238">
        <f>SUM(G152:G158)</f>
        <v>0</v>
      </c>
      <c r="H151" s="240">
        <f t="shared" ref="H151:I151" si="187">SUM(H152:H158)</f>
        <v>0</v>
      </c>
      <c r="I151" s="233">
        <f t="shared" si="187"/>
        <v>0</v>
      </c>
      <c r="J151" s="240">
        <f>SUM(J152:J158)</f>
        <v>0</v>
      </c>
      <c r="K151" s="239">
        <f t="shared" ref="K151:L151" si="188">SUM(K152:K158)</f>
        <v>0</v>
      </c>
      <c r="L151" s="234">
        <f t="shared" si="188"/>
        <v>0</v>
      </c>
      <c r="M151" s="102">
        <f>SUM(M152:M158)</f>
        <v>0</v>
      </c>
      <c r="N151" s="239">
        <f t="shared" ref="N151:O151" si="189">SUM(N152:N158)</f>
        <v>0</v>
      </c>
      <c r="O151" s="233">
        <f t="shared" si="189"/>
        <v>0</v>
      </c>
      <c r="P151" s="236"/>
    </row>
    <row r="152" spans="1:16" hidden="1" x14ac:dyDescent="0.25">
      <c r="A152" s="57">
        <v>2361</v>
      </c>
      <c r="B152" s="101" t="s">
        <v>165</v>
      </c>
      <c r="C152" s="102">
        <f t="shared" si="185"/>
        <v>0</v>
      </c>
      <c r="D152" s="232">
        <v>0</v>
      </c>
      <c r="E152" s="108"/>
      <c r="F152" s="343">
        <f t="shared" ref="F152:F159" si="190">D152+E152</f>
        <v>0</v>
      </c>
      <c r="G152" s="232"/>
      <c r="H152" s="107"/>
      <c r="I152" s="233">
        <f t="shared" ref="I152:I159" si="191">G152+H152</f>
        <v>0</v>
      </c>
      <c r="J152" s="107">
        <v>0</v>
      </c>
      <c r="K152" s="108"/>
      <c r="L152" s="234">
        <f t="shared" ref="L152:L159" si="192">J152+K152</f>
        <v>0</v>
      </c>
      <c r="M152" s="235"/>
      <c r="N152" s="108"/>
      <c r="O152" s="233">
        <f t="shared" ref="O152:O159" si="193">M152+N152</f>
        <v>0</v>
      </c>
      <c r="P152" s="236"/>
    </row>
    <row r="153" spans="1:16" ht="24" hidden="1" x14ac:dyDescent="0.25">
      <c r="A153" s="57">
        <v>2362</v>
      </c>
      <c r="B153" s="101" t="s">
        <v>166</v>
      </c>
      <c r="C153" s="102">
        <f t="shared" si="185"/>
        <v>0</v>
      </c>
      <c r="D153" s="232">
        <v>0</v>
      </c>
      <c r="E153" s="108"/>
      <c r="F153" s="343">
        <f t="shared" si="190"/>
        <v>0</v>
      </c>
      <c r="G153" s="232"/>
      <c r="H153" s="107"/>
      <c r="I153" s="233">
        <f t="shared" si="191"/>
        <v>0</v>
      </c>
      <c r="J153" s="107">
        <v>0</v>
      </c>
      <c r="K153" s="108"/>
      <c r="L153" s="234">
        <f t="shared" si="192"/>
        <v>0</v>
      </c>
      <c r="M153" s="235"/>
      <c r="N153" s="108"/>
      <c r="O153" s="233">
        <f t="shared" si="193"/>
        <v>0</v>
      </c>
      <c r="P153" s="236"/>
    </row>
    <row r="154" spans="1:16" hidden="1" x14ac:dyDescent="0.25">
      <c r="A154" s="57">
        <v>2363</v>
      </c>
      <c r="B154" s="101" t="s">
        <v>167</v>
      </c>
      <c r="C154" s="102">
        <f t="shared" si="185"/>
        <v>0</v>
      </c>
      <c r="D154" s="232">
        <v>0</v>
      </c>
      <c r="E154" s="108"/>
      <c r="F154" s="343">
        <f t="shared" si="190"/>
        <v>0</v>
      </c>
      <c r="G154" s="232"/>
      <c r="H154" s="107"/>
      <c r="I154" s="233">
        <f t="shared" si="191"/>
        <v>0</v>
      </c>
      <c r="J154" s="107">
        <v>0</v>
      </c>
      <c r="K154" s="108"/>
      <c r="L154" s="234">
        <f t="shared" si="192"/>
        <v>0</v>
      </c>
      <c r="M154" s="235"/>
      <c r="N154" s="108"/>
      <c r="O154" s="233">
        <f t="shared" si="193"/>
        <v>0</v>
      </c>
      <c r="P154" s="236"/>
    </row>
    <row r="155" spans="1:16" hidden="1" x14ac:dyDescent="0.25">
      <c r="A155" s="57">
        <v>2364</v>
      </c>
      <c r="B155" s="101" t="s">
        <v>168</v>
      </c>
      <c r="C155" s="102">
        <f t="shared" si="185"/>
        <v>0</v>
      </c>
      <c r="D155" s="232">
        <v>0</v>
      </c>
      <c r="E155" s="108"/>
      <c r="F155" s="343">
        <f t="shared" si="190"/>
        <v>0</v>
      </c>
      <c r="G155" s="232"/>
      <c r="H155" s="107"/>
      <c r="I155" s="233">
        <f t="shared" si="191"/>
        <v>0</v>
      </c>
      <c r="J155" s="107">
        <v>0</v>
      </c>
      <c r="K155" s="108"/>
      <c r="L155" s="234">
        <f t="shared" si="192"/>
        <v>0</v>
      </c>
      <c r="M155" s="235"/>
      <c r="N155" s="108"/>
      <c r="O155" s="233">
        <f t="shared" si="193"/>
        <v>0</v>
      </c>
      <c r="P155" s="236"/>
    </row>
    <row r="156" spans="1:16" ht="12.75" hidden="1" customHeight="1" x14ac:dyDescent="0.25">
      <c r="A156" s="57">
        <v>2365</v>
      </c>
      <c r="B156" s="101" t="s">
        <v>169</v>
      </c>
      <c r="C156" s="102">
        <f t="shared" si="185"/>
        <v>0</v>
      </c>
      <c r="D156" s="232">
        <v>0</v>
      </c>
      <c r="E156" s="108"/>
      <c r="F156" s="343">
        <f t="shared" si="190"/>
        <v>0</v>
      </c>
      <c r="G156" s="232"/>
      <c r="H156" s="107"/>
      <c r="I156" s="233">
        <f t="shared" si="191"/>
        <v>0</v>
      </c>
      <c r="J156" s="107">
        <v>0</v>
      </c>
      <c r="K156" s="108"/>
      <c r="L156" s="234">
        <f t="shared" si="192"/>
        <v>0</v>
      </c>
      <c r="M156" s="235"/>
      <c r="N156" s="108"/>
      <c r="O156" s="233">
        <f t="shared" si="193"/>
        <v>0</v>
      </c>
      <c r="P156" s="236"/>
    </row>
    <row r="157" spans="1:16" ht="36" hidden="1" x14ac:dyDescent="0.25">
      <c r="A157" s="57">
        <v>2366</v>
      </c>
      <c r="B157" s="101" t="s">
        <v>170</v>
      </c>
      <c r="C157" s="102">
        <f t="shared" si="185"/>
        <v>0</v>
      </c>
      <c r="D157" s="232">
        <v>0</v>
      </c>
      <c r="E157" s="108"/>
      <c r="F157" s="343">
        <f t="shared" si="190"/>
        <v>0</v>
      </c>
      <c r="G157" s="232"/>
      <c r="H157" s="107"/>
      <c r="I157" s="233">
        <f t="shared" si="191"/>
        <v>0</v>
      </c>
      <c r="J157" s="107">
        <v>0</v>
      </c>
      <c r="K157" s="108"/>
      <c r="L157" s="234">
        <f t="shared" si="192"/>
        <v>0</v>
      </c>
      <c r="M157" s="235"/>
      <c r="N157" s="108"/>
      <c r="O157" s="233">
        <f t="shared" si="193"/>
        <v>0</v>
      </c>
      <c r="P157" s="236"/>
    </row>
    <row r="158" spans="1:16" ht="48" hidden="1" x14ac:dyDescent="0.25">
      <c r="A158" s="57">
        <v>2369</v>
      </c>
      <c r="B158" s="101" t="s">
        <v>171</v>
      </c>
      <c r="C158" s="102">
        <f t="shared" si="185"/>
        <v>0</v>
      </c>
      <c r="D158" s="232">
        <v>0</v>
      </c>
      <c r="E158" s="108"/>
      <c r="F158" s="343">
        <f t="shared" si="190"/>
        <v>0</v>
      </c>
      <c r="G158" s="232"/>
      <c r="H158" s="107"/>
      <c r="I158" s="233">
        <f t="shared" si="191"/>
        <v>0</v>
      </c>
      <c r="J158" s="107">
        <v>0</v>
      </c>
      <c r="K158" s="108"/>
      <c r="L158" s="234">
        <f t="shared" si="192"/>
        <v>0</v>
      </c>
      <c r="M158" s="235"/>
      <c r="N158" s="108"/>
      <c r="O158" s="233">
        <f t="shared" si="193"/>
        <v>0</v>
      </c>
      <c r="P158" s="236"/>
    </row>
    <row r="159" spans="1:16" hidden="1" x14ac:dyDescent="0.25">
      <c r="A159" s="220">
        <v>2370</v>
      </c>
      <c r="B159" s="164" t="s">
        <v>172</v>
      </c>
      <c r="C159" s="170">
        <f t="shared" si="185"/>
        <v>0</v>
      </c>
      <c r="D159" s="241">
        <v>0</v>
      </c>
      <c r="E159" s="242"/>
      <c r="F159" s="358">
        <f t="shared" si="190"/>
        <v>0</v>
      </c>
      <c r="G159" s="241"/>
      <c r="H159" s="243"/>
      <c r="I159" s="224">
        <f t="shared" si="191"/>
        <v>0</v>
      </c>
      <c r="J159" s="243">
        <v>0</v>
      </c>
      <c r="K159" s="242"/>
      <c r="L159" s="225">
        <f t="shared" si="192"/>
        <v>0</v>
      </c>
      <c r="M159" s="244"/>
      <c r="N159" s="242"/>
      <c r="O159" s="224">
        <f t="shared" si="193"/>
        <v>0</v>
      </c>
      <c r="P159" s="226"/>
    </row>
    <row r="160" spans="1:16" hidden="1" x14ac:dyDescent="0.25">
      <c r="A160" s="220">
        <v>2380</v>
      </c>
      <c r="B160" s="164" t="s">
        <v>173</v>
      </c>
      <c r="C160" s="170">
        <f t="shared" si="185"/>
        <v>0</v>
      </c>
      <c r="D160" s="221">
        <f>SUM(D161:D162)</f>
        <v>0</v>
      </c>
      <c r="E160" s="222">
        <f t="shared" ref="E160:F160" si="194">SUM(E161:E162)</f>
        <v>0</v>
      </c>
      <c r="F160" s="358">
        <f t="shared" si="194"/>
        <v>0</v>
      </c>
      <c r="G160" s="221">
        <f>SUM(G161:G162)</f>
        <v>0</v>
      </c>
      <c r="H160" s="223">
        <f t="shared" ref="H160:I160" si="195">SUM(H161:H162)</f>
        <v>0</v>
      </c>
      <c r="I160" s="224">
        <f t="shared" si="195"/>
        <v>0</v>
      </c>
      <c r="J160" s="223">
        <f>SUM(J161:J162)</f>
        <v>0</v>
      </c>
      <c r="K160" s="222">
        <f t="shared" ref="K160:L160" si="196">SUM(K161:K162)</f>
        <v>0</v>
      </c>
      <c r="L160" s="225">
        <f t="shared" si="196"/>
        <v>0</v>
      </c>
      <c r="M160" s="170">
        <f>SUM(M161:M162)</f>
        <v>0</v>
      </c>
      <c r="N160" s="222">
        <f t="shared" ref="N160:O160" si="197">SUM(N161:N162)</f>
        <v>0</v>
      </c>
      <c r="O160" s="224">
        <f t="shared" si="197"/>
        <v>0</v>
      </c>
      <c r="P160" s="226"/>
    </row>
    <row r="161" spans="1:16" hidden="1" x14ac:dyDescent="0.25">
      <c r="A161" s="47">
        <v>2381</v>
      </c>
      <c r="B161" s="91" t="s">
        <v>174</v>
      </c>
      <c r="C161" s="92">
        <f t="shared" si="185"/>
        <v>0</v>
      </c>
      <c r="D161" s="227">
        <v>0</v>
      </c>
      <c r="E161" s="98"/>
      <c r="F161" s="359">
        <f t="shared" ref="F161:F164" si="198">D161+E161</f>
        <v>0</v>
      </c>
      <c r="G161" s="227"/>
      <c r="H161" s="97"/>
      <c r="I161" s="228">
        <f t="shared" ref="I161:I164" si="199">G161+H161</f>
        <v>0</v>
      </c>
      <c r="J161" s="97">
        <v>0</v>
      </c>
      <c r="K161" s="98"/>
      <c r="L161" s="229">
        <f t="shared" ref="L161:L164" si="200">J161+K161</f>
        <v>0</v>
      </c>
      <c r="M161" s="230"/>
      <c r="N161" s="98"/>
      <c r="O161" s="228">
        <f t="shared" ref="O161:O164" si="201">M161+N161</f>
        <v>0</v>
      </c>
      <c r="P161" s="231"/>
    </row>
    <row r="162" spans="1:16" ht="24" hidden="1" x14ac:dyDescent="0.25">
      <c r="A162" s="57">
        <v>2389</v>
      </c>
      <c r="B162" s="101" t="s">
        <v>175</v>
      </c>
      <c r="C162" s="102">
        <f t="shared" si="185"/>
        <v>0</v>
      </c>
      <c r="D162" s="232">
        <v>0</v>
      </c>
      <c r="E162" s="108"/>
      <c r="F162" s="343">
        <f t="shared" si="198"/>
        <v>0</v>
      </c>
      <c r="G162" s="232"/>
      <c r="H162" s="107"/>
      <c r="I162" s="233">
        <f t="shared" si="199"/>
        <v>0</v>
      </c>
      <c r="J162" s="107">
        <v>0</v>
      </c>
      <c r="K162" s="108"/>
      <c r="L162" s="234">
        <f t="shared" si="200"/>
        <v>0</v>
      </c>
      <c r="M162" s="235"/>
      <c r="N162" s="108"/>
      <c r="O162" s="233">
        <f t="shared" si="201"/>
        <v>0</v>
      </c>
      <c r="P162" s="236"/>
    </row>
    <row r="163" spans="1:16" hidden="1" x14ac:dyDescent="0.25">
      <c r="A163" s="220">
        <v>2390</v>
      </c>
      <c r="B163" s="164" t="s">
        <v>176</v>
      </c>
      <c r="C163" s="170">
        <f t="shared" si="185"/>
        <v>0</v>
      </c>
      <c r="D163" s="241">
        <v>0</v>
      </c>
      <c r="E163" s="242"/>
      <c r="F163" s="358">
        <f t="shared" si="198"/>
        <v>0</v>
      </c>
      <c r="G163" s="241"/>
      <c r="H163" s="243"/>
      <c r="I163" s="224">
        <f t="shared" si="199"/>
        <v>0</v>
      </c>
      <c r="J163" s="243">
        <v>0</v>
      </c>
      <c r="K163" s="242"/>
      <c r="L163" s="225">
        <f t="shared" si="200"/>
        <v>0</v>
      </c>
      <c r="M163" s="244"/>
      <c r="N163" s="242"/>
      <c r="O163" s="224">
        <f t="shared" si="201"/>
        <v>0</v>
      </c>
      <c r="P163" s="226"/>
    </row>
    <row r="164" spans="1:16" hidden="1" x14ac:dyDescent="0.25">
      <c r="A164" s="76">
        <v>2400</v>
      </c>
      <c r="B164" s="213" t="s">
        <v>177</v>
      </c>
      <c r="C164" s="77">
        <f t="shared" si="185"/>
        <v>0</v>
      </c>
      <c r="D164" s="254">
        <v>0</v>
      </c>
      <c r="E164" s="255"/>
      <c r="F164" s="345">
        <f t="shared" si="198"/>
        <v>0</v>
      </c>
      <c r="G164" s="254"/>
      <c r="H164" s="256"/>
      <c r="I164" s="215">
        <f t="shared" si="199"/>
        <v>0</v>
      </c>
      <c r="J164" s="256">
        <v>0</v>
      </c>
      <c r="K164" s="255"/>
      <c r="L164" s="89">
        <f t="shared" si="200"/>
        <v>0</v>
      </c>
      <c r="M164" s="257"/>
      <c r="N164" s="255"/>
      <c r="O164" s="215">
        <f t="shared" si="201"/>
        <v>0</v>
      </c>
      <c r="P164" s="245"/>
    </row>
    <row r="165" spans="1:16" ht="24" x14ac:dyDescent="0.25">
      <c r="A165" s="76">
        <v>2500</v>
      </c>
      <c r="B165" s="213" t="s">
        <v>178</v>
      </c>
      <c r="C165" s="77">
        <f t="shared" si="185"/>
        <v>3725</v>
      </c>
      <c r="D165" s="214">
        <f>SUM(D166,D171)</f>
        <v>0</v>
      </c>
      <c r="E165" s="473">
        <f t="shared" ref="E165:O165" si="202">SUM(E166,E171)</f>
        <v>0</v>
      </c>
      <c r="F165" s="424">
        <f t="shared" si="202"/>
        <v>0</v>
      </c>
      <c r="G165" s="214">
        <f t="shared" si="202"/>
        <v>0</v>
      </c>
      <c r="H165" s="89">
        <f t="shared" si="202"/>
        <v>0</v>
      </c>
      <c r="I165" s="424">
        <f t="shared" si="202"/>
        <v>0</v>
      </c>
      <c r="J165" s="87">
        <f>SUM(J166,J171)</f>
        <v>3725</v>
      </c>
      <c r="K165" s="473">
        <f t="shared" si="202"/>
        <v>0</v>
      </c>
      <c r="L165" s="424">
        <f t="shared" si="202"/>
        <v>3725</v>
      </c>
      <c r="M165" s="216">
        <f t="shared" si="202"/>
        <v>0</v>
      </c>
      <c r="N165" s="217">
        <f t="shared" si="202"/>
        <v>0</v>
      </c>
      <c r="O165" s="218">
        <f t="shared" si="202"/>
        <v>0</v>
      </c>
      <c r="P165" s="219"/>
    </row>
    <row r="166" spans="1:16" ht="16.5" customHeight="1" x14ac:dyDescent="0.25">
      <c r="A166" s="496">
        <v>2510</v>
      </c>
      <c r="B166" s="91" t="s">
        <v>179</v>
      </c>
      <c r="C166" s="92">
        <f t="shared" si="185"/>
        <v>3725</v>
      </c>
      <c r="D166" s="246">
        <f>SUM(D167:D170)</f>
        <v>0</v>
      </c>
      <c r="E166" s="480">
        <f t="shared" ref="E166:O166" si="203">SUM(E167:E170)</f>
        <v>0</v>
      </c>
      <c r="F166" s="433">
        <f t="shared" si="203"/>
        <v>0</v>
      </c>
      <c r="G166" s="246">
        <f t="shared" si="203"/>
        <v>0</v>
      </c>
      <c r="H166" s="229">
        <f t="shared" si="203"/>
        <v>0</v>
      </c>
      <c r="I166" s="433">
        <f t="shared" si="203"/>
        <v>0</v>
      </c>
      <c r="J166" s="248">
        <f>SUM(J167:J170)</f>
        <v>3725</v>
      </c>
      <c r="K166" s="480">
        <f t="shared" si="203"/>
        <v>0</v>
      </c>
      <c r="L166" s="433">
        <f t="shared" si="203"/>
        <v>3725</v>
      </c>
      <c r="M166" s="113">
        <f t="shared" si="203"/>
        <v>0</v>
      </c>
      <c r="N166" s="258">
        <f t="shared" si="203"/>
        <v>0</v>
      </c>
      <c r="O166" s="259">
        <f t="shared" si="203"/>
        <v>0</v>
      </c>
      <c r="P166" s="260"/>
    </row>
    <row r="167" spans="1:16" ht="24" x14ac:dyDescent="0.25">
      <c r="A167" s="58">
        <v>2512</v>
      </c>
      <c r="B167" s="101" t="s">
        <v>180</v>
      </c>
      <c r="C167" s="102">
        <f t="shared" si="185"/>
        <v>3725</v>
      </c>
      <c r="D167" s="232">
        <v>0</v>
      </c>
      <c r="E167" s="476"/>
      <c r="F167" s="432">
        <f t="shared" ref="F167:F172" si="204">D167+E167</f>
        <v>0</v>
      </c>
      <c r="G167" s="232"/>
      <c r="H167" s="515"/>
      <c r="I167" s="432">
        <f t="shared" ref="I167:I172" si="205">G167+H167</f>
        <v>0</v>
      </c>
      <c r="J167" s="107">
        <f>3370-470+825</f>
        <v>3725</v>
      </c>
      <c r="K167" s="476"/>
      <c r="L167" s="432">
        <f t="shared" ref="L167:L172" si="206">J167+K167</f>
        <v>3725</v>
      </c>
      <c r="M167" s="235"/>
      <c r="N167" s="108"/>
      <c r="O167" s="233">
        <f t="shared" ref="O167:O172" si="207">M167+N167</f>
        <v>0</v>
      </c>
      <c r="P167" s="236"/>
    </row>
    <row r="168" spans="1:16" ht="36" hidden="1" x14ac:dyDescent="0.25">
      <c r="A168" s="58">
        <v>2513</v>
      </c>
      <c r="B168" s="101" t="s">
        <v>181</v>
      </c>
      <c r="C168" s="102">
        <f t="shared" si="185"/>
        <v>0</v>
      </c>
      <c r="D168" s="232">
        <v>0</v>
      </c>
      <c r="E168" s="108"/>
      <c r="F168" s="343">
        <f t="shared" si="204"/>
        <v>0</v>
      </c>
      <c r="G168" s="232"/>
      <c r="H168" s="107"/>
      <c r="I168" s="233">
        <f t="shared" si="205"/>
        <v>0</v>
      </c>
      <c r="J168" s="107">
        <v>0</v>
      </c>
      <c r="K168" s="108"/>
      <c r="L168" s="234">
        <f t="shared" si="206"/>
        <v>0</v>
      </c>
      <c r="M168" s="235"/>
      <c r="N168" s="108"/>
      <c r="O168" s="233">
        <f t="shared" si="207"/>
        <v>0</v>
      </c>
      <c r="P168" s="236"/>
    </row>
    <row r="169" spans="1:16" ht="24" hidden="1" x14ac:dyDescent="0.25">
      <c r="A169" s="58">
        <v>2515</v>
      </c>
      <c r="B169" s="101" t="s">
        <v>182</v>
      </c>
      <c r="C169" s="102">
        <f t="shared" si="185"/>
        <v>0</v>
      </c>
      <c r="D169" s="232">
        <v>0</v>
      </c>
      <c r="E169" s="108"/>
      <c r="F169" s="343">
        <f t="shared" si="204"/>
        <v>0</v>
      </c>
      <c r="G169" s="232"/>
      <c r="H169" s="107"/>
      <c r="I169" s="233">
        <f t="shared" si="205"/>
        <v>0</v>
      </c>
      <c r="J169" s="107">
        <v>0</v>
      </c>
      <c r="K169" s="108"/>
      <c r="L169" s="234">
        <f t="shared" si="206"/>
        <v>0</v>
      </c>
      <c r="M169" s="235"/>
      <c r="N169" s="108"/>
      <c r="O169" s="233">
        <f t="shared" si="207"/>
        <v>0</v>
      </c>
      <c r="P169" s="236"/>
    </row>
    <row r="170" spans="1:16" ht="24" hidden="1" x14ac:dyDescent="0.25">
      <c r="A170" s="58">
        <v>2519</v>
      </c>
      <c r="B170" s="101" t="s">
        <v>183</v>
      </c>
      <c r="C170" s="102">
        <f t="shared" si="185"/>
        <v>0</v>
      </c>
      <c r="D170" s="232">
        <v>0</v>
      </c>
      <c r="E170" s="108"/>
      <c r="F170" s="343">
        <f t="shared" si="204"/>
        <v>0</v>
      </c>
      <c r="G170" s="232"/>
      <c r="H170" s="107"/>
      <c r="I170" s="233">
        <f t="shared" si="205"/>
        <v>0</v>
      </c>
      <c r="J170" s="107">
        <v>0</v>
      </c>
      <c r="K170" s="108"/>
      <c r="L170" s="234">
        <f t="shared" si="206"/>
        <v>0</v>
      </c>
      <c r="M170" s="235"/>
      <c r="N170" s="108"/>
      <c r="O170" s="233">
        <f t="shared" si="207"/>
        <v>0</v>
      </c>
      <c r="P170" s="236"/>
    </row>
    <row r="171" spans="1:16" ht="24" hidden="1" x14ac:dyDescent="0.25">
      <c r="A171" s="237">
        <v>2520</v>
      </c>
      <c r="B171" s="101" t="s">
        <v>184</v>
      </c>
      <c r="C171" s="102">
        <f t="shared" si="185"/>
        <v>0</v>
      </c>
      <c r="D171" s="232">
        <v>0</v>
      </c>
      <c r="E171" s="108"/>
      <c r="F171" s="343">
        <f t="shared" si="204"/>
        <v>0</v>
      </c>
      <c r="G171" s="232"/>
      <c r="H171" s="107"/>
      <c r="I171" s="233">
        <f t="shared" si="205"/>
        <v>0</v>
      </c>
      <c r="J171" s="107">
        <v>0</v>
      </c>
      <c r="K171" s="108"/>
      <c r="L171" s="234">
        <f t="shared" si="206"/>
        <v>0</v>
      </c>
      <c r="M171" s="235"/>
      <c r="N171" s="108"/>
      <c r="O171" s="233">
        <f t="shared" si="207"/>
        <v>0</v>
      </c>
      <c r="P171" s="236"/>
    </row>
    <row r="172" spans="1:16" s="261" customFormat="1" ht="36" hidden="1" customHeight="1" x14ac:dyDescent="0.25">
      <c r="A172" s="21">
        <v>2800</v>
      </c>
      <c r="B172" s="91" t="s">
        <v>185</v>
      </c>
      <c r="C172" s="92">
        <f t="shared" si="185"/>
        <v>0</v>
      </c>
      <c r="D172" s="50">
        <v>0</v>
      </c>
      <c r="E172" s="51"/>
      <c r="F172" s="342">
        <f t="shared" si="204"/>
        <v>0</v>
      </c>
      <c r="G172" s="50"/>
      <c r="H172" s="52"/>
      <c r="I172" s="53">
        <f t="shared" si="205"/>
        <v>0</v>
      </c>
      <c r="J172" s="52">
        <v>0</v>
      </c>
      <c r="K172" s="51"/>
      <c r="L172" s="54">
        <f t="shared" si="206"/>
        <v>0</v>
      </c>
      <c r="M172" s="55"/>
      <c r="N172" s="51"/>
      <c r="O172" s="53">
        <f t="shared" si="207"/>
        <v>0</v>
      </c>
      <c r="P172" s="56"/>
    </row>
    <row r="173" spans="1:16" hidden="1" x14ac:dyDescent="0.25">
      <c r="A173" s="205">
        <v>3000</v>
      </c>
      <c r="B173" s="205" t="s">
        <v>186</v>
      </c>
      <c r="C173" s="206">
        <f t="shared" si="185"/>
        <v>0</v>
      </c>
      <c r="D173" s="207">
        <f>SUM(D174,D184)</f>
        <v>0</v>
      </c>
      <c r="E173" s="208">
        <f t="shared" ref="E173:F173" si="208">SUM(E174,E184)</f>
        <v>0</v>
      </c>
      <c r="F173" s="357">
        <f t="shared" si="208"/>
        <v>0</v>
      </c>
      <c r="G173" s="207">
        <f>SUM(G174,G184)</f>
        <v>0</v>
      </c>
      <c r="H173" s="209">
        <f t="shared" ref="H173:I173" si="209">SUM(H174,H184)</f>
        <v>0</v>
      </c>
      <c r="I173" s="210">
        <f t="shared" si="209"/>
        <v>0</v>
      </c>
      <c r="J173" s="209">
        <f>SUM(J174,J184)</f>
        <v>0</v>
      </c>
      <c r="K173" s="208">
        <f t="shared" ref="K173:L173" si="210">SUM(K174,K184)</f>
        <v>0</v>
      </c>
      <c r="L173" s="211">
        <f t="shared" si="210"/>
        <v>0</v>
      </c>
      <c r="M173" s="206">
        <f>SUM(M174,M184)</f>
        <v>0</v>
      </c>
      <c r="N173" s="208">
        <f t="shared" ref="N173:O173" si="211">SUM(N174,N184)</f>
        <v>0</v>
      </c>
      <c r="O173" s="210">
        <f t="shared" si="211"/>
        <v>0</v>
      </c>
      <c r="P173" s="212"/>
    </row>
    <row r="174" spans="1:16" ht="24" hidden="1" x14ac:dyDescent="0.25">
      <c r="A174" s="76">
        <v>3200</v>
      </c>
      <c r="B174" s="262" t="s">
        <v>187</v>
      </c>
      <c r="C174" s="77">
        <f t="shared" si="185"/>
        <v>0</v>
      </c>
      <c r="D174" s="214">
        <f>SUM(D175,D179)</f>
        <v>0</v>
      </c>
      <c r="E174" s="88">
        <f t="shared" ref="E174:O174" si="212">SUM(E175,E179)</f>
        <v>0</v>
      </c>
      <c r="F174" s="345">
        <f t="shared" si="212"/>
        <v>0</v>
      </c>
      <c r="G174" s="214">
        <f t="shared" si="212"/>
        <v>0</v>
      </c>
      <c r="H174" s="87">
        <f t="shared" si="212"/>
        <v>0</v>
      </c>
      <c r="I174" s="215">
        <f t="shared" si="212"/>
        <v>0</v>
      </c>
      <c r="J174" s="87">
        <f>SUM(J175,J179)</f>
        <v>0</v>
      </c>
      <c r="K174" s="88">
        <f t="shared" si="212"/>
        <v>0</v>
      </c>
      <c r="L174" s="89">
        <f t="shared" si="212"/>
        <v>0</v>
      </c>
      <c r="M174" s="216">
        <f t="shared" si="212"/>
        <v>0</v>
      </c>
      <c r="N174" s="217">
        <f t="shared" si="212"/>
        <v>0</v>
      </c>
      <c r="O174" s="218">
        <f t="shared" si="212"/>
        <v>0</v>
      </c>
      <c r="P174" s="219"/>
    </row>
    <row r="175" spans="1:16" ht="36" hidden="1" x14ac:dyDescent="0.25">
      <c r="A175" s="496">
        <v>3260</v>
      </c>
      <c r="B175" s="91" t="s">
        <v>188</v>
      </c>
      <c r="C175" s="92">
        <f t="shared" si="185"/>
        <v>0</v>
      </c>
      <c r="D175" s="246">
        <f>SUM(D176:D178)</f>
        <v>0</v>
      </c>
      <c r="E175" s="247">
        <f t="shared" ref="E175:F175" si="213">SUM(E176:E178)</f>
        <v>0</v>
      </c>
      <c r="F175" s="359">
        <f t="shared" si="213"/>
        <v>0</v>
      </c>
      <c r="G175" s="246">
        <f>SUM(G176:G178)</f>
        <v>0</v>
      </c>
      <c r="H175" s="248">
        <f t="shared" ref="H175:I175" si="214">SUM(H176:H178)</f>
        <v>0</v>
      </c>
      <c r="I175" s="228">
        <f t="shared" si="214"/>
        <v>0</v>
      </c>
      <c r="J175" s="248">
        <f>SUM(J176:J178)</f>
        <v>0</v>
      </c>
      <c r="K175" s="247">
        <f t="shared" ref="K175:L175" si="215">SUM(K176:K178)</f>
        <v>0</v>
      </c>
      <c r="L175" s="229">
        <f t="shared" si="215"/>
        <v>0</v>
      </c>
      <c r="M175" s="92">
        <f>SUM(M176:M178)</f>
        <v>0</v>
      </c>
      <c r="N175" s="247">
        <f t="shared" ref="N175:O175" si="216">SUM(N176:N178)</f>
        <v>0</v>
      </c>
      <c r="O175" s="228">
        <f t="shared" si="216"/>
        <v>0</v>
      </c>
      <c r="P175" s="231"/>
    </row>
    <row r="176" spans="1:16" ht="24" hidden="1" x14ac:dyDescent="0.25">
      <c r="A176" s="58">
        <v>3261</v>
      </c>
      <c r="B176" s="101" t="s">
        <v>189</v>
      </c>
      <c r="C176" s="102">
        <f t="shared" si="185"/>
        <v>0</v>
      </c>
      <c r="D176" s="232">
        <v>0</v>
      </c>
      <c r="E176" s="108"/>
      <c r="F176" s="343">
        <f t="shared" ref="F176:F178" si="217">D176+E176</f>
        <v>0</v>
      </c>
      <c r="G176" s="232"/>
      <c r="H176" s="107"/>
      <c r="I176" s="233">
        <f t="shared" ref="I176:I178" si="218">G176+H176</f>
        <v>0</v>
      </c>
      <c r="J176" s="107">
        <v>0</v>
      </c>
      <c r="K176" s="108"/>
      <c r="L176" s="234">
        <f t="shared" ref="L176:L178" si="219">J176+K176</f>
        <v>0</v>
      </c>
      <c r="M176" s="235"/>
      <c r="N176" s="108"/>
      <c r="O176" s="233">
        <f t="shared" ref="O176:O178" si="220">M176+N176</f>
        <v>0</v>
      </c>
      <c r="P176" s="236"/>
    </row>
    <row r="177" spans="1:16" ht="36" hidden="1" x14ac:dyDescent="0.25">
      <c r="A177" s="58">
        <v>3262</v>
      </c>
      <c r="B177" s="101" t="s">
        <v>190</v>
      </c>
      <c r="C177" s="102">
        <f t="shared" si="185"/>
        <v>0</v>
      </c>
      <c r="D177" s="232">
        <v>0</v>
      </c>
      <c r="E177" s="108"/>
      <c r="F177" s="343">
        <f t="shared" si="217"/>
        <v>0</v>
      </c>
      <c r="G177" s="232"/>
      <c r="H177" s="107"/>
      <c r="I177" s="233">
        <f t="shared" si="218"/>
        <v>0</v>
      </c>
      <c r="J177" s="107">
        <v>0</v>
      </c>
      <c r="K177" s="108"/>
      <c r="L177" s="234">
        <f t="shared" si="219"/>
        <v>0</v>
      </c>
      <c r="M177" s="235"/>
      <c r="N177" s="108"/>
      <c r="O177" s="233">
        <f t="shared" si="220"/>
        <v>0</v>
      </c>
      <c r="P177" s="236"/>
    </row>
    <row r="178" spans="1:16" ht="24" hidden="1" x14ac:dyDescent="0.25">
      <c r="A178" s="58">
        <v>3263</v>
      </c>
      <c r="B178" s="101" t="s">
        <v>191</v>
      </c>
      <c r="C178" s="102">
        <f t="shared" si="185"/>
        <v>0</v>
      </c>
      <c r="D178" s="232">
        <v>0</v>
      </c>
      <c r="E178" s="108"/>
      <c r="F178" s="343">
        <f t="shared" si="217"/>
        <v>0</v>
      </c>
      <c r="G178" s="232"/>
      <c r="H178" s="107"/>
      <c r="I178" s="233">
        <f t="shared" si="218"/>
        <v>0</v>
      </c>
      <c r="J178" s="107">
        <v>0</v>
      </c>
      <c r="K178" s="108"/>
      <c r="L178" s="234">
        <f t="shared" si="219"/>
        <v>0</v>
      </c>
      <c r="M178" s="235"/>
      <c r="N178" s="108"/>
      <c r="O178" s="233">
        <f t="shared" si="220"/>
        <v>0</v>
      </c>
      <c r="P178" s="236"/>
    </row>
    <row r="179" spans="1:16" ht="84" hidden="1" x14ac:dyDescent="0.25">
      <c r="A179" s="496">
        <v>3290</v>
      </c>
      <c r="B179" s="91" t="s">
        <v>192</v>
      </c>
      <c r="C179" s="263">
        <f t="shared" si="185"/>
        <v>0</v>
      </c>
      <c r="D179" s="246">
        <f>SUM(D180:D183)</f>
        <v>0</v>
      </c>
      <c r="E179" s="247">
        <f t="shared" ref="E179:O179" si="221">SUM(E180:E183)</f>
        <v>0</v>
      </c>
      <c r="F179" s="359">
        <f t="shared" si="221"/>
        <v>0</v>
      </c>
      <c r="G179" s="246">
        <f t="shared" si="221"/>
        <v>0</v>
      </c>
      <c r="H179" s="248">
        <f t="shared" si="221"/>
        <v>0</v>
      </c>
      <c r="I179" s="228">
        <f t="shared" si="221"/>
        <v>0</v>
      </c>
      <c r="J179" s="248">
        <f>SUM(J180:J183)</f>
        <v>0</v>
      </c>
      <c r="K179" s="247">
        <f t="shared" si="221"/>
        <v>0</v>
      </c>
      <c r="L179" s="229">
        <f t="shared" si="221"/>
        <v>0</v>
      </c>
      <c r="M179" s="263">
        <f t="shared" si="221"/>
        <v>0</v>
      </c>
      <c r="N179" s="264">
        <f t="shared" si="221"/>
        <v>0</v>
      </c>
      <c r="O179" s="265">
        <f t="shared" si="221"/>
        <v>0</v>
      </c>
      <c r="P179" s="266"/>
    </row>
    <row r="180" spans="1:16" ht="72" hidden="1" x14ac:dyDescent="0.25">
      <c r="A180" s="58">
        <v>3291</v>
      </c>
      <c r="B180" s="101" t="s">
        <v>193</v>
      </c>
      <c r="C180" s="102">
        <f t="shared" si="185"/>
        <v>0</v>
      </c>
      <c r="D180" s="232">
        <v>0</v>
      </c>
      <c r="E180" s="108"/>
      <c r="F180" s="343">
        <f t="shared" ref="F180:F183" si="222">D180+E180</f>
        <v>0</v>
      </c>
      <c r="G180" s="232"/>
      <c r="H180" s="107"/>
      <c r="I180" s="233">
        <f t="shared" ref="I180:I183" si="223">G180+H180</f>
        <v>0</v>
      </c>
      <c r="J180" s="107">
        <v>0</v>
      </c>
      <c r="K180" s="108"/>
      <c r="L180" s="234">
        <f t="shared" ref="L180:L183" si="224">J180+K180</f>
        <v>0</v>
      </c>
      <c r="M180" s="235"/>
      <c r="N180" s="108"/>
      <c r="O180" s="233">
        <f t="shared" ref="O180:O183" si="225">M180+N180</f>
        <v>0</v>
      </c>
      <c r="P180" s="236"/>
    </row>
    <row r="181" spans="1:16" ht="72" hidden="1" x14ac:dyDescent="0.25">
      <c r="A181" s="58">
        <v>3292</v>
      </c>
      <c r="B181" s="101" t="s">
        <v>194</v>
      </c>
      <c r="C181" s="102">
        <f t="shared" si="185"/>
        <v>0</v>
      </c>
      <c r="D181" s="232">
        <v>0</v>
      </c>
      <c r="E181" s="108"/>
      <c r="F181" s="343">
        <f t="shared" si="222"/>
        <v>0</v>
      </c>
      <c r="G181" s="232"/>
      <c r="H181" s="107"/>
      <c r="I181" s="233">
        <f t="shared" si="223"/>
        <v>0</v>
      </c>
      <c r="J181" s="107">
        <v>0</v>
      </c>
      <c r="K181" s="108"/>
      <c r="L181" s="234">
        <f t="shared" si="224"/>
        <v>0</v>
      </c>
      <c r="M181" s="235"/>
      <c r="N181" s="108"/>
      <c r="O181" s="233">
        <f t="shared" si="225"/>
        <v>0</v>
      </c>
      <c r="P181" s="236"/>
    </row>
    <row r="182" spans="1:16" ht="72" hidden="1" x14ac:dyDescent="0.25">
      <c r="A182" s="58">
        <v>3293</v>
      </c>
      <c r="B182" s="101" t="s">
        <v>195</v>
      </c>
      <c r="C182" s="102">
        <f t="shared" si="185"/>
        <v>0</v>
      </c>
      <c r="D182" s="232">
        <v>0</v>
      </c>
      <c r="E182" s="108"/>
      <c r="F182" s="343">
        <f t="shared" si="222"/>
        <v>0</v>
      </c>
      <c r="G182" s="232"/>
      <c r="H182" s="107"/>
      <c r="I182" s="233">
        <f t="shared" si="223"/>
        <v>0</v>
      </c>
      <c r="J182" s="107">
        <v>0</v>
      </c>
      <c r="K182" s="108"/>
      <c r="L182" s="234">
        <f t="shared" si="224"/>
        <v>0</v>
      </c>
      <c r="M182" s="235"/>
      <c r="N182" s="108"/>
      <c r="O182" s="233">
        <f t="shared" si="225"/>
        <v>0</v>
      </c>
      <c r="P182" s="236"/>
    </row>
    <row r="183" spans="1:16" ht="60" hidden="1" x14ac:dyDescent="0.25">
      <c r="A183" s="267">
        <v>3294</v>
      </c>
      <c r="B183" s="101" t="s">
        <v>196</v>
      </c>
      <c r="C183" s="263">
        <f t="shared" si="185"/>
        <v>0</v>
      </c>
      <c r="D183" s="268">
        <v>0</v>
      </c>
      <c r="E183" s="269"/>
      <c r="F183" s="360">
        <f t="shared" si="222"/>
        <v>0</v>
      </c>
      <c r="G183" s="268"/>
      <c r="H183" s="270"/>
      <c r="I183" s="265">
        <f t="shared" si="223"/>
        <v>0</v>
      </c>
      <c r="J183" s="270">
        <v>0</v>
      </c>
      <c r="K183" s="269"/>
      <c r="L183" s="271">
        <f t="shared" si="224"/>
        <v>0</v>
      </c>
      <c r="M183" s="272"/>
      <c r="N183" s="269"/>
      <c r="O183" s="265">
        <f t="shared" si="225"/>
        <v>0</v>
      </c>
      <c r="P183" s="266"/>
    </row>
    <row r="184" spans="1:16" ht="48" hidden="1" x14ac:dyDescent="0.25">
      <c r="A184" s="273">
        <v>3300</v>
      </c>
      <c r="B184" s="262" t="s">
        <v>197</v>
      </c>
      <c r="C184" s="216">
        <f t="shared" si="185"/>
        <v>0</v>
      </c>
      <c r="D184" s="274">
        <f>SUM(D185:D186)</f>
        <v>0</v>
      </c>
      <c r="E184" s="217">
        <f t="shared" ref="E184:O184" si="226">SUM(E185:E186)</f>
        <v>0</v>
      </c>
      <c r="F184" s="361">
        <f t="shared" si="226"/>
        <v>0</v>
      </c>
      <c r="G184" s="274">
        <f t="shared" si="226"/>
        <v>0</v>
      </c>
      <c r="H184" s="275">
        <f t="shared" si="226"/>
        <v>0</v>
      </c>
      <c r="I184" s="218">
        <f t="shared" si="226"/>
        <v>0</v>
      </c>
      <c r="J184" s="275">
        <f>SUM(J185:J186)</f>
        <v>0</v>
      </c>
      <c r="K184" s="217">
        <f t="shared" si="226"/>
        <v>0</v>
      </c>
      <c r="L184" s="276">
        <f t="shared" si="226"/>
        <v>0</v>
      </c>
      <c r="M184" s="216">
        <f t="shared" si="226"/>
        <v>0</v>
      </c>
      <c r="N184" s="217">
        <f t="shared" si="226"/>
        <v>0</v>
      </c>
      <c r="O184" s="218">
        <f t="shared" si="226"/>
        <v>0</v>
      </c>
      <c r="P184" s="219"/>
    </row>
    <row r="185" spans="1:16" ht="48" hidden="1" x14ac:dyDescent="0.25">
      <c r="A185" s="163">
        <v>3310</v>
      </c>
      <c r="B185" s="164" t="s">
        <v>198</v>
      </c>
      <c r="C185" s="170">
        <f t="shared" si="185"/>
        <v>0</v>
      </c>
      <c r="D185" s="241">
        <v>0</v>
      </c>
      <c r="E185" s="242"/>
      <c r="F185" s="358">
        <f t="shared" ref="F185:F186" si="227">D185+E185</f>
        <v>0</v>
      </c>
      <c r="G185" s="241"/>
      <c r="H185" s="243"/>
      <c r="I185" s="224">
        <f t="shared" ref="I185:I186" si="228">G185+H185</f>
        <v>0</v>
      </c>
      <c r="J185" s="243">
        <v>0</v>
      </c>
      <c r="K185" s="242"/>
      <c r="L185" s="225">
        <f t="shared" ref="L185:L186" si="229">J185+K185</f>
        <v>0</v>
      </c>
      <c r="M185" s="244"/>
      <c r="N185" s="242"/>
      <c r="O185" s="224">
        <f t="shared" ref="O185:O186" si="230">M185+N185</f>
        <v>0</v>
      </c>
      <c r="P185" s="226"/>
    </row>
    <row r="186" spans="1:16" ht="48.75" hidden="1" customHeight="1" x14ac:dyDescent="0.25">
      <c r="A186" s="48">
        <v>3320</v>
      </c>
      <c r="B186" s="91" t="s">
        <v>199</v>
      </c>
      <c r="C186" s="92">
        <f t="shared" si="185"/>
        <v>0</v>
      </c>
      <c r="D186" s="227">
        <v>0</v>
      </c>
      <c r="E186" s="98"/>
      <c r="F186" s="359">
        <f t="shared" si="227"/>
        <v>0</v>
      </c>
      <c r="G186" s="227"/>
      <c r="H186" s="97"/>
      <c r="I186" s="228">
        <f t="shared" si="228"/>
        <v>0</v>
      </c>
      <c r="J186" s="97">
        <v>0</v>
      </c>
      <c r="K186" s="98"/>
      <c r="L186" s="229">
        <f t="shared" si="229"/>
        <v>0</v>
      </c>
      <c r="M186" s="230"/>
      <c r="N186" s="98"/>
      <c r="O186" s="228">
        <f t="shared" si="230"/>
        <v>0</v>
      </c>
      <c r="P186" s="231"/>
    </row>
    <row r="187" spans="1:16" hidden="1" x14ac:dyDescent="0.25">
      <c r="A187" s="277">
        <v>4000</v>
      </c>
      <c r="B187" s="205" t="s">
        <v>200</v>
      </c>
      <c r="C187" s="206">
        <f t="shared" si="185"/>
        <v>0</v>
      </c>
      <c r="D187" s="207">
        <f>SUM(D188,D191)</f>
        <v>0</v>
      </c>
      <c r="E187" s="208">
        <f t="shared" ref="E187:F187" si="231">SUM(E188,E191)</f>
        <v>0</v>
      </c>
      <c r="F187" s="357">
        <f t="shared" si="231"/>
        <v>0</v>
      </c>
      <c r="G187" s="207">
        <f>SUM(G188,G191)</f>
        <v>0</v>
      </c>
      <c r="H187" s="209">
        <f t="shared" ref="H187:I187" si="232">SUM(H188,H191)</f>
        <v>0</v>
      </c>
      <c r="I187" s="210">
        <f t="shared" si="232"/>
        <v>0</v>
      </c>
      <c r="J187" s="209">
        <f>SUM(J188,J191)</f>
        <v>0</v>
      </c>
      <c r="K187" s="208">
        <f t="shared" ref="K187:L187" si="233">SUM(K188,K191)</f>
        <v>0</v>
      </c>
      <c r="L187" s="211">
        <f t="shared" si="233"/>
        <v>0</v>
      </c>
      <c r="M187" s="206">
        <f>SUM(M188,M191)</f>
        <v>0</v>
      </c>
      <c r="N187" s="208">
        <f t="shared" ref="N187:O187" si="234">SUM(N188,N191)</f>
        <v>0</v>
      </c>
      <c r="O187" s="210">
        <f t="shared" si="234"/>
        <v>0</v>
      </c>
      <c r="P187" s="212"/>
    </row>
    <row r="188" spans="1:16" ht="24" hidden="1" x14ac:dyDescent="0.25">
      <c r="A188" s="278">
        <v>4200</v>
      </c>
      <c r="B188" s="213" t="s">
        <v>201</v>
      </c>
      <c r="C188" s="77">
        <f t="shared" si="185"/>
        <v>0</v>
      </c>
      <c r="D188" s="214">
        <f>SUM(D189,D190)</f>
        <v>0</v>
      </c>
      <c r="E188" s="88">
        <f t="shared" ref="E188:F188" si="235">SUM(E189,E190)</f>
        <v>0</v>
      </c>
      <c r="F188" s="345">
        <f t="shared" si="235"/>
        <v>0</v>
      </c>
      <c r="G188" s="214">
        <f>SUM(G189,G190)</f>
        <v>0</v>
      </c>
      <c r="H188" s="87">
        <f t="shared" ref="H188:I188" si="236">SUM(H189,H190)</f>
        <v>0</v>
      </c>
      <c r="I188" s="215">
        <f t="shared" si="236"/>
        <v>0</v>
      </c>
      <c r="J188" s="87">
        <f>SUM(J189,J190)</f>
        <v>0</v>
      </c>
      <c r="K188" s="88">
        <f t="shared" ref="K188:L188" si="237">SUM(K189,K190)</f>
        <v>0</v>
      </c>
      <c r="L188" s="89">
        <f t="shared" si="237"/>
        <v>0</v>
      </c>
      <c r="M188" s="77">
        <f>SUM(M189,M190)</f>
        <v>0</v>
      </c>
      <c r="N188" s="88">
        <f t="shared" ref="N188:O188" si="238">SUM(N189,N190)</f>
        <v>0</v>
      </c>
      <c r="O188" s="215">
        <f t="shared" si="238"/>
        <v>0</v>
      </c>
      <c r="P188" s="245"/>
    </row>
    <row r="189" spans="1:16" ht="36" hidden="1" x14ac:dyDescent="0.25">
      <c r="A189" s="496">
        <v>4240</v>
      </c>
      <c r="B189" s="91" t="s">
        <v>202</v>
      </c>
      <c r="C189" s="92">
        <f t="shared" si="185"/>
        <v>0</v>
      </c>
      <c r="D189" s="227">
        <v>0</v>
      </c>
      <c r="E189" s="98"/>
      <c r="F189" s="359">
        <f t="shared" ref="F189:F190" si="239">D189+E189</f>
        <v>0</v>
      </c>
      <c r="G189" s="227"/>
      <c r="H189" s="97"/>
      <c r="I189" s="228">
        <f t="shared" ref="I189:I190" si="240">G189+H189</f>
        <v>0</v>
      </c>
      <c r="J189" s="97">
        <v>0</v>
      </c>
      <c r="K189" s="98"/>
      <c r="L189" s="229">
        <f t="shared" ref="L189:L190" si="241">J189+K189</f>
        <v>0</v>
      </c>
      <c r="M189" s="230"/>
      <c r="N189" s="98"/>
      <c r="O189" s="228">
        <f t="shared" ref="O189:O190" si="242">M189+N189</f>
        <v>0</v>
      </c>
      <c r="P189" s="231"/>
    </row>
    <row r="190" spans="1:16" ht="24" hidden="1" x14ac:dyDescent="0.25">
      <c r="A190" s="237">
        <v>4250</v>
      </c>
      <c r="B190" s="101" t="s">
        <v>203</v>
      </c>
      <c r="C190" s="102">
        <f t="shared" si="185"/>
        <v>0</v>
      </c>
      <c r="D190" s="232">
        <v>0</v>
      </c>
      <c r="E190" s="108"/>
      <c r="F190" s="343">
        <f t="shared" si="239"/>
        <v>0</v>
      </c>
      <c r="G190" s="232"/>
      <c r="H190" s="107"/>
      <c r="I190" s="233">
        <f t="shared" si="240"/>
        <v>0</v>
      </c>
      <c r="J190" s="107">
        <v>0</v>
      </c>
      <c r="K190" s="108"/>
      <c r="L190" s="234">
        <f t="shared" si="241"/>
        <v>0</v>
      </c>
      <c r="M190" s="235"/>
      <c r="N190" s="108"/>
      <c r="O190" s="233">
        <f t="shared" si="242"/>
        <v>0</v>
      </c>
      <c r="P190" s="236"/>
    </row>
    <row r="191" spans="1:16" hidden="1" x14ac:dyDescent="0.25">
      <c r="A191" s="76">
        <v>4300</v>
      </c>
      <c r="B191" s="213" t="s">
        <v>204</v>
      </c>
      <c r="C191" s="77">
        <f t="shared" si="185"/>
        <v>0</v>
      </c>
      <c r="D191" s="214">
        <f>SUM(D192)</f>
        <v>0</v>
      </c>
      <c r="E191" s="88">
        <f t="shared" ref="E191:F191" si="243">SUM(E192)</f>
        <v>0</v>
      </c>
      <c r="F191" s="345">
        <f t="shared" si="243"/>
        <v>0</v>
      </c>
      <c r="G191" s="214">
        <f>SUM(G192)</f>
        <v>0</v>
      </c>
      <c r="H191" s="87">
        <f t="shared" ref="H191:I191" si="244">SUM(H192)</f>
        <v>0</v>
      </c>
      <c r="I191" s="215">
        <f t="shared" si="244"/>
        <v>0</v>
      </c>
      <c r="J191" s="87">
        <f>SUM(J192)</f>
        <v>0</v>
      </c>
      <c r="K191" s="88">
        <f t="shared" ref="K191:L191" si="245">SUM(K192)</f>
        <v>0</v>
      </c>
      <c r="L191" s="89">
        <f t="shared" si="245"/>
        <v>0</v>
      </c>
      <c r="M191" s="77">
        <f>SUM(M192)</f>
        <v>0</v>
      </c>
      <c r="N191" s="88">
        <f t="shared" ref="N191:O191" si="246">SUM(N192)</f>
        <v>0</v>
      </c>
      <c r="O191" s="215">
        <f t="shared" si="246"/>
        <v>0</v>
      </c>
      <c r="P191" s="245"/>
    </row>
    <row r="192" spans="1:16" ht="24" hidden="1" x14ac:dyDescent="0.25">
      <c r="A192" s="496">
        <v>4310</v>
      </c>
      <c r="B192" s="91" t="s">
        <v>205</v>
      </c>
      <c r="C192" s="92">
        <f t="shared" si="185"/>
        <v>0</v>
      </c>
      <c r="D192" s="246">
        <f>SUM(D193:D193)</f>
        <v>0</v>
      </c>
      <c r="E192" s="247">
        <f t="shared" ref="E192:F192" si="247">SUM(E193:E193)</f>
        <v>0</v>
      </c>
      <c r="F192" s="359">
        <f t="shared" si="247"/>
        <v>0</v>
      </c>
      <c r="G192" s="246">
        <f>SUM(G193:G193)</f>
        <v>0</v>
      </c>
      <c r="H192" s="248">
        <f t="shared" ref="H192:I192" si="248">SUM(H193:H193)</f>
        <v>0</v>
      </c>
      <c r="I192" s="228">
        <f t="shared" si="248"/>
        <v>0</v>
      </c>
      <c r="J192" s="248">
        <f>SUM(J193:J193)</f>
        <v>0</v>
      </c>
      <c r="K192" s="247">
        <f t="shared" ref="K192:L192" si="249">SUM(K193:K193)</f>
        <v>0</v>
      </c>
      <c r="L192" s="229">
        <f t="shared" si="249"/>
        <v>0</v>
      </c>
      <c r="M192" s="92">
        <f>SUM(M193:M193)</f>
        <v>0</v>
      </c>
      <c r="N192" s="247">
        <f t="shared" ref="N192:O192" si="250">SUM(N193:N193)</f>
        <v>0</v>
      </c>
      <c r="O192" s="228">
        <f t="shared" si="250"/>
        <v>0</v>
      </c>
      <c r="P192" s="231"/>
    </row>
    <row r="193" spans="1:16" ht="36" hidden="1" x14ac:dyDescent="0.25">
      <c r="A193" s="58">
        <v>4311</v>
      </c>
      <c r="B193" s="101" t="s">
        <v>206</v>
      </c>
      <c r="C193" s="102">
        <f t="shared" si="185"/>
        <v>0</v>
      </c>
      <c r="D193" s="232">
        <v>0</v>
      </c>
      <c r="E193" s="108"/>
      <c r="F193" s="343">
        <f>D193+E193</f>
        <v>0</v>
      </c>
      <c r="G193" s="232"/>
      <c r="H193" s="107"/>
      <c r="I193" s="233">
        <f>G193+H193</f>
        <v>0</v>
      </c>
      <c r="J193" s="107">
        <v>0</v>
      </c>
      <c r="K193" s="108"/>
      <c r="L193" s="234">
        <f>J193+K193</f>
        <v>0</v>
      </c>
      <c r="M193" s="235"/>
      <c r="N193" s="108"/>
      <c r="O193" s="233">
        <f>M193+N193</f>
        <v>0</v>
      </c>
      <c r="P193" s="236"/>
    </row>
    <row r="194" spans="1:16" s="27" customFormat="1" ht="24" x14ac:dyDescent="0.25">
      <c r="A194" s="279"/>
      <c r="B194" s="21" t="s">
        <v>207</v>
      </c>
      <c r="C194" s="199">
        <f t="shared" si="185"/>
        <v>362800</v>
      </c>
      <c r="D194" s="200">
        <f>SUM(D195,D230,D269)</f>
        <v>362800</v>
      </c>
      <c r="E194" s="471">
        <f t="shared" ref="E194:F194" si="251">SUM(E195,E230,E269)</f>
        <v>0</v>
      </c>
      <c r="F194" s="430">
        <f t="shared" si="251"/>
        <v>362800</v>
      </c>
      <c r="G194" s="200">
        <f>SUM(G195,G230,G269)</f>
        <v>0</v>
      </c>
      <c r="H194" s="514">
        <f t="shared" ref="H194:I194" si="252">SUM(H195,H230,H269)</f>
        <v>0</v>
      </c>
      <c r="I194" s="430">
        <f t="shared" si="252"/>
        <v>0</v>
      </c>
      <c r="J194" s="202">
        <f>SUM(J195,J230,J269)</f>
        <v>0</v>
      </c>
      <c r="K194" s="471">
        <f t="shared" ref="K194:L194" si="253">SUM(K195,K230,K269)</f>
        <v>0</v>
      </c>
      <c r="L194" s="430">
        <f t="shared" si="253"/>
        <v>0</v>
      </c>
      <c r="M194" s="280">
        <f>SUM(M195,M230,M269)</f>
        <v>0</v>
      </c>
      <c r="N194" s="281">
        <f t="shared" ref="N194:O194" si="254">SUM(N195,N230,N269)</f>
        <v>0</v>
      </c>
      <c r="O194" s="282">
        <f t="shared" si="254"/>
        <v>0</v>
      </c>
      <c r="P194" s="283"/>
    </row>
    <row r="195" spans="1:16" x14ac:dyDescent="0.25">
      <c r="A195" s="205">
        <v>5000</v>
      </c>
      <c r="B195" s="205" t="s">
        <v>208</v>
      </c>
      <c r="C195" s="206">
        <f t="shared" si="185"/>
        <v>362800</v>
      </c>
      <c r="D195" s="207">
        <f>D196+D204</f>
        <v>362800</v>
      </c>
      <c r="E195" s="472">
        <f t="shared" ref="E195:F195" si="255">E196+E204</f>
        <v>0</v>
      </c>
      <c r="F195" s="431">
        <f t="shared" si="255"/>
        <v>362800</v>
      </c>
      <c r="G195" s="207">
        <f>G196+G204</f>
        <v>0</v>
      </c>
      <c r="H195" s="211">
        <f t="shared" ref="H195:I195" si="256">H196+H204</f>
        <v>0</v>
      </c>
      <c r="I195" s="431">
        <f t="shared" si="256"/>
        <v>0</v>
      </c>
      <c r="J195" s="209">
        <f>J196+J204</f>
        <v>0</v>
      </c>
      <c r="K195" s="472">
        <f t="shared" ref="K195:L195" si="257">K196+K204</f>
        <v>0</v>
      </c>
      <c r="L195" s="431">
        <f t="shared" si="257"/>
        <v>0</v>
      </c>
      <c r="M195" s="206">
        <f>M196+M204</f>
        <v>0</v>
      </c>
      <c r="N195" s="208">
        <f t="shared" ref="N195:O195" si="258">N196+N204</f>
        <v>0</v>
      </c>
      <c r="O195" s="210">
        <f t="shared" si="258"/>
        <v>0</v>
      </c>
      <c r="P195" s="212"/>
    </row>
    <row r="196" spans="1:16" x14ac:dyDescent="0.25">
      <c r="A196" s="76">
        <v>5100</v>
      </c>
      <c r="B196" s="213" t="s">
        <v>209</v>
      </c>
      <c r="C196" s="77">
        <f t="shared" si="185"/>
        <v>80500</v>
      </c>
      <c r="D196" s="214">
        <f>D197+D198+D201+D202+D203</f>
        <v>80500</v>
      </c>
      <c r="E196" s="473">
        <f t="shared" ref="E196:F196" si="259">E197+E198+E201+E202+E203</f>
        <v>0</v>
      </c>
      <c r="F196" s="424">
        <f t="shared" si="259"/>
        <v>80500</v>
      </c>
      <c r="G196" s="214">
        <f>G197+G198+G201+G202+G203</f>
        <v>0</v>
      </c>
      <c r="H196" s="89">
        <f t="shared" ref="H196:I196" si="260">H197+H198+H201+H202+H203</f>
        <v>0</v>
      </c>
      <c r="I196" s="424">
        <f t="shared" si="260"/>
        <v>0</v>
      </c>
      <c r="J196" s="87">
        <f>J197+J198+J201+J202+J203</f>
        <v>0</v>
      </c>
      <c r="K196" s="473">
        <f t="shared" ref="K196:L196" si="261">K197+K198+K201+K202+K203</f>
        <v>0</v>
      </c>
      <c r="L196" s="424">
        <f t="shared" si="261"/>
        <v>0</v>
      </c>
      <c r="M196" s="77">
        <f>M197+M198+M201+M202+M203</f>
        <v>0</v>
      </c>
      <c r="N196" s="88">
        <f t="shared" ref="N196:O196" si="262">N197+N198+N201+N202+N203</f>
        <v>0</v>
      </c>
      <c r="O196" s="215">
        <f t="shared" si="262"/>
        <v>0</v>
      </c>
      <c r="P196" s="245"/>
    </row>
    <row r="197" spans="1:16" hidden="1" x14ac:dyDescent="0.25">
      <c r="A197" s="496">
        <v>5110</v>
      </c>
      <c r="B197" s="91" t="s">
        <v>210</v>
      </c>
      <c r="C197" s="92">
        <f t="shared" si="185"/>
        <v>0</v>
      </c>
      <c r="D197" s="227">
        <v>0</v>
      </c>
      <c r="E197" s="98"/>
      <c r="F197" s="359">
        <f>D197+E197</f>
        <v>0</v>
      </c>
      <c r="G197" s="227"/>
      <c r="H197" s="97"/>
      <c r="I197" s="228">
        <f>G197+H197</f>
        <v>0</v>
      </c>
      <c r="J197" s="97">
        <v>0</v>
      </c>
      <c r="K197" s="98"/>
      <c r="L197" s="229">
        <f>J197+K197</f>
        <v>0</v>
      </c>
      <c r="M197" s="230"/>
      <c r="N197" s="98"/>
      <c r="O197" s="228">
        <f>M197+N197</f>
        <v>0</v>
      </c>
      <c r="P197" s="231"/>
    </row>
    <row r="198" spans="1:16" ht="24" x14ac:dyDescent="0.25">
      <c r="A198" s="237">
        <v>5120</v>
      </c>
      <c r="B198" s="101" t="s">
        <v>211</v>
      </c>
      <c r="C198" s="102">
        <f t="shared" si="185"/>
        <v>80500</v>
      </c>
      <c r="D198" s="238">
        <f>D199+D200</f>
        <v>80500</v>
      </c>
      <c r="E198" s="477">
        <f t="shared" ref="E198:F198" si="263">E199+E200</f>
        <v>0</v>
      </c>
      <c r="F198" s="432">
        <f t="shared" si="263"/>
        <v>80500</v>
      </c>
      <c r="G198" s="238">
        <f>G199+G200</f>
        <v>0</v>
      </c>
      <c r="H198" s="234">
        <f t="shared" ref="H198:I198" si="264">H199+H200</f>
        <v>0</v>
      </c>
      <c r="I198" s="432">
        <f t="shared" si="264"/>
        <v>0</v>
      </c>
      <c r="J198" s="240">
        <f>J199+J200</f>
        <v>0</v>
      </c>
      <c r="K198" s="477">
        <f t="shared" ref="K198:L198" si="265">K199+K200</f>
        <v>0</v>
      </c>
      <c r="L198" s="432">
        <f t="shared" si="265"/>
        <v>0</v>
      </c>
      <c r="M198" s="102">
        <f>M199+M200</f>
        <v>0</v>
      </c>
      <c r="N198" s="239">
        <f t="shared" ref="N198:O198" si="266">N199+N200</f>
        <v>0</v>
      </c>
      <c r="O198" s="233">
        <f t="shared" si="266"/>
        <v>0</v>
      </c>
      <c r="P198" s="236"/>
    </row>
    <row r="199" spans="1:16" x14ac:dyDescent="0.25">
      <c r="A199" s="58">
        <v>5121</v>
      </c>
      <c r="B199" s="101" t="s">
        <v>212</v>
      </c>
      <c r="C199" s="102">
        <f t="shared" si="185"/>
        <v>80500</v>
      </c>
      <c r="D199" s="232">
        <v>80500</v>
      </c>
      <c r="E199" s="476"/>
      <c r="F199" s="432">
        <f t="shared" ref="F199:F203" si="267">D199+E199</f>
        <v>80500</v>
      </c>
      <c r="G199" s="232"/>
      <c r="H199" s="515"/>
      <c r="I199" s="432">
        <f t="shared" ref="I199:I203" si="268">G199+H199</f>
        <v>0</v>
      </c>
      <c r="J199" s="107">
        <v>0</v>
      </c>
      <c r="K199" s="476"/>
      <c r="L199" s="432">
        <f t="shared" ref="L199:L203" si="269">J199+K199</f>
        <v>0</v>
      </c>
      <c r="M199" s="235"/>
      <c r="N199" s="108"/>
      <c r="O199" s="233">
        <f t="shared" ref="O199:O203" si="270">M199+N199</f>
        <v>0</v>
      </c>
      <c r="P199" s="236"/>
    </row>
    <row r="200" spans="1:16" ht="24" hidden="1" x14ac:dyDescent="0.25">
      <c r="A200" s="58">
        <v>5129</v>
      </c>
      <c r="B200" s="101" t="s">
        <v>213</v>
      </c>
      <c r="C200" s="102">
        <f t="shared" si="185"/>
        <v>0</v>
      </c>
      <c r="D200" s="232">
        <v>0</v>
      </c>
      <c r="E200" s="108"/>
      <c r="F200" s="343">
        <f t="shared" si="267"/>
        <v>0</v>
      </c>
      <c r="G200" s="232"/>
      <c r="H200" s="107"/>
      <c r="I200" s="233">
        <f t="shared" si="268"/>
        <v>0</v>
      </c>
      <c r="J200" s="107">
        <v>0</v>
      </c>
      <c r="K200" s="108"/>
      <c r="L200" s="234">
        <f t="shared" si="269"/>
        <v>0</v>
      </c>
      <c r="M200" s="235"/>
      <c r="N200" s="108"/>
      <c r="O200" s="233">
        <f t="shared" si="270"/>
        <v>0</v>
      </c>
      <c r="P200" s="236"/>
    </row>
    <row r="201" spans="1:16" hidden="1" x14ac:dyDescent="0.25">
      <c r="A201" s="237">
        <v>5130</v>
      </c>
      <c r="B201" s="101" t="s">
        <v>214</v>
      </c>
      <c r="C201" s="102">
        <f t="shared" si="185"/>
        <v>0</v>
      </c>
      <c r="D201" s="232">
        <v>0</v>
      </c>
      <c r="E201" s="108"/>
      <c r="F201" s="343">
        <f t="shared" si="267"/>
        <v>0</v>
      </c>
      <c r="G201" s="232"/>
      <c r="H201" s="107"/>
      <c r="I201" s="233">
        <f t="shared" si="268"/>
        <v>0</v>
      </c>
      <c r="J201" s="107">
        <v>0</v>
      </c>
      <c r="K201" s="108"/>
      <c r="L201" s="234">
        <f t="shared" si="269"/>
        <v>0</v>
      </c>
      <c r="M201" s="235"/>
      <c r="N201" s="108"/>
      <c r="O201" s="233">
        <f t="shared" si="270"/>
        <v>0</v>
      </c>
      <c r="P201" s="236"/>
    </row>
    <row r="202" spans="1:16" hidden="1" x14ac:dyDescent="0.25">
      <c r="A202" s="237">
        <v>5140</v>
      </c>
      <c r="B202" s="101" t="s">
        <v>215</v>
      </c>
      <c r="C202" s="102">
        <f t="shared" si="185"/>
        <v>0</v>
      </c>
      <c r="D202" s="232">
        <v>0</v>
      </c>
      <c r="E202" s="108"/>
      <c r="F202" s="343">
        <f t="shared" si="267"/>
        <v>0</v>
      </c>
      <c r="G202" s="232"/>
      <c r="H202" s="107"/>
      <c r="I202" s="233">
        <f t="shared" si="268"/>
        <v>0</v>
      </c>
      <c r="J202" s="107">
        <v>0</v>
      </c>
      <c r="K202" s="108"/>
      <c r="L202" s="234">
        <f t="shared" si="269"/>
        <v>0</v>
      </c>
      <c r="M202" s="235"/>
      <c r="N202" s="108"/>
      <c r="O202" s="233">
        <f t="shared" si="270"/>
        <v>0</v>
      </c>
      <c r="P202" s="236"/>
    </row>
    <row r="203" spans="1:16" ht="24" hidden="1" x14ac:dyDescent="0.25">
      <c r="A203" s="237">
        <v>5170</v>
      </c>
      <c r="B203" s="101" t="s">
        <v>216</v>
      </c>
      <c r="C203" s="102">
        <f t="shared" si="185"/>
        <v>0</v>
      </c>
      <c r="D203" s="232">
        <v>0</v>
      </c>
      <c r="E203" s="108"/>
      <c r="F203" s="343">
        <f t="shared" si="267"/>
        <v>0</v>
      </c>
      <c r="G203" s="232"/>
      <c r="H203" s="107"/>
      <c r="I203" s="233">
        <f t="shared" si="268"/>
        <v>0</v>
      </c>
      <c r="J203" s="107">
        <v>0</v>
      </c>
      <c r="K203" s="108"/>
      <c r="L203" s="234">
        <f t="shared" si="269"/>
        <v>0</v>
      </c>
      <c r="M203" s="235"/>
      <c r="N203" s="108"/>
      <c r="O203" s="233">
        <f t="shared" si="270"/>
        <v>0</v>
      </c>
      <c r="P203" s="236"/>
    </row>
    <row r="204" spans="1:16" x14ac:dyDescent="0.25">
      <c r="A204" s="76">
        <v>5200</v>
      </c>
      <c r="B204" s="213" t="s">
        <v>217</v>
      </c>
      <c r="C204" s="77">
        <f t="shared" si="185"/>
        <v>282300</v>
      </c>
      <c r="D204" s="214">
        <f>D205+D215+D216+D225+D226+D227+D229</f>
        <v>282300</v>
      </c>
      <c r="E204" s="473">
        <f t="shared" ref="E204:F204" si="271">E205+E215+E216+E225+E226+E227+E229</f>
        <v>0</v>
      </c>
      <c r="F204" s="424">
        <f t="shared" si="271"/>
        <v>282300</v>
      </c>
      <c r="G204" s="214">
        <f>G205+G215+G216+G225+G226+G227+G229</f>
        <v>0</v>
      </c>
      <c r="H204" s="89">
        <f t="shared" ref="H204:I204" si="272">H205+H215+H216+H225+H226+H227+H229</f>
        <v>0</v>
      </c>
      <c r="I204" s="424">
        <f t="shared" si="272"/>
        <v>0</v>
      </c>
      <c r="J204" s="87">
        <f>J205+J215+J216+J225+J226+J227+J229</f>
        <v>0</v>
      </c>
      <c r="K204" s="473">
        <f t="shared" ref="K204:L204" si="273">K205+K215+K216+K225+K226+K227+K229</f>
        <v>0</v>
      </c>
      <c r="L204" s="424">
        <f t="shared" si="273"/>
        <v>0</v>
      </c>
      <c r="M204" s="77">
        <f>M205+M215+M216+M225+M226+M227+M229</f>
        <v>0</v>
      </c>
      <c r="N204" s="88">
        <f t="shared" ref="N204:O204" si="274">N205+N215+N216+N225+N226+N227+N229</f>
        <v>0</v>
      </c>
      <c r="O204" s="215">
        <f t="shared" si="274"/>
        <v>0</v>
      </c>
      <c r="P204" s="245"/>
    </row>
    <row r="205" spans="1:16" hidden="1" x14ac:dyDescent="0.25">
      <c r="A205" s="220">
        <v>5210</v>
      </c>
      <c r="B205" s="164" t="s">
        <v>218</v>
      </c>
      <c r="C205" s="170">
        <f t="shared" si="185"/>
        <v>0</v>
      </c>
      <c r="D205" s="221">
        <f>SUM(D206:D214)</f>
        <v>0</v>
      </c>
      <c r="E205" s="222">
        <f t="shared" ref="E205:F205" si="275">SUM(E206:E214)</f>
        <v>0</v>
      </c>
      <c r="F205" s="358">
        <f t="shared" si="275"/>
        <v>0</v>
      </c>
      <c r="G205" s="221">
        <f>SUM(G206:G214)</f>
        <v>0</v>
      </c>
      <c r="H205" s="223">
        <f t="shared" ref="H205:I205" si="276">SUM(H206:H214)</f>
        <v>0</v>
      </c>
      <c r="I205" s="224">
        <f t="shared" si="276"/>
        <v>0</v>
      </c>
      <c r="J205" s="223">
        <f>SUM(J206:J214)</f>
        <v>0</v>
      </c>
      <c r="K205" s="222">
        <f t="shared" ref="K205:L205" si="277">SUM(K206:K214)</f>
        <v>0</v>
      </c>
      <c r="L205" s="225">
        <f t="shared" si="277"/>
        <v>0</v>
      </c>
      <c r="M205" s="170">
        <f>SUM(M206:M214)</f>
        <v>0</v>
      </c>
      <c r="N205" s="222">
        <f t="shared" ref="N205:O205" si="278">SUM(N206:N214)</f>
        <v>0</v>
      </c>
      <c r="O205" s="224">
        <f t="shared" si="278"/>
        <v>0</v>
      </c>
      <c r="P205" s="226"/>
    </row>
    <row r="206" spans="1:16" hidden="1" x14ac:dyDescent="0.25">
      <c r="A206" s="48">
        <v>5211</v>
      </c>
      <c r="B206" s="91" t="s">
        <v>219</v>
      </c>
      <c r="C206" s="92">
        <f t="shared" si="185"/>
        <v>0</v>
      </c>
      <c r="D206" s="227">
        <v>0</v>
      </c>
      <c r="E206" s="98"/>
      <c r="F206" s="359">
        <f t="shared" ref="F206:F215" si="279">D206+E206</f>
        <v>0</v>
      </c>
      <c r="G206" s="227"/>
      <c r="H206" s="97"/>
      <c r="I206" s="228">
        <f t="shared" ref="I206:I215" si="280">G206+H206</f>
        <v>0</v>
      </c>
      <c r="J206" s="97">
        <v>0</v>
      </c>
      <c r="K206" s="98"/>
      <c r="L206" s="229">
        <f t="shared" ref="L206:L215" si="281">J206+K206</f>
        <v>0</v>
      </c>
      <c r="M206" s="230"/>
      <c r="N206" s="98"/>
      <c r="O206" s="228">
        <f t="shared" ref="O206:O215" si="282">M206+N206</f>
        <v>0</v>
      </c>
      <c r="P206" s="231"/>
    </row>
    <row r="207" spans="1:16" hidden="1" x14ac:dyDescent="0.25">
      <c r="A207" s="58">
        <v>5212</v>
      </c>
      <c r="B207" s="101" t="s">
        <v>220</v>
      </c>
      <c r="C207" s="102">
        <f t="shared" si="185"/>
        <v>0</v>
      </c>
      <c r="D207" s="232">
        <v>0</v>
      </c>
      <c r="E207" s="108"/>
      <c r="F207" s="343">
        <f t="shared" si="279"/>
        <v>0</v>
      </c>
      <c r="G207" s="232"/>
      <c r="H207" s="107"/>
      <c r="I207" s="233">
        <f t="shared" si="280"/>
        <v>0</v>
      </c>
      <c r="J207" s="107">
        <v>0</v>
      </c>
      <c r="K207" s="108"/>
      <c r="L207" s="234">
        <f t="shared" si="281"/>
        <v>0</v>
      </c>
      <c r="M207" s="235"/>
      <c r="N207" s="108"/>
      <c r="O207" s="233">
        <f t="shared" si="282"/>
        <v>0</v>
      </c>
      <c r="P207" s="236"/>
    </row>
    <row r="208" spans="1:16" hidden="1" x14ac:dyDescent="0.25">
      <c r="A208" s="58">
        <v>5213</v>
      </c>
      <c r="B208" s="101" t="s">
        <v>221</v>
      </c>
      <c r="C208" s="102">
        <f t="shared" si="185"/>
        <v>0</v>
      </c>
      <c r="D208" s="232">
        <v>0</v>
      </c>
      <c r="E208" s="108"/>
      <c r="F208" s="343">
        <f t="shared" si="279"/>
        <v>0</v>
      </c>
      <c r="G208" s="232"/>
      <c r="H208" s="107"/>
      <c r="I208" s="233">
        <f t="shared" si="280"/>
        <v>0</v>
      </c>
      <c r="J208" s="107">
        <v>0</v>
      </c>
      <c r="K208" s="108"/>
      <c r="L208" s="234">
        <f t="shared" si="281"/>
        <v>0</v>
      </c>
      <c r="M208" s="235"/>
      <c r="N208" s="108"/>
      <c r="O208" s="233">
        <f t="shared" si="282"/>
        <v>0</v>
      </c>
      <c r="P208" s="236"/>
    </row>
    <row r="209" spans="1:16" hidden="1" x14ac:dyDescent="0.25">
      <c r="A209" s="58">
        <v>5214</v>
      </c>
      <c r="B209" s="101" t="s">
        <v>222</v>
      </c>
      <c r="C209" s="102">
        <f t="shared" si="185"/>
        <v>0</v>
      </c>
      <c r="D209" s="232">
        <v>0</v>
      </c>
      <c r="E209" s="108"/>
      <c r="F209" s="343">
        <f t="shared" si="279"/>
        <v>0</v>
      </c>
      <c r="G209" s="232"/>
      <c r="H209" s="107"/>
      <c r="I209" s="233">
        <f t="shared" si="280"/>
        <v>0</v>
      </c>
      <c r="J209" s="107">
        <v>0</v>
      </c>
      <c r="K209" s="108"/>
      <c r="L209" s="234">
        <f t="shared" si="281"/>
        <v>0</v>
      </c>
      <c r="M209" s="235"/>
      <c r="N209" s="108"/>
      <c r="O209" s="233">
        <f t="shared" si="282"/>
        <v>0</v>
      </c>
      <c r="P209" s="236"/>
    </row>
    <row r="210" spans="1:16" hidden="1" x14ac:dyDescent="0.25">
      <c r="A210" s="58">
        <v>5215</v>
      </c>
      <c r="B210" s="101" t="s">
        <v>223</v>
      </c>
      <c r="C210" s="102">
        <f t="shared" si="185"/>
        <v>0</v>
      </c>
      <c r="D210" s="232">
        <v>0</v>
      </c>
      <c r="E210" s="108"/>
      <c r="F210" s="343">
        <f t="shared" si="279"/>
        <v>0</v>
      </c>
      <c r="G210" s="232"/>
      <c r="H210" s="107"/>
      <c r="I210" s="233">
        <f t="shared" si="280"/>
        <v>0</v>
      </c>
      <c r="J210" s="107">
        <v>0</v>
      </c>
      <c r="K210" s="108"/>
      <c r="L210" s="234">
        <f t="shared" si="281"/>
        <v>0</v>
      </c>
      <c r="M210" s="235"/>
      <c r="N210" s="108"/>
      <c r="O210" s="233">
        <f t="shared" si="282"/>
        <v>0</v>
      </c>
      <c r="P210" s="236"/>
    </row>
    <row r="211" spans="1:16" ht="14.25" hidden="1" customHeight="1" x14ac:dyDescent="0.25">
      <c r="A211" s="58">
        <v>5216</v>
      </c>
      <c r="B211" s="101" t="s">
        <v>224</v>
      </c>
      <c r="C211" s="102">
        <f t="shared" si="185"/>
        <v>0</v>
      </c>
      <c r="D211" s="232">
        <v>0</v>
      </c>
      <c r="E211" s="108"/>
      <c r="F211" s="343">
        <f t="shared" si="279"/>
        <v>0</v>
      </c>
      <c r="G211" s="232"/>
      <c r="H211" s="107"/>
      <c r="I211" s="233">
        <f t="shared" si="280"/>
        <v>0</v>
      </c>
      <c r="J211" s="107">
        <v>0</v>
      </c>
      <c r="K211" s="108"/>
      <c r="L211" s="234">
        <f t="shared" si="281"/>
        <v>0</v>
      </c>
      <c r="M211" s="235"/>
      <c r="N211" s="108"/>
      <c r="O211" s="233">
        <f t="shared" si="282"/>
        <v>0</v>
      </c>
      <c r="P211" s="236"/>
    </row>
    <row r="212" spans="1:16" hidden="1" x14ac:dyDescent="0.25">
      <c r="A212" s="58">
        <v>5217</v>
      </c>
      <c r="B212" s="101" t="s">
        <v>225</v>
      </c>
      <c r="C212" s="102">
        <f t="shared" si="185"/>
        <v>0</v>
      </c>
      <c r="D212" s="232">
        <v>0</v>
      </c>
      <c r="E212" s="108"/>
      <c r="F212" s="343">
        <f t="shared" si="279"/>
        <v>0</v>
      </c>
      <c r="G212" s="232"/>
      <c r="H212" s="107"/>
      <c r="I212" s="233">
        <f t="shared" si="280"/>
        <v>0</v>
      </c>
      <c r="J212" s="107">
        <v>0</v>
      </c>
      <c r="K212" s="108"/>
      <c r="L212" s="234">
        <f t="shared" si="281"/>
        <v>0</v>
      </c>
      <c r="M212" s="235"/>
      <c r="N212" s="108"/>
      <c r="O212" s="233">
        <f t="shared" si="282"/>
        <v>0</v>
      </c>
      <c r="P212" s="236"/>
    </row>
    <row r="213" spans="1:16" hidden="1" x14ac:dyDescent="0.25">
      <c r="A213" s="58">
        <v>5218</v>
      </c>
      <c r="B213" s="101" t="s">
        <v>226</v>
      </c>
      <c r="C213" s="102">
        <f t="shared" ref="C213:C276" si="283">F213+I213+L213+O213</f>
        <v>0</v>
      </c>
      <c r="D213" s="232">
        <v>0</v>
      </c>
      <c r="E213" s="108"/>
      <c r="F213" s="343">
        <f t="shared" si="279"/>
        <v>0</v>
      </c>
      <c r="G213" s="232"/>
      <c r="H213" s="107"/>
      <c r="I213" s="233">
        <f t="shared" si="280"/>
        <v>0</v>
      </c>
      <c r="J213" s="107">
        <v>0</v>
      </c>
      <c r="K213" s="108"/>
      <c r="L213" s="234">
        <f t="shared" si="281"/>
        <v>0</v>
      </c>
      <c r="M213" s="235"/>
      <c r="N213" s="108"/>
      <c r="O213" s="233">
        <f t="shared" si="282"/>
        <v>0</v>
      </c>
      <c r="P213" s="236"/>
    </row>
    <row r="214" spans="1:16" hidden="1" x14ac:dyDescent="0.25">
      <c r="A214" s="58">
        <v>5219</v>
      </c>
      <c r="B214" s="101" t="s">
        <v>227</v>
      </c>
      <c r="C214" s="102">
        <f t="shared" si="283"/>
        <v>0</v>
      </c>
      <c r="D214" s="232">
        <v>0</v>
      </c>
      <c r="E214" s="108"/>
      <c r="F214" s="343">
        <f t="shared" si="279"/>
        <v>0</v>
      </c>
      <c r="G214" s="232"/>
      <c r="H214" s="107"/>
      <c r="I214" s="233">
        <f t="shared" si="280"/>
        <v>0</v>
      </c>
      <c r="J214" s="107">
        <v>0</v>
      </c>
      <c r="K214" s="108"/>
      <c r="L214" s="234">
        <f t="shared" si="281"/>
        <v>0</v>
      </c>
      <c r="M214" s="235"/>
      <c r="N214" s="108"/>
      <c r="O214" s="233">
        <f t="shared" si="282"/>
        <v>0</v>
      </c>
      <c r="P214" s="236"/>
    </row>
    <row r="215" spans="1:16" ht="13.5" hidden="1" customHeight="1" x14ac:dyDescent="0.25">
      <c r="A215" s="237">
        <v>5220</v>
      </c>
      <c r="B215" s="101" t="s">
        <v>228</v>
      </c>
      <c r="C215" s="102">
        <f t="shared" si="283"/>
        <v>0</v>
      </c>
      <c r="D215" s="232">
        <v>0</v>
      </c>
      <c r="E215" s="108"/>
      <c r="F215" s="343">
        <f t="shared" si="279"/>
        <v>0</v>
      </c>
      <c r="G215" s="232"/>
      <c r="H215" s="107"/>
      <c r="I215" s="233">
        <f t="shared" si="280"/>
        <v>0</v>
      </c>
      <c r="J215" s="107">
        <v>0</v>
      </c>
      <c r="K215" s="108"/>
      <c r="L215" s="234">
        <f t="shared" si="281"/>
        <v>0</v>
      </c>
      <c r="M215" s="235"/>
      <c r="N215" s="108"/>
      <c r="O215" s="233">
        <f t="shared" si="282"/>
        <v>0</v>
      </c>
      <c r="P215" s="236"/>
    </row>
    <row r="216" spans="1:16" x14ac:dyDescent="0.25">
      <c r="A216" s="237">
        <v>5230</v>
      </c>
      <c r="B216" s="101" t="s">
        <v>229</v>
      </c>
      <c r="C216" s="102">
        <f t="shared" si="283"/>
        <v>136900</v>
      </c>
      <c r="D216" s="238">
        <f>SUM(D217:D224)</f>
        <v>136900</v>
      </c>
      <c r="E216" s="477">
        <f t="shared" ref="E216:F216" si="284">SUM(E217:E224)</f>
        <v>0</v>
      </c>
      <c r="F216" s="432">
        <f t="shared" si="284"/>
        <v>136900</v>
      </c>
      <c r="G216" s="238">
        <f>SUM(G217:G224)</f>
        <v>0</v>
      </c>
      <c r="H216" s="234">
        <f t="shared" ref="H216:I216" si="285">SUM(H217:H224)</f>
        <v>0</v>
      </c>
      <c r="I216" s="432">
        <f t="shared" si="285"/>
        <v>0</v>
      </c>
      <c r="J216" s="240">
        <f>SUM(J217:J224)</f>
        <v>0</v>
      </c>
      <c r="K216" s="477">
        <f t="shared" ref="K216:L216" si="286">SUM(K217:K224)</f>
        <v>0</v>
      </c>
      <c r="L216" s="432">
        <f t="shared" si="286"/>
        <v>0</v>
      </c>
      <c r="M216" s="102">
        <f>SUM(M217:M224)</f>
        <v>0</v>
      </c>
      <c r="N216" s="239">
        <f t="shared" ref="N216:O216" si="287">SUM(N217:N224)</f>
        <v>0</v>
      </c>
      <c r="O216" s="233">
        <f t="shared" si="287"/>
        <v>0</v>
      </c>
      <c r="P216" s="236"/>
    </row>
    <row r="217" spans="1:16" hidden="1" x14ac:dyDescent="0.25">
      <c r="A217" s="58">
        <v>5231</v>
      </c>
      <c r="B217" s="101" t="s">
        <v>230</v>
      </c>
      <c r="C217" s="102">
        <f t="shared" si="283"/>
        <v>0</v>
      </c>
      <c r="D217" s="232">
        <v>0</v>
      </c>
      <c r="E217" s="108"/>
      <c r="F217" s="343">
        <f t="shared" ref="F217:F226" si="288">D217+E217</f>
        <v>0</v>
      </c>
      <c r="G217" s="232"/>
      <c r="H217" s="107"/>
      <c r="I217" s="233">
        <f t="shared" ref="I217:I226" si="289">G217+H217</f>
        <v>0</v>
      </c>
      <c r="J217" s="107">
        <v>0</v>
      </c>
      <c r="K217" s="108"/>
      <c r="L217" s="234">
        <f t="shared" ref="L217:L226" si="290">J217+K217</f>
        <v>0</v>
      </c>
      <c r="M217" s="235"/>
      <c r="N217" s="108"/>
      <c r="O217" s="233">
        <f t="shared" ref="O217:O226" si="291">M217+N217</f>
        <v>0</v>
      </c>
      <c r="P217" s="236"/>
    </row>
    <row r="218" spans="1:16" hidden="1" x14ac:dyDescent="0.25">
      <c r="A218" s="58">
        <v>5232</v>
      </c>
      <c r="B218" s="101" t="s">
        <v>231</v>
      </c>
      <c r="C218" s="102">
        <f t="shared" si="283"/>
        <v>0</v>
      </c>
      <c r="D218" s="232">
        <v>0</v>
      </c>
      <c r="E218" s="108"/>
      <c r="F218" s="343">
        <f t="shared" si="288"/>
        <v>0</v>
      </c>
      <c r="G218" s="232"/>
      <c r="H218" s="107"/>
      <c r="I218" s="233">
        <f t="shared" si="289"/>
        <v>0</v>
      </c>
      <c r="J218" s="107">
        <v>0</v>
      </c>
      <c r="K218" s="108"/>
      <c r="L218" s="234">
        <f t="shared" si="290"/>
        <v>0</v>
      </c>
      <c r="M218" s="235"/>
      <c r="N218" s="108"/>
      <c r="O218" s="233">
        <f t="shared" si="291"/>
        <v>0</v>
      </c>
      <c r="P218" s="236"/>
    </row>
    <row r="219" spans="1:16" hidden="1" x14ac:dyDescent="0.25">
      <c r="A219" s="58">
        <v>5233</v>
      </c>
      <c r="B219" s="101" t="s">
        <v>232</v>
      </c>
      <c r="C219" s="102">
        <f t="shared" si="283"/>
        <v>0</v>
      </c>
      <c r="D219" s="232">
        <v>0</v>
      </c>
      <c r="E219" s="108"/>
      <c r="F219" s="343">
        <f t="shared" si="288"/>
        <v>0</v>
      </c>
      <c r="G219" s="232"/>
      <c r="H219" s="107"/>
      <c r="I219" s="233">
        <f t="shared" si="289"/>
        <v>0</v>
      </c>
      <c r="J219" s="107">
        <v>0</v>
      </c>
      <c r="K219" s="108"/>
      <c r="L219" s="234">
        <f t="shared" si="290"/>
        <v>0</v>
      </c>
      <c r="M219" s="235"/>
      <c r="N219" s="108"/>
      <c r="O219" s="233">
        <f t="shared" si="291"/>
        <v>0</v>
      </c>
      <c r="P219" s="236"/>
    </row>
    <row r="220" spans="1:16" ht="24" hidden="1" x14ac:dyDescent="0.25">
      <c r="A220" s="58">
        <v>5234</v>
      </c>
      <c r="B220" s="101" t="s">
        <v>233</v>
      </c>
      <c r="C220" s="102">
        <f t="shared" si="283"/>
        <v>0</v>
      </c>
      <c r="D220" s="232">
        <v>0</v>
      </c>
      <c r="E220" s="108"/>
      <c r="F220" s="343">
        <f t="shared" si="288"/>
        <v>0</v>
      </c>
      <c r="G220" s="232"/>
      <c r="H220" s="107"/>
      <c r="I220" s="233">
        <f t="shared" si="289"/>
        <v>0</v>
      </c>
      <c r="J220" s="107">
        <v>0</v>
      </c>
      <c r="K220" s="108"/>
      <c r="L220" s="234">
        <f t="shared" si="290"/>
        <v>0</v>
      </c>
      <c r="M220" s="235"/>
      <c r="N220" s="108"/>
      <c r="O220" s="233">
        <f t="shared" si="291"/>
        <v>0</v>
      </c>
      <c r="P220" s="236"/>
    </row>
    <row r="221" spans="1:16" ht="14.25" hidden="1" customHeight="1" x14ac:dyDescent="0.25">
      <c r="A221" s="58">
        <v>5236</v>
      </c>
      <c r="B221" s="101" t="s">
        <v>234</v>
      </c>
      <c r="C221" s="102">
        <f t="shared" si="283"/>
        <v>0</v>
      </c>
      <c r="D221" s="232">
        <v>0</v>
      </c>
      <c r="E221" s="108"/>
      <c r="F221" s="343">
        <f t="shared" si="288"/>
        <v>0</v>
      </c>
      <c r="G221" s="232"/>
      <c r="H221" s="107"/>
      <c r="I221" s="233">
        <f t="shared" si="289"/>
        <v>0</v>
      </c>
      <c r="J221" s="107">
        <v>0</v>
      </c>
      <c r="K221" s="108"/>
      <c r="L221" s="234">
        <f t="shared" si="290"/>
        <v>0</v>
      </c>
      <c r="M221" s="235"/>
      <c r="N221" s="108"/>
      <c r="O221" s="233">
        <f t="shared" si="291"/>
        <v>0</v>
      </c>
      <c r="P221" s="236"/>
    </row>
    <row r="222" spans="1:16" ht="14.25" hidden="1" customHeight="1" x14ac:dyDescent="0.25">
      <c r="A222" s="58">
        <v>5237</v>
      </c>
      <c r="B222" s="101" t="s">
        <v>235</v>
      </c>
      <c r="C222" s="102">
        <f t="shared" si="283"/>
        <v>0</v>
      </c>
      <c r="D222" s="232">
        <v>0</v>
      </c>
      <c r="E222" s="108"/>
      <c r="F222" s="343">
        <f t="shared" si="288"/>
        <v>0</v>
      </c>
      <c r="G222" s="232"/>
      <c r="H222" s="107"/>
      <c r="I222" s="233">
        <f t="shared" si="289"/>
        <v>0</v>
      </c>
      <c r="J222" s="107">
        <v>0</v>
      </c>
      <c r="K222" s="108"/>
      <c r="L222" s="234">
        <f t="shared" si="290"/>
        <v>0</v>
      </c>
      <c r="M222" s="235"/>
      <c r="N222" s="108"/>
      <c r="O222" s="233">
        <f t="shared" si="291"/>
        <v>0</v>
      </c>
      <c r="P222" s="236"/>
    </row>
    <row r="223" spans="1:16" ht="24" x14ac:dyDescent="0.25">
      <c r="A223" s="58">
        <v>5238</v>
      </c>
      <c r="B223" s="101" t="s">
        <v>236</v>
      </c>
      <c r="C223" s="102">
        <f t="shared" si="283"/>
        <v>34500</v>
      </c>
      <c r="D223" s="232">
        <v>34500</v>
      </c>
      <c r="E223" s="476"/>
      <c r="F223" s="432">
        <f t="shared" si="288"/>
        <v>34500</v>
      </c>
      <c r="G223" s="232"/>
      <c r="H223" s="515"/>
      <c r="I223" s="432">
        <f t="shared" si="289"/>
        <v>0</v>
      </c>
      <c r="J223" s="107">
        <v>0</v>
      </c>
      <c r="K223" s="476"/>
      <c r="L223" s="432">
        <f t="shared" si="290"/>
        <v>0</v>
      </c>
      <c r="M223" s="235"/>
      <c r="N223" s="108"/>
      <c r="O223" s="233">
        <f t="shared" si="291"/>
        <v>0</v>
      </c>
      <c r="P223" s="236"/>
    </row>
    <row r="224" spans="1:16" ht="24" x14ac:dyDescent="0.25">
      <c r="A224" s="58">
        <v>5239</v>
      </c>
      <c r="B224" s="101" t="s">
        <v>237</v>
      </c>
      <c r="C224" s="102">
        <f t="shared" si="283"/>
        <v>102400</v>
      </c>
      <c r="D224" s="232">
        <f>211000-12200-96400</f>
        <v>102400</v>
      </c>
      <c r="E224" s="476"/>
      <c r="F224" s="432">
        <f t="shared" si="288"/>
        <v>102400</v>
      </c>
      <c r="G224" s="232"/>
      <c r="H224" s="515"/>
      <c r="I224" s="432">
        <f t="shared" si="289"/>
        <v>0</v>
      </c>
      <c r="J224" s="107">
        <v>0</v>
      </c>
      <c r="K224" s="476"/>
      <c r="L224" s="432">
        <f t="shared" si="290"/>
        <v>0</v>
      </c>
      <c r="M224" s="235"/>
      <c r="N224" s="108"/>
      <c r="O224" s="233">
        <f t="shared" si="291"/>
        <v>0</v>
      </c>
      <c r="P224" s="236"/>
    </row>
    <row r="225" spans="1:16" ht="24" x14ac:dyDescent="0.25">
      <c r="A225" s="237">
        <v>5240</v>
      </c>
      <c r="B225" s="101" t="s">
        <v>238</v>
      </c>
      <c r="C225" s="102">
        <f t="shared" si="283"/>
        <v>145400</v>
      </c>
      <c r="D225" s="232">
        <f>49000+96400</f>
        <v>145400</v>
      </c>
      <c r="E225" s="476"/>
      <c r="F225" s="432">
        <f t="shared" si="288"/>
        <v>145400</v>
      </c>
      <c r="G225" s="232"/>
      <c r="H225" s="515"/>
      <c r="I225" s="432">
        <f t="shared" si="289"/>
        <v>0</v>
      </c>
      <c r="J225" s="107">
        <v>0</v>
      </c>
      <c r="K225" s="476"/>
      <c r="L225" s="432">
        <f t="shared" si="290"/>
        <v>0</v>
      </c>
      <c r="M225" s="235"/>
      <c r="N225" s="108"/>
      <c r="O225" s="233">
        <f t="shared" si="291"/>
        <v>0</v>
      </c>
      <c r="P225" s="236"/>
    </row>
    <row r="226" spans="1:16" hidden="1" x14ac:dyDescent="0.25">
      <c r="A226" s="237">
        <v>5250</v>
      </c>
      <c r="B226" s="101" t="s">
        <v>239</v>
      </c>
      <c r="C226" s="102">
        <f t="shared" si="283"/>
        <v>0</v>
      </c>
      <c r="D226" s="232">
        <v>0</v>
      </c>
      <c r="E226" s="108"/>
      <c r="F226" s="343">
        <f t="shared" si="288"/>
        <v>0</v>
      </c>
      <c r="G226" s="232"/>
      <c r="H226" s="107"/>
      <c r="I226" s="233">
        <f t="shared" si="289"/>
        <v>0</v>
      </c>
      <c r="J226" s="107">
        <v>0</v>
      </c>
      <c r="K226" s="108"/>
      <c r="L226" s="234">
        <f t="shared" si="290"/>
        <v>0</v>
      </c>
      <c r="M226" s="235"/>
      <c r="N226" s="108"/>
      <c r="O226" s="233">
        <f t="shared" si="291"/>
        <v>0</v>
      </c>
      <c r="P226" s="236"/>
    </row>
    <row r="227" spans="1:16" hidden="1" x14ac:dyDescent="0.25">
      <c r="A227" s="237">
        <v>5260</v>
      </c>
      <c r="B227" s="101" t="s">
        <v>240</v>
      </c>
      <c r="C227" s="102">
        <f t="shared" si="283"/>
        <v>0</v>
      </c>
      <c r="D227" s="238">
        <f>SUM(D228)</f>
        <v>0</v>
      </c>
      <c r="E227" s="239">
        <f t="shared" ref="E227:F227" si="292">SUM(E228)</f>
        <v>0</v>
      </c>
      <c r="F227" s="343">
        <f t="shared" si="292"/>
        <v>0</v>
      </c>
      <c r="G227" s="238">
        <f>SUM(G228)</f>
        <v>0</v>
      </c>
      <c r="H227" s="240">
        <f t="shared" ref="H227:I227" si="293">SUM(H228)</f>
        <v>0</v>
      </c>
      <c r="I227" s="233">
        <f t="shared" si="293"/>
        <v>0</v>
      </c>
      <c r="J227" s="240">
        <f>SUM(J228)</f>
        <v>0</v>
      </c>
      <c r="K227" s="239">
        <f t="shared" ref="K227:L227" si="294">SUM(K228)</f>
        <v>0</v>
      </c>
      <c r="L227" s="234">
        <f t="shared" si="294"/>
        <v>0</v>
      </c>
      <c r="M227" s="102">
        <f>SUM(M228)</f>
        <v>0</v>
      </c>
      <c r="N227" s="239">
        <f t="shared" ref="N227:O227" si="295">SUM(N228)</f>
        <v>0</v>
      </c>
      <c r="O227" s="233">
        <f t="shared" si="295"/>
        <v>0</v>
      </c>
      <c r="P227" s="236"/>
    </row>
    <row r="228" spans="1:16" ht="24" hidden="1" x14ac:dyDescent="0.25">
      <c r="A228" s="58">
        <v>5269</v>
      </c>
      <c r="B228" s="101" t="s">
        <v>241</v>
      </c>
      <c r="C228" s="102">
        <f t="shared" si="283"/>
        <v>0</v>
      </c>
      <c r="D228" s="232">
        <v>0</v>
      </c>
      <c r="E228" s="108"/>
      <c r="F228" s="343">
        <f t="shared" ref="F228:F229" si="296">D228+E228</f>
        <v>0</v>
      </c>
      <c r="G228" s="232"/>
      <c r="H228" s="107"/>
      <c r="I228" s="233">
        <f t="shared" ref="I228:I229" si="297">G228+H228</f>
        <v>0</v>
      </c>
      <c r="J228" s="107">
        <v>0</v>
      </c>
      <c r="K228" s="108"/>
      <c r="L228" s="234">
        <f t="shared" ref="L228:L229" si="298">J228+K228</f>
        <v>0</v>
      </c>
      <c r="M228" s="235"/>
      <c r="N228" s="108"/>
      <c r="O228" s="233">
        <f t="shared" ref="O228:O229" si="299">M228+N228</f>
        <v>0</v>
      </c>
      <c r="P228" s="236"/>
    </row>
    <row r="229" spans="1:16" ht="24" hidden="1" x14ac:dyDescent="0.25">
      <c r="A229" s="220">
        <v>5270</v>
      </c>
      <c r="B229" s="164" t="s">
        <v>242</v>
      </c>
      <c r="C229" s="170">
        <f t="shared" si="283"/>
        <v>0</v>
      </c>
      <c r="D229" s="241">
        <v>0</v>
      </c>
      <c r="E229" s="242"/>
      <c r="F229" s="358">
        <f t="shared" si="296"/>
        <v>0</v>
      </c>
      <c r="G229" s="241"/>
      <c r="H229" s="243"/>
      <c r="I229" s="224">
        <f t="shared" si="297"/>
        <v>0</v>
      </c>
      <c r="J229" s="243">
        <v>0</v>
      </c>
      <c r="K229" s="242"/>
      <c r="L229" s="225">
        <f t="shared" si="298"/>
        <v>0</v>
      </c>
      <c r="M229" s="244"/>
      <c r="N229" s="242"/>
      <c r="O229" s="224">
        <f t="shared" si="299"/>
        <v>0</v>
      </c>
      <c r="P229" s="226"/>
    </row>
    <row r="230" spans="1:16" hidden="1" x14ac:dyDescent="0.25">
      <c r="A230" s="205">
        <v>6000</v>
      </c>
      <c r="B230" s="205" t="s">
        <v>243</v>
      </c>
      <c r="C230" s="206">
        <f t="shared" si="283"/>
        <v>0</v>
      </c>
      <c r="D230" s="207">
        <f>D231+D251+D259</f>
        <v>0</v>
      </c>
      <c r="E230" s="208">
        <f t="shared" ref="E230:F230" si="300">E231+E251+E259</f>
        <v>0</v>
      </c>
      <c r="F230" s="357">
        <f t="shared" si="300"/>
        <v>0</v>
      </c>
      <c r="G230" s="207">
        <f>G231+G251+G259</f>
        <v>0</v>
      </c>
      <c r="H230" s="209">
        <f t="shared" ref="H230:I230" si="301">H231+H251+H259</f>
        <v>0</v>
      </c>
      <c r="I230" s="210">
        <f t="shared" si="301"/>
        <v>0</v>
      </c>
      <c r="J230" s="209">
        <f>J231+J251+J259</f>
        <v>0</v>
      </c>
      <c r="K230" s="208">
        <f t="shared" ref="K230:L230" si="302">K231+K251+K259</f>
        <v>0</v>
      </c>
      <c r="L230" s="211">
        <f t="shared" si="302"/>
        <v>0</v>
      </c>
      <c r="M230" s="206">
        <f>M231+M251+M259</f>
        <v>0</v>
      </c>
      <c r="N230" s="208">
        <f t="shared" ref="N230:O230" si="303">N231+N251+N259</f>
        <v>0</v>
      </c>
      <c r="O230" s="210">
        <f t="shared" si="303"/>
        <v>0</v>
      </c>
      <c r="P230" s="212"/>
    </row>
    <row r="231" spans="1:16" ht="14.25" hidden="1" customHeight="1" x14ac:dyDescent="0.25">
      <c r="A231" s="273">
        <v>6200</v>
      </c>
      <c r="B231" s="262" t="s">
        <v>244</v>
      </c>
      <c r="C231" s="216">
        <f t="shared" si="283"/>
        <v>0</v>
      </c>
      <c r="D231" s="274">
        <f>SUM(D232,D233,D235,D238,D244,D245,D246)</f>
        <v>0</v>
      </c>
      <c r="E231" s="217">
        <f t="shared" ref="E231:F231" si="304">SUM(E232,E233,E235,E238,E244,E245,E246)</f>
        <v>0</v>
      </c>
      <c r="F231" s="361">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76">
        <f t="shared" si="306"/>
        <v>0</v>
      </c>
      <c r="M231" s="216">
        <f>SUM(M232,M233,M235,M238,M244,M245,M246)</f>
        <v>0</v>
      </c>
      <c r="N231" s="217">
        <f t="shared" ref="N231:O231" si="307">SUM(N232,N233,N235,N238,N244,N245,N246)</f>
        <v>0</v>
      </c>
      <c r="O231" s="218">
        <f t="shared" si="307"/>
        <v>0</v>
      </c>
      <c r="P231" s="219"/>
    </row>
    <row r="232" spans="1:16" ht="24" hidden="1" x14ac:dyDescent="0.25">
      <c r="A232" s="496">
        <v>6220</v>
      </c>
      <c r="B232" s="91" t="s">
        <v>245</v>
      </c>
      <c r="C232" s="92">
        <f t="shared" si="283"/>
        <v>0</v>
      </c>
      <c r="D232" s="227">
        <v>0</v>
      </c>
      <c r="E232" s="98"/>
      <c r="F232" s="359">
        <f>D232+E232</f>
        <v>0</v>
      </c>
      <c r="G232" s="227"/>
      <c r="H232" s="97"/>
      <c r="I232" s="228">
        <f>G232+H232</f>
        <v>0</v>
      </c>
      <c r="J232" s="97">
        <v>0</v>
      </c>
      <c r="K232" s="98"/>
      <c r="L232" s="229">
        <f>J232+K232</f>
        <v>0</v>
      </c>
      <c r="M232" s="230"/>
      <c r="N232" s="98"/>
      <c r="O232" s="228">
        <f>M232+N232</f>
        <v>0</v>
      </c>
      <c r="P232" s="231"/>
    </row>
    <row r="233" spans="1:16" hidden="1" x14ac:dyDescent="0.25">
      <c r="A233" s="237">
        <v>6230</v>
      </c>
      <c r="B233" s="101" t="s">
        <v>246</v>
      </c>
      <c r="C233" s="102">
        <f t="shared" si="283"/>
        <v>0</v>
      </c>
      <c r="D233" s="238">
        <f>SUM(D234)</f>
        <v>0</v>
      </c>
      <c r="E233" s="239">
        <f t="shared" ref="E233:O233" si="308">SUM(E234)</f>
        <v>0</v>
      </c>
      <c r="F233" s="343">
        <f t="shared" si="308"/>
        <v>0</v>
      </c>
      <c r="G233" s="238">
        <f t="shared" si="308"/>
        <v>0</v>
      </c>
      <c r="H233" s="240">
        <f t="shared" si="308"/>
        <v>0</v>
      </c>
      <c r="I233" s="233">
        <f t="shared" si="308"/>
        <v>0</v>
      </c>
      <c r="J233" s="240">
        <f>SUM(J234)</f>
        <v>0</v>
      </c>
      <c r="K233" s="239">
        <f t="shared" si="308"/>
        <v>0</v>
      </c>
      <c r="L233" s="234">
        <f t="shared" si="308"/>
        <v>0</v>
      </c>
      <c r="M233" s="102">
        <f t="shared" si="308"/>
        <v>0</v>
      </c>
      <c r="N233" s="239">
        <f t="shared" si="308"/>
        <v>0</v>
      </c>
      <c r="O233" s="233">
        <f t="shared" si="308"/>
        <v>0</v>
      </c>
      <c r="P233" s="236"/>
    </row>
    <row r="234" spans="1:16" ht="24" hidden="1" x14ac:dyDescent="0.25">
      <c r="A234" s="58">
        <v>6239</v>
      </c>
      <c r="B234" s="91" t="s">
        <v>247</v>
      </c>
      <c r="C234" s="102">
        <f t="shared" si="283"/>
        <v>0</v>
      </c>
      <c r="D234" s="227">
        <v>0</v>
      </c>
      <c r="E234" s="98"/>
      <c r="F234" s="359">
        <f>D234+E234</f>
        <v>0</v>
      </c>
      <c r="G234" s="227"/>
      <c r="H234" s="97"/>
      <c r="I234" s="228">
        <f>G234+H234</f>
        <v>0</v>
      </c>
      <c r="J234" s="97">
        <v>0</v>
      </c>
      <c r="K234" s="98"/>
      <c r="L234" s="229">
        <f>J234+K234</f>
        <v>0</v>
      </c>
      <c r="M234" s="230"/>
      <c r="N234" s="98"/>
      <c r="O234" s="228">
        <f>M234+N234</f>
        <v>0</v>
      </c>
      <c r="P234" s="231"/>
    </row>
    <row r="235" spans="1:16" ht="24" hidden="1" x14ac:dyDescent="0.25">
      <c r="A235" s="237">
        <v>6240</v>
      </c>
      <c r="B235" s="101" t="s">
        <v>248</v>
      </c>
      <c r="C235" s="102">
        <f t="shared" si="283"/>
        <v>0</v>
      </c>
      <c r="D235" s="238">
        <f>SUM(D236:D237)</f>
        <v>0</v>
      </c>
      <c r="E235" s="239">
        <f t="shared" ref="E235:F235" si="309">SUM(E236:E237)</f>
        <v>0</v>
      </c>
      <c r="F235" s="343">
        <f t="shared" si="309"/>
        <v>0</v>
      </c>
      <c r="G235" s="238">
        <f>SUM(G236:G237)</f>
        <v>0</v>
      </c>
      <c r="H235" s="240">
        <f t="shared" ref="H235:I235" si="310">SUM(H236:H237)</f>
        <v>0</v>
      </c>
      <c r="I235" s="233">
        <f t="shared" si="310"/>
        <v>0</v>
      </c>
      <c r="J235" s="240">
        <f>SUM(J236:J237)</f>
        <v>0</v>
      </c>
      <c r="K235" s="239">
        <f t="shared" ref="K235:L235" si="311">SUM(K236:K237)</f>
        <v>0</v>
      </c>
      <c r="L235" s="234">
        <f t="shared" si="311"/>
        <v>0</v>
      </c>
      <c r="M235" s="102">
        <f>SUM(M236:M237)</f>
        <v>0</v>
      </c>
      <c r="N235" s="239">
        <f t="shared" ref="N235:O235" si="312">SUM(N236:N237)</f>
        <v>0</v>
      </c>
      <c r="O235" s="233">
        <f t="shared" si="312"/>
        <v>0</v>
      </c>
      <c r="P235" s="236"/>
    </row>
    <row r="236" spans="1:16" hidden="1" x14ac:dyDescent="0.25">
      <c r="A236" s="58">
        <v>6241</v>
      </c>
      <c r="B236" s="101" t="s">
        <v>249</v>
      </c>
      <c r="C236" s="102">
        <f t="shared" si="283"/>
        <v>0</v>
      </c>
      <c r="D236" s="232">
        <v>0</v>
      </c>
      <c r="E236" s="108"/>
      <c r="F236" s="343">
        <f t="shared" ref="F236:F237" si="313">D236+E236</f>
        <v>0</v>
      </c>
      <c r="G236" s="232"/>
      <c r="H236" s="107"/>
      <c r="I236" s="233">
        <f t="shared" ref="I236:I237" si="314">G236+H236</f>
        <v>0</v>
      </c>
      <c r="J236" s="107">
        <v>0</v>
      </c>
      <c r="K236" s="108"/>
      <c r="L236" s="234">
        <f t="shared" ref="L236:L237" si="315">J236+K236</f>
        <v>0</v>
      </c>
      <c r="M236" s="235"/>
      <c r="N236" s="108"/>
      <c r="O236" s="233">
        <f t="shared" ref="O236:O237" si="316">M236+N236</f>
        <v>0</v>
      </c>
      <c r="P236" s="236"/>
    </row>
    <row r="237" spans="1:16" hidden="1" x14ac:dyDescent="0.25">
      <c r="A237" s="58">
        <v>6242</v>
      </c>
      <c r="B237" s="101" t="s">
        <v>250</v>
      </c>
      <c r="C237" s="102">
        <f t="shared" si="283"/>
        <v>0</v>
      </c>
      <c r="D237" s="232">
        <v>0</v>
      </c>
      <c r="E237" s="108"/>
      <c r="F237" s="343">
        <f t="shared" si="313"/>
        <v>0</v>
      </c>
      <c r="G237" s="232"/>
      <c r="H237" s="107"/>
      <c r="I237" s="233">
        <f t="shared" si="314"/>
        <v>0</v>
      </c>
      <c r="J237" s="107">
        <v>0</v>
      </c>
      <c r="K237" s="108"/>
      <c r="L237" s="234">
        <f t="shared" si="315"/>
        <v>0</v>
      </c>
      <c r="M237" s="235"/>
      <c r="N237" s="108"/>
      <c r="O237" s="233">
        <f t="shared" si="316"/>
        <v>0</v>
      </c>
      <c r="P237" s="236"/>
    </row>
    <row r="238" spans="1:16" ht="25.5" hidden="1" customHeight="1" x14ac:dyDescent="0.25">
      <c r="A238" s="237">
        <v>6250</v>
      </c>
      <c r="B238" s="101" t="s">
        <v>251</v>
      </c>
      <c r="C238" s="102">
        <f t="shared" si="283"/>
        <v>0</v>
      </c>
      <c r="D238" s="238">
        <f>SUM(D239:D243)</f>
        <v>0</v>
      </c>
      <c r="E238" s="239">
        <f t="shared" ref="E238:F238" si="317">SUM(E239:E243)</f>
        <v>0</v>
      </c>
      <c r="F238" s="343">
        <f t="shared" si="317"/>
        <v>0</v>
      </c>
      <c r="G238" s="238">
        <f>SUM(G239:G243)</f>
        <v>0</v>
      </c>
      <c r="H238" s="240">
        <f t="shared" ref="H238:I238" si="318">SUM(H239:H243)</f>
        <v>0</v>
      </c>
      <c r="I238" s="233">
        <f t="shared" si="318"/>
        <v>0</v>
      </c>
      <c r="J238" s="240">
        <f>SUM(J239:J243)</f>
        <v>0</v>
      </c>
      <c r="K238" s="239">
        <f t="shared" ref="K238:L238" si="319">SUM(K239:K243)</f>
        <v>0</v>
      </c>
      <c r="L238" s="234">
        <f t="shared" si="319"/>
        <v>0</v>
      </c>
      <c r="M238" s="102">
        <f>SUM(M239:M243)</f>
        <v>0</v>
      </c>
      <c r="N238" s="239">
        <f t="shared" ref="N238:O238" si="320">SUM(N239:N243)</f>
        <v>0</v>
      </c>
      <c r="O238" s="233">
        <f t="shared" si="320"/>
        <v>0</v>
      </c>
      <c r="P238" s="236"/>
    </row>
    <row r="239" spans="1:16" ht="14.25" hidden="1" customHeight="1" x14ac:dyDescent="0.25">
      <c r="A239" s="58">
        <v>6252</v>
      </c>
      <c r="B239" s="101" t="s">
        <v>252</v>
      </c>
      <c r="C239" s="102">
        <f t="shared" si="283"/>
        <v>0</v>
      </c>
      <c r="D239" s="232">
        <v>0</v>
      </c>
      <c r="E239" s="108"/>
      <c r="F239" s="343">
        <f t="shared" ref="F239:F245" si="321">D239+E239</f>
        <v>0</v>
      </c>
      <c r="G239" s="232"/>
      <c r="H239" s="107"/>
      <c r="I239" s="233">
        <f t="shared" ref="I239:I245" si="322">G239+H239</f>
        <v>0</v>
      </c>
      <c r="J239" s="107">
        <v>0</v>
      </c>
      <c r="K239" s="108"/>
      <c r="L239" s="234">
        <f t="shared" ref="L239:L245" si="323">J239+K239</f>
        <v>0</v>
      </c>
      <c r="M239" s="235"/>
      <c r="N239" s="108"/>
      <c r="O239" s="233">
        <f t="shared" ref="O239:O245" si="324">M239+N239</f>
        <v>0</v>
      </c>
      <c r="P239" s="236"/>
    </row>
    <row r="240" spans="1:16" ht="14.25" hidden="1" customHeight="1" x14ac:dyDescent="0.25">
      <c r="A240" s="58">
        <v>6253</v>
      </c>
      <c r="B240" s="101" t="s">
        <v>253</v>
      </c>
      <c r="C240" s="102">
        <f t="shared" si="283"/>
        <v>0</v>
      </c>
      <c r="D240" s="232">
        <v>0</v>
      </c>
      <c r="E240" s="108"/>
      <c r="F240" s="343">
        <f t="shared" si="321"/>
        <v>0</v>
      </c>
      <c r="G240" s="232"/>
      <c r="H240" s="107"/>
      <c r="I240" s="233">
        <f t="shared" si="322"/>
        <v>0</v>
      </c>
      <c r="J240" s="107">
        <v>0</v>
      </c>
      <c r="K240" s="108"/>
      <c r="L240" s="234">
        <f t="shared" si="323"/>
        <v>0</v>
      </c>
      <c r="M240" s="235"/>
      <c r="N240" s="108"/>
      <c r="O240" s="233">
        <f t="shared" si="324"/>
        <v>0</v>
      </c>
      <c r="P240" s="236"/>
    </row>
    <row r="241" spans="1:16" ht="24" hidden="1" x14ac:dyDescent="0.25">
      <c r="A241" s="58">
        <v>6254</v>
      </c>
      <c r="B241" s="101" t="s">
        <v>254</v>
      </c>
      <c r="C241" s="102">
        <f t="shared" si="283"/>
        <v>0</v>
      </c>
      <c r="D241" s="232">
        <v>0</v>
      </c>
      <c r="E241" s="108"/>
      <c r="F241" s="343">
        <f t="shared" si="321"/>
        <v>0</v>
      </c>
      <c r="G241" s="232"/>
      <c r="H241" s="107"/>
      <c r="I241" s="233">
        <f t="shared" si="322"/>
        <v>0</v>
      </c>
      <c r="J241" s="107">
        <v>0</v>
      </c>
      <c r="K241" s="108"/>
      <c r="L241" s="234">
        <f t="shared" si="323"/>
        <v>0</v>
      </c>
      <c r="M241" s="235"/>
      <c r="N241" s="108"/>
      <c r="O241" s="233">
        <f t="shared" si="324"/>
        <v>0</v>
      </c>
      <c r="P241" s="236"/>
    </row>
    <row r="242" spans="1:16" ht="24" hidden="1" x14ac:dyDescent="0.25">
      <c r="A242" s="58">
        <v>6255</v>
      </c>
      <c r="B242" s="101" t="s">
        <v>255</v>
      </c>
      <c r="C242" s="102">
        <f t="shared" si="283"/>
        <v>0</v>
      </c>
      <c r="D242" s="232">
        <v>0</v>
      </c>
      <c r="E242" s="108"/>
      <c r="F242" s="343">
        <f t="shared" si="321"/>
        <v>0</v>
      </c>
      <c r="G242" s="232"/>
      <c r="H242" s="107"/>
      <c r="I242" s="233">
        <f t="shared" si="322"/>
        <v>0</v>
      </c>
      <c r="J242" s="107">
        <v>0</v>
      </c>
      <c r="K242" s="108"/>
      <c r="L242" s="234">
        <f t="shared" si="323"/>
        <v>0</v>
      </c>
      <c r="M242" s="235"/>
      <c r="N242" s="108"/>
      <c r="O242" s="233">
        <f t="shared" si="324"/>
        <v>0</v>
      </c>
      <c r="P242" s="236"/>
    </row>
    <row r="243" spans="1:16" hidden="1" x14ac:dyDescent="0.25">
      <c r="A243" s="58">
        <v>6259</v>
      </c>
      <c r="B243" s="101" t="s">
        <v>256</v>
      </c>
      <c r="C243" s="102">
        <f t="shared" si="283"/>
        <v>0</v>
      </c>
      <c r="D243" s="232">
        <v>0</v>
      </c>
      <c r="E243" s="108"/>
      <c r="F243" s="343">
        <f t="shared" si="321"/>
        <v>0</v>
      </c>
      <c r="G243" s="232"/>
      <c r="H243" s="107"/>
      <c r="I243" s="233">
        <f t="shared" si="322"/>
        <v>0</v>
      </c>
      <c r="J243" s="107">
        <v>0</v>
      </c>
      <c r="K243" s="108"/>
      <c r="L243" s="234">
        <f t="shared" si="323"/>
        <v>0</v>
      </c>
      <c r="M243" s="235"/>
      <c r="N243" s="108"/>
      <c r="O243" s="233">
        <f t="shared" si="324"/>
        <v>0</v>
      </c>
      <c r="P243" s="236"/>
    </row>
    <row r="244" spans="1:16" ht="24" hidden="1" x14ac:dyDescent="0.25">
      <c r="A244" s="237">
        <v>6260</v>
      </c>
      <c r="B244" s="101" t="s">
        <v>257</v>
      </c>
      <c r="C244" s="102">
        <f t="shared" si="283"/>
        <v>0</v>
      </c>
      <c r="D244" s="232">
        <v>0</v>
      </c>
      <c r="E244" s="108"/>
      <c r="F244" s="343">
        <f t="shared" si="321"/>
        <v>0</v>
      </c>
      <c r="G244" s="232"/>
      <c r="H244" s="107"/>
      <c r="I244" s="233">
        <f t="shared" si="322"/>
        <v>0</v>
      </c>
      <c r="J244" s="107">
        <v>0</v>
      </c>
      <c r="K244" s="108"/>
      <c r="L244" s="234">
        <f t="shared" si="323"/>
        <v>0</v>
      </c>
      <c r="M244" s="235"/>
      <c r="N244" s="108"/>
      <c r="O244" s="233">
        <f t="shared" si="324"/>
        <v>0</v>
      </c>
      <c r="P244" s="236"/>
    </row>
    <row r="245" spans="1:16" hidden="1" x14ac:dyDescent="0.25">
      <c r="A245" s="237">
        <v>6270</v>
      </c>
      <c r="B245" s="101" t="s">
        <v>258</v>
      </c>
      <c r="C245" s="102">
        <f t="shared" si="283"/>
        <v>0</v>
      </c>
      <c r="D245" s="232">
        <v>0</v>
      </c>
      <c r="E245" s="108"/>
      <c r="F245" s="343">
        <f t="shared" si="321"/>
        <v>0</v>
      </c>
      <c r="G245" s="232"/>
      <c r="H245" s="107"/>
      <c r="I245" s="233">
        <f t="shared" si="322"/>
        <v>0</v>
      </c>
      <c r="J245" s="107">
        <v>0</v>
      </c>
      <c r="K245" s="108"/>
      <c r="L245" s="234">
        <f t="shared" si="323"/>
        <v>0</v>
      </c>
      <c r="M245" s="235"/>
      <c r="N245" s="108"/>
      <c r="O245" s="233">
        <f t="shared" si="324"/>
        <v>0</v>
      </c>
      <c r="P245" s="236"/>
    </row>
    <row r="246" spans="1:16" ht="24" hidden="1" x14ac:dyDescent="0.25">
      <c r="A246" s="496">
        <v>6290</v>
      </c>
      <c r="B246" s="91" t="s">
        <v>259</v>
      </c>
      <c r="C246" s="263">
        <f t="shared" si="283"/>
        <v>0</v>
      </c>
      <c r="D246" s="246">
        <f>SUM(D247:D250)</f>
        <v>0</v>
      </c>
      <c r="E246" s="247">
        <f t="shared" ref="E246:O246" si="325">SUM(E247:E250)</f>
        <v>0</v>
      </c>
      <c r="F246" s="359">
        <f t="shared" si="325"/>
        <v>0</v>
      </c>
      <c r="G246" s="246">
        <f t="shared" si="325"/>
        <v>0</v>
      </c>
      <c r="H246" s="248">
        <f t="shared" si="325"/>
        <v>0</v>
      </c>
      <c r="I246" s="228">
        <f t="shared" si="325"/>
        <v>0</v>
      </c>
      <c r="J246" s="248">
        <f>SUM(J247:J250)</f>
        <v>0</v>
      </c>
      <c r="K246" s="247">
        <f t="shared" si="325"/>
        <v>0</v>
      </c>
      <c r="L246" s="229">
        <f t="shared" si="325"/>
        <v>0</v>
      </c>
      <c r="M246" s="263">
        <f t="shared" si="325"/>
        <v>0</v>
      </c>
      <c r="N246" s="264">
        <f t="shared" si="325"/>
        <v>0</v>
      </c>
      <c r="O246" s="265">
        <f t="shared" si="325"/>
        <v>0</v>
      </c>
      <c r="P246" s="266"/>
    </row>
    <row r="247" spans="1:16" hidden="1" x14ac:dyDescent="0.25">
      <c r="A247" s="58">
        <v>6291</v>
      </c>
      <c r="B247" s="101" t="s">
        <v>260</v>
      </c>
      <c r="C247" s="102">
        <f t="shared" si="283"/>
        <v>0</v>
      </c>
      <c r="D247" s="232">
        <v>0</v>
      </c>
      <c r="E247" s="108"/>
      <c r="F247" s="343">
        <f t="shared" ref="F247:F250" si="326">D247+E247</f>
        <v>0</v>
      </c>
      <c r="G247" s="232"/>
      <c r="H247" s="107"/>
      <c r="I247" s="233">
        <f t="shared" ref="I247:I250" si="327">G247+H247</f>
        <v>0</v>
      </c>
      <c r="J247" s="107">
        <v>0</v>
      </c>
      <c r="K247" s="108"/>
      <c r="L247" s="234">
        <f t="shared" ref="L247:L250" si="328">J247+K247</f>
        <v>0</v>
      </c>
      <c r="M247" s="235"/>
      <c r="N247" s="108"/>
      <c r="O247" s="233">
        <f t="shared" ref="O247:O250" si="329">M247+N247</f>
        <v>0</v>
      </c>
      <c r="P247" s="236"/>
    </row>
    <row r="248" spans="1:16" hidden="1" x14ac:dyDescent="0.25">
      <c r="A248" s="58">
        <v>6292</v>
      </c>
      <c r="B248" s="101" t="s">
        <v>261</v>
      </c>
      <c r="C248" s="102">
        <f t="shared" si="283"/>
        <v>0</v>
      </c>
      <c r="D248" s="232">
        <v>0</v>
      </c>
      <c r="E248" s="108"/>
      <c r="F248" s="343">
        <f t="shared" si="326"/>
        <v>0</v>
      </c>
      <c r="G248" s="232"/>
      <c r="H248" s="107"/>
      <c r="I248" s="233">
        <f t="shared" si="327"/>
        <v>0</v>
      </c>
      <c r="J248" s="107">
        <v>0</v>
      </c>
      <c r="K248" s="108"/>
      <c r="L248" s="234">
        <f t="shared" si="328"/>
        <v>0</v>
      </c>
      <c r="M248" s="235"/>
      <c r="N248" s="108"/>
      <c r="O248" s="233">
        <f t="shared" si="329"/>
        <v>0</v>
      </c>
      <c r="P248" s="236"/>
    </row>
    <row r="249" spans="1:16" ht="72" hidden="1" x14ac:dyDescent="0.25">
      <c r="A249" s="58">
        <v>6296</v>
      </c>
      <c r="B249" s="101" t="s">
        <v>262</v>
      </c>
      <c r="C249" s="102">
        <f t="shared" si="283"/>
        <v>0</v>
      </c>
      <c r="D249" s="232">
        <v>0</v>
      </c>
      <c r="E249" s="108"/>
      <c r="F249" s="343">
        <f t="shared" si="326"/>
        <v>0</v>
      </c>
      <c r="G249" s="232"/>
      <c r="H249" s="107"/>
      <c r="I249" s="233">
        <f t="shared" si="327"/>
        <v>0</v>
      </c>
      <c r="J249" s="107">
        <v>0</v>
      </c>
      <c r="K249" s="108"/>
      <c r="L249" s="234">
        <f t="shared" si="328"/>
        <v>0</v>
      </c>
      <c r="M249" s="235"/>
      <c r="N249" s="108"/>
      <c r="O249" s="233">
        <f t="shared" si="329"/>
        <v>0</v>
      </c>
      <c r="P249" s="236"/>
    </row>
    <row r="250" spans="1:16" ht="39.75" hidden="1" customHeight="1" x14ac:dyDescent="0.25">
      <c r="A250" s="58">
        <v>6299</v>
      </c>
      <c r="B250" s="101" t="s">
        <v>263</v>
      </c>
      <c r="C250" s="102">
        <f t="shared" si="283"/>
        <v>0</v>
      </c>
      <c r="D250" s="232">
        <v>0</v>
      </c>
      <c r="E250" s="108"/>
      <c r="F250" s="343">
        <f t="shared" si="326"/>
        <v>0</v>
      </c>
      <c r="G250" s="232"/>
      <c r="H250" s="107"/>
      <c r="I250" s="233">
        <f t="shared" si="327"/>
        <v>0</v>
      </c>
      <c r="J250" s="107">
        <v>0</v>
      </c>
      <c r="K250" s="108"/>
      <c r="L250" s="234">
        <f t="shared" si="328"/>
        <v>0</v>
      </c>
      <c r="M250" s="235"/>
      <c r="N250" s="108"/>
      <c r="O250" s="233">
        <f t="shared" si="329"/>
        <v>0</v>
      </c>
      <c r="P250" s="236"/>
    </row>
    <row r="251" spans="1:16" hidden="1" x14ac:dyDescent="0.25">
      <c r="A251" s="76">
        <v>6300</v>
      </c>
      <c r="B251" s="213" t="s">
        <v>264</v>
      </c>
      <c r="C251" s="77">
        <f t="shared" si="283"/>
        <v>0</v>
      </c>
      <c r="D251" s="214">
        <f>SUM(D252,D257,D258)</f>
        <v>0</v>
      </c>
      <c r="E251" s="88">
        <f t="shared" ref="E251:O251" si="330">SUM(E252,E257,E258)</f>
        <v>0</v>
      </c>
      <c r="F251" s="345">
        <f t="shared" si="330"/>
        <v>0</v>
      </c>
      <c r="G251" s="214">
        <f t="shared" si="330"/>
        <v>0</v>
      </c>
      <c r="H251" s="87">
        <f t="shared" si="330"/>
        <v>0</v>
      </c>
      <c r="I251" s="215">
        <f t="shared" si="330"/>
        <v>0</v>
      </c>
      <c r="J251" s="87">
        <f>SUM(J252,J257,J258)</f>
        <v>0</v>
      </c>
      <c r="K251" s="88">
        <f t="shared" si="330"/>
        <v>0</v>
      </c>
      <c r="L251" s="89">
        <f t="shared" si="330"/>
        <v>0</v>
      </c>
      <c r="M251" s="125">
        <f t="shared" si="330"/>
        <v>0</v>
      </c>
      <c r="N251" s="249">
        <f t="shared" si="330"/>
        <v>0</v>
      </c>
      <c r="O251" s="250">
        <f t="shared" si="330"/>
        <v>0</v>
      </c>
      <c r="P251" s="251"/>
    </row>
    <row r="252" spans="1:16" ht="24" hidden="1" x14ac:dyDescent="0.25">
      <c r="A252" s="496">
        <v>6320</v>
      </c>
      <c r="B252" s="91" t="s">
        <v>265</v>
      </c>
      <c r="C252" s="263">
        <f t="shared" si="283"/>
        <v>0</v>
      </c>
      <c r="D252" s="246">
        <f>SUM(D253:D256)</f>
        <v>0</v>
      </c>
      <c r="E252" s="247">
        <f t="shared" ref="E252:O252" si="331">SUM(E253:E256)</f>
        <v>0</v>
      </c>
      <c r="F252" s="359">
        <f t="shared" si="331"/>
        <v>0</v>
      </c>
      <c r="G252" s="246">
        <f t="shared" si="331"/>
        <v>0</v>
      </c>
      <c r="H252" s="248">
        <f t="shared" si="331"/>
        <v>0</v>
      </c>
      <c r="I252" s="228">
        <f t="shared" si="331"/>
        <v>0</v>
      </c>
      <c r="J252" s="248">
        <f>SUM(J253:J256)</f>
        <v>0</v>
      </c>
      <c r="K252" s="247">
        <f t="shared" si="331"/>
        <v>0</v>
      </c>
      <c r="L252" s="229">
        <f t="shared" si="331"/>
        <v>0</v>
      </c>
      <c r="M252" s="92">
        <f t="shared" si="331"/>
        <v>0</v>
      </c>
      <c r="N252" s="247">
        <f t="shared" si="331"/>
        <v>0</v>
      </c>
      <c r="O252" s="228">
        <f t="shared" si="331"/>
        <v>0</v>
      </c>
      <c r="P252" s="231"/>
    </row>
    <row r="253" spans="1:16" hidden="1" x14ac:dyDescent="0.25">
      <c r="A253" s="58">
        <v>6322</v>
      </c>
      <c r="B253" s="101" t="s">
        <v>266</v>
      </c>
      <c r="C253" s="102">
        <f t="shared" si="283"/>
        <v>0</v>
      </c>
      <c r="D253" s="232">
        <v>0</v>
      </c>
      <c r="E253" s="108"/>
      <c r="F253" s="343">
        <f t="shared" ref="F253:F258" si="332">D253+E253</f>
        <v>0</v>
      </c>
      <c r="G253" s="232"/>
      <c r="H253" s="107"/>
      <c r="I253" s="233">
        <f t="shared" ref="I253:I258" si="333">G253+H253</f>
        <v>0</v>
      </c>
      <c r="J253" s="107">
        <v>0</v>
      </c>
      <c r="K253" s="108"/>
      <c r="L253" s="234">
        <f t="shared" ref="L253:L258" si="334">J253+K253</f>
        <v>0</v>
      </c>
      <c r="M253" s="235"/>
      <c r="N253" s="108"/>
      <c r="O253" s="233">
        <f t="shared" ref="O253:O258" si="335">M253+N253</f>
        <v>0</v>
      </c>
      <c r="P253" s="236"/>
    </row>
    <row r="254" spans="1:16" ht="24" hidden="1" x14ac:dyDescent="0.25">
      <c r="A254" s="58">
        <v>6323</v>
      </c>
      <c r="B254" s="101" t="s">
        <v>267</v>
      </c>
      <c r="C254" s="102">
        <f t="shared" si="283"/>
        <v>0</v>
      </c>
      <c r="D254" s="232">
        <v>0</v>
      </c>
      <c r="E254" s="108"/>
      <c r="F254" s="343">
        <f t="shared" si="332"/>
        <v>0</v>
      </c>
      <c r="G254" s="232"/>
      <c r="H254" s="107"/>
      <c r="I254" s="233">
        <f t="shared" si="333"/>
        <v>0</v>
      </c>
      <c r="J254" s="107">
        <v>0</v>
      </c>
      <c r="K254" s="108"/>
      <c r="L254" s="234">
        <f t="shared" si="334"/>
        <v>0</v>
      </c>
      <c r="M254" s="235"/>
      <c r="N254" s="108"/>
      <c r="O254" s="233">
        <f t="shared" si="335"/>
        <v>0</v>
      </c>
      <c r="P254" s="236"/>
    </row>
    <row r="255" spans="1:16" ht="24" hidden="1" x14ac:dyDescent="0.25">
      <c r="A255" s="58">
        <v>6324</v>
      </c>
      <c r="B255" s="101" t="s">
        <v>268</v>
      </c>
      <c r="C255" s="102">
        <f t="shared" si="283"/>
        <v>0</v>
      </c>
      <c r="D255" s="232">
        <v>0</v>
      </c>
      <c r="E255" s="108"/>
      <c r="F255" s="343">
        <f t="shared" si="332"/>
        <v>0</v>
      </c>
      <c r="G255" s="232"/>
      <c r="H255" s="107"/>
      <c r="I255" s="233">
        <f t="shared" si="333"/>
        <v>0</v>
      </c>
      <c r="J255" s="107">
        <v>0</v>
      </c>
      <c r="K255" s="108"/>
      <c r="L255" s="234">
        <f t="shared" si="334"/>
        <v>0</v>
      </c>
      <c r="M255" s="235"/>
      <c r="N255" s="108"/>
      <c r="O255" s="233">
        <f t="shared" si="335"/>
        <v>0</v>
      </c>
      <c r="P255" s="236"/>
    </row>
    <row r="256" spans="1:16" hidden="1" x14ac:dyDescent="0.25">
      <c r="A256" s="48">
        <v>6329</v>
      </c>
      <c r="B256" s="91" t="s">
        <v>269</v>
      </c>
      <c r="C256" s="92">
        <f t="shared" si="283"/>
        <v>0</v>
      </c>
      <c r="D256" s="227">
        <v>0</v>
      </c>
      <c r="E256" s="98"/>
      <c r="F256" s="359">
        <f t="shared" si="332"/>
        <v>0</v>
      </c>
      <c r="G256" s="227"/>
      <c r="H256" s="97"/>
      <c r="I256" s="228">
        <f t="shared" si="333"/>
        <v>0</v>
      </c>
      <c r="J256" s="97">
        <v>0</v>
      </c>
      <c r="K256" s="98"/>
      <c r="L256" s="229">
        <f t="shared" si="334"/>
        <v>0</v>
      </c>
      <c r="M256" s="230"/>
      <c r="N256" s="98"/>
      <c r="O256" s="228">
        <f t="shared" si="335"/>
        <v>0</v>
      </c>
      <c r="P256" s="231"/>
    </row>
    <row r="257" spans="1:16" ht="24" hidden="1" x14ac:dyDescent="0.25">
      <c r="A257" s="284">
        <v>6330</v>
      </c>
      <c r="B257" s="285" t="s">
        <v>270</v>
      </c>
      <c r="C257" s="263">
        <f t="shared" si="283"/>
        <v>0</v>
      </c>
      <c r="D257" s="268">
        <v>0</v>
      </c>
      <c r="E257" s="269"/>
      <c r="F257" s="360">
        <f t="shared" si="332"/>
        <v>0</v>
      </c>
      <c r="G257" s="268"/>
      <c r="H257" s="270"/>
      <c r="I257" s="265">
        <f t="shared" si="333"/>
        <v>0</v>
      </c>
      <c r="J257" s="270">
        <v>0</v>
      </c>
      <c r="K257" s="269"/>
      <c r="L257" s="271">
        <f t="shared" si="334"/>
        <v>0</v>
      </c>
      <c r="M257" s="272"/>
      <c r="N257" s="269"/>
      <c r="O257" s="265">
        <f t="shared" si="335"/>
        <v>0</v>
      </c>
      <c r="P257" s="266"/>
    </row>
    <row r="258" spans="1:16" hidden="1" x14ac:dyDescent="0.25">
      <c r="A258" s="237">
        <v>6360</v>
      </c>
      <c r="B258" s="101" t="s">
        <v>271</v>
      </c>
      <c r="C258" s="102">
        <f t="shared" si="283"/>
        <v>0</v>
      </c>
      <c r="D258" s="232">
        <v>0</v>
      </c>
      <c r="E258" s="108"/>
      <c r="F258" s="343">
        <f t="shared" si="332"/>
        <v>0</v>
      </c>
      <c r="G258" s="232"/>
      <c r="H258" s="107"/>
      <c r="I258" s="233">
        <f t="shared" si="333"/>
        <v>0</v>
      </c>
      <c r="J258" s="107">
        <v>0</v>
      </c>
      <c r="K258" s="108"/>
      <c r="L258" s="234">
        <f t="shared" si="334"/>
        <v>0</v>
      </c>
      <c r="M258" s="235"/>
      <c r="N258" s="108"/>
      <c r="O258" s="233">
        <f t="shared" si="335"/>
        <v>0</v>
      </c>
      <c r="P258" s="236"/>
    </row>
    <row r="259" spans="1:16" ht="36" hidden="1" x14ac:dyDescent="0.25">
      <c r="A259" s="76">
        <v>6400</v>
      </c>
      <c r="B259" s="213" t="s">
        <v>272</v>
      </c>
      <c r="C259" s="77">
        <f t="shared" si="283"/>
        <v>0</v>
      </c>
      <c r="D259" s="214">
        <f>SUM(D260,D264)</f>
        <v>0</v>
      </c>
      <c r="E259" s="88">
        <f t="shared" ref="E259:O259" si="336">SUM(E260,E264)</f>
        <v>0</v>
      </c>
      <c r="F259" s="345">
        <f t="shared" si="336"/>
        <v>0</v>
      </c>
      <c r="G259" s="214">
        <f t="shared" si="336"/>
        <v>0</v>
      </c>
      <c r="H259" s="87">
        <f t="shared" si="336"/>
        <v>0</v>
      </c>
      <c r="I259" s="215">
        <f t="shared" si="336"/>
        <v>0</v>
      </c>
      <c r="J259" s="87">
        <f>SUM(J260,J264)</f>
        <v>0</v>
      </c>
      <c r="K259" s="88">
        <f t="shared" si="336"/>
        <v>0</v>
      </c>
      <c r="L259" s="89">
        <f t="shared" si="336"/>
        <v>0</v>
      </c>
      <c r="M259" s="125">
        <f t="shared" si="336"/>
        <v>0</v>
      </c>
      <c r="N259" s="249">
        <f t="shared" si="336"/>
        <v>0</v>
      </c>
      <c r="O259" s="250">
        <f t="shared" si="336"/>
        <v>0</v>
      </c>
      <c r="P259" s="251"/>
    </row>
    <row r="260" spans="1:16" ht="24" hidden="1" x14ac:dyDescent="0.25">
      <c r="A260" s="496">
        <v>6410</v>
      </c>
      <c r="B260" s="91" t="s">
        <v>273</v>
      </c>
      <c r="C260" s="92">
        <f t="shared" si="283"/>
        <v>0</v>
      </c>
      <c r="D260" s="246">
        <f>SUM(D261:D263)</f>
        <v>0</v>
      </c>
      <c r="E260" s="247">
        <f t="shared" ref="E260:O260" si="337">SUM(E261:E263)</f>
        <v>0</v>
      </c>
      <c r="F260" s="359">
        <f t="shared" si="337"/>
        <v>0</v>
      </c>
      <c r="G260" s="246">
        <f t="shared" si="337"/>
        <v>0</v>
      </c>
      <c r="H260" s="248">
        <f t="shared" si="337"/>
        <v>0</v>
      </c>
      <c r="I260" s="228">
        <f t="shared" si="337"/>
        <v>0</v>
      </c>
      <c r="J260" s="248">
        <f>SUM(J261:J263)</f>
        <v>0</v>
      </c>
      <c r="K260" s="247">
        <f t="shared" si="337"/>
        <v>0</v>
      </c>
      <c r="L260" s="229">
        <f t="shared" si="337"/>
        <v>0</v>
      </c>
      <c r="M260" s="113">
        <f t="shared" si="337"/>
        <v>0</v>
      </c>
      <c r="N260" s="258">
        <f t="shared" si="337"/>
        <v>0</v>
      </c>
      <c r="O260" s="259">
        <f t="shared" si="337"/>
        <v>0</v>
      </c>
      <c r="P260" s="260"/>
    </row>
    <row r="261" spans="1:16" hidden="1" x14ac:dyDescent="0.25">
      <c r="A261" s="58">
        <v>6411</v>
      </c>
      <c r="B261" s="252" t="s">
        <v>274</v>
      </c>
      <c r="C261" s="102">
        <f t="shared" si="283"/>
        <v>0</v>
      </c>
      <c r="D261" s="232">
        <v>0</v>
      </c>
      <c r="E261" s="108"/>
      <c r="F261" s="343">
        <f t="shared" ref="F261:F263" si="338">D261+E261</f>
        <v>0</v>
      </c>
      <c r="G261" s="232"/>
      <c r="H261" s="107"/>
      <c r="I261" s="233">
        <f t="shared" ref="I261:I263" si="339">G261+H261</f>
        <v>0</v>
      </c>
      <c r="J261" s="107">
        <v>0</v>
      </c>
      <c r="K261" s="108"/>
      <c r="L261" s="234">
        <f t="shared" ref="L261:L263" si="340">J261+K261</f>
        <v>0</v>
      </c>
      <c r="M261" s="235"/>
      <c r="N261" s="108"/>
      <c r="O261" s="233">
        <f t="shared" ref="O261:O263" si="341">M261+N261</f>
        <v>0</v>
      </c>
      <c r="P261" s="236"/>
    </row>
    <row r="262" spans="1:16" ht="36" hidden="1" x14ac:dyDescent="0.25">
      <c r="A262" s="58">
        <v>6412</v>
      </c>
      <c r="B262" s="101" t="s">
        <v>275</v>
      </c>
      <c r="C262" s="102">
        <f t="shared" si="283"/>
        <v>0</v>
      </c>
      <c r="D262" s="232">
        <v>0</v>
      </c>
      <c r="E262" s="108"/>
      <c r="F262" s="343">
        <f t="shared" si="338"/>
        <v>0</v>
      </c>
      <c r="G262" s="232"/>
      <c r="H262" s="107"/>
      <c r="I262" s="233">
        <f t="shared" si="339"/>
        <v>0</v>
      </c>
      <c r="J262" s="107">
        <v>0</v>
      </c>
      <c r="K262" s="108"/>
      <c r="L262" s="234">
        <f t="shared" si="340"/>
        <v>0</v>
      </c>
      <c r="M262" s="235"/>
      <c r="N262" s="108"/>
      <c r="O262" s="233">
        <f t="shared" si="341"/>
        <v>0</v>
      </c>
      <c r="P262" s="236"/>
    </row>
    <row r="263" spans="1:16" ht="36" hidden="1" x14ac:dyDescent="0.25">
      <c r="A263" s="58">
        <v>6419</v>
      </c>
      <c r="B263" s="101" t="s">
        <v>276</v>
      </c>
      <c r="C263" s="102">
        <f t="shared" si="283"/>
        <v>0</v>
      </c>
      <c r="D263" s="232">
        <v>0</v>
      </c>
      <c r="E263" s="108"/>
      <c r="F263" s="343">
        <f t="shared" si="338"/>
        <v>0</v>
      </c>
      <c r="G263" s="232"/>
      <c r="H263" s="107"/>
      <c r="I263" s="233">
        <f t="shared" si="339"/>
        <v>0</v>
      </c>
      <c r="J263" s="107">
        <v>0</v>
      </c>
      <c r="K263" s="108"/>
      <c r="L263" s="234">
        <f t="shared" si="340"/>
        <v>0</v>
      </c>
      <c r="M263" s="235"/>
      <c r="N263" s="108"/>
      <c r="O263" s="233">
        <f t="shared" si="341"/>
        <v>0</v>
      </c>
      <c r="P263" s="236"/>
    </row>
    <row r="264" spans="1:16" ht="36" hidden="1" x14ac:dyDescent="0.25">
      <c r="A264" s="237">
        <v>6420</v>
      </c>
      <c r="B264" s="101" t="s">
        <v>277</v>
      </c>
      <c r="C264" s="102">
        <f t="shared" si="283"/>
        <v>0</v>
      </c>
      <c r="D264" s="238">
        <f>SUM(D265:D268)</f>
        <v>0</v>
      </c>
      <c r="E264" s="239">
        <f t="shared" ref="E264:F264" si="342">SUM(E265:E268)</f>
        <v>0</v>
      </c>
      <c r="F264" s="343">
        <f t="shared" si="342"/>
        <v>0</v>
      </c>
      <c r="G264" s="238">
        <f>SUM(G265:G268)</f>
        <v>0</v>
      </c>
      <c r="H264" s="240">
        <f t="shared" ref="H264:I264" si="343">SUM(H265:H268)</f>
        <v>0</v>
      </c>
      <c r="I264" s="233">
        <f t="shared" si="343"/>
        <v>0</v>
      </c>
      <c r="J264" s="240">
        <f>SUM(J265:J268)</f>
        <v>0</v>
      </c>
      <c r="K264" s="239">
        <f t="shared" ref="K264:L264" si="344">SUM(K265:K268)</f>
        <v>0</v>
      </c>
      <c r="L264" s="234">
        <f t="shared" si="344"/>
        <v>0</v>
      </c>
      <c r="M264" s="102">
        <f>SUM(M265:M268)</f>
        <v>0</v>
      </c>
      <c r="N264" s="239">
        <f t="shared" ref="N264:O264" si="345">SUM(N265:N268)</f>
        <v>0</v>
      </c>
      <c r="O264" s="233">
        <f t="shared" si="345"/>
        <v>0</v>
      </c>
      <c r="P264" s="236"/>
    </row>
    <row r="265" spans="1:16" hidden="1" x14ac:dyDescent="0.25">
      <c r="A265" s="58">
        <v>6421</v>
      </c>
      <c r="B265" s="101" t="s">
        <v>278</v>
      </c>
      <c r="C265" s="102">
        <f t="shared" si="283"/>
        <v>0</v>
      </c>
      <c r="D265" s="232">
        <v>0</v>
      </c>
      <c r="E265" s="108"/>
      <c r="F265" s="343">
        <f t="shared" ref="F265:F268" si="346">D265+E265</f>
        <v>0</v>
      </c>
      <c r="G265" s="232"/>
      <c r="H265" s="107"/>
      <c r="I265" s="233">
        <f t="shared" ref="I265:I268" si="347">G265+H265</f>
        <v>0</v>
      </c>
      <c r="J265" s="107">
        <v>0</v>
      </c>
      <c r="K265" s="108"/>
      <c r="L265" s="234">
        <f t="shared" ref="L265:L268" si="348">J265+K265</f>
        <v>0</v>
      </c>
      <c r="M265" s="235"/>
      <c r="N265" s="108"/>
      <c r="O265" s="233">
        <f t="shared" ref="O265:O268" si="349">M265+N265</f>
        <v>0</v>
      </c>
      <c r="P265" s="236"/>
    </row>
    <row r="266" spans="1:16" hidden="1" x14ac:dyDescent="0.25">
      <c r="A266" s="58">
        <v>6422</v>
      </c>
      <c r="B266" s="101" t="s">
        <v>279</v>
      </c>
      <c r="C266" s="102">
        <f t="shared" si="283"/>
        <v>0</v>
      </c>
      <c r="D266" s="232">
        <v>0</v>
      </c>
      <c r="E266" s="108"/>
      <c r="F266" s="343">
        <f t="shared" si="346"/>
        <v>0</v>
      </c>
      <c r="G266" s="232"/>
      <c r="H266" s="107"/>
      <c r="I266" s="233">
        <f t="shared" si="347"/>
        <v>0</v>
      </c>
      <c r="J266" s="107">
        <v>0</v>
      </c>
      <c r="K266" s="108"/>
      <c r="L266" s="234">
        <f t="shared" si="348"/>
        <v>0</v>
      </c>
      <c r="M266" s="235"/>
      <c r="N266" s="108"/>
      <c r="O266" s="233">
        <f t="shared" si="349"/>
        <v>0</v>
      </c>
      <c r="P266" s="236"/>
    </row>
    <row r="267" spans="1:16" ht="13.5" hidden="1" customHeight="1" x14ac:dyDescent="0.25">
      <c r="A267" s="58">
        <v>6423</v>
      </c>
      <c r="B267" s="101" t="s">
        <v>280</v>
      </c>
      <c r="C267" s="102">
        <f t="shared" si="283"/>
        <v>0</v>
      </c>
      <c r="D267" s="232">
        <v>0</v>
      </c>
      <c r="E267" s="108"/>
      <c r="F267" s="343">
        <f t="shared" si="346"/>
        <v>0</v>
      </c>
      <c r="G267" s="232"/>
      <c r="H267" s="107"/>
      <c r="I267" s="233">
        <f t="shared" si="347"/>
        <v>0</v>
      </c>
      <c r="J267" s="107">
        <v>0</v>
      </c>
      <c r="K267" s="108"/>
      <c r="L267" s="234">
        <f t="shared" si="348"/>
        <v>0</v>
      </c>
      <c r="M267" s="235"/>
      <c r="N267" s="108"/>
      <c r="O267" s="233">
        <f t="shared" si="349"/>
        <v>0</v>
      </c>
      <c r="P267" s="236"/>
    </row>
    <row r="268" spans="1:16" ht="36" hidden="1" x14ac:dyDescent="0.25">
      <c r="A268" s="58">
        <v>6424</v>
      </c>
      <c r="B268" s="101" t="s">
        <v>281</v>
      </c>
      <c r="C268" s="102">
        <f t="shared" si="283"/>
        <v>0</v>
      </c>
      <c r="D268" s="232">
        <v>0</v>
      </c>
      <c r="E268" s="108"/>
      <c r="F268" s="343">
        <f t="shared" si="346"/>
        <v>0</v>
      </c>
      <c r="G268" s="232"/>
      <c r="H268" s="107"/>
      <c r="I268" s="233">
        <f t="shared" si="347"/>
        <v>0</v>
      </c>
      <c r="J268" s="107">
        <v>0</v>
      </c>
      <c r="K268" s="108"/>
      <c r="L268" s="234">
        <f t="shared" si="348"/>
        <v>0</v>
      </c>
      <c r="M268" s="235"/>
      <c r="N268" s="108"/>
      <c r="O268" s="233">
        <f t="shared" si="349"/>
        <v>0</v>
      </c>
      <c r="P268" s="236"/>
    </row>
    <row r="269" spans="1:16" ht="36" hidden="1" x14ac:dyDescent="0.25">
      <c r="A269" s="286">
        <v>7000</v>
      </c>
      <c r="B269" s="286" t="s">
        <v>282</v>
      </c>
      <c r="C269" s="287">
        <f t="shared" si="283"/>
        <v>0</v>
      </c>
      <c r="D269" s="288">
        <f>SUM(D270,D281)</f>
        <v>0</v>
      </c>
      <c r="E269" s="289">
        <f t="shared" ref="E269:F269" si="350">SUM(E270,E281)</f>
        <v>0</v>
      </c>
      <c r="F269" s="362">
        <f t="shared" si="350"/>
        <v>0</v>
      </c>
      <c r="G269" s="288">
        <f>SUM(G270,G281)</f>
        <v>0</v>
      </c>
      <c r="H269" s="290">
        <f t="shared" ref="H269:I269" si="351">SUM(H270,H281)</f>
        <v>0</v>
      </c>
      <c r="I269" s="291">
        <f t="shared" si="351"/>
        <v>0</v>
      </c>
      <c r="J269" s="290">
        <f>SUM(J270,J281)</f>
        <v>0</v>
      </c>
      <c r="K269" s="289">
        <f t="shared" ref="K269:L269" si="352">SUM(K270,K281)</f>
        <v>0</v>
      </c>
      <c r="L269" s="292">
        <f t="shared" si="352"/>
        <v>0</v>
      </c>
      <c r="M269" s="293">
        <f>SUM(M270,M281)</f>
        <v>0</v>
      </c>
      <c r="N269" s="294">
        <f t="shared" ref="N269:O269" si="353">SUM(N270,N281)</f>
        <v>0</v>
      </c>
      <c r="O269" s="295">
        <f t="shared" si="353"/>
        <v>0</v>
      </c>
      <c r="P269" s="296"/>
    </row>
    <row r="270" spans="1:16" ht="24" hidden="1" x14ac:dyDescent="0.25">
      <c r="A270" s="76">
        <v>7200</v>
      </c>
      <c r="B270" s="213" t="s">
        <v>283</v>
      </c>
      <c r="C270" s="77">
        <f t="shared" si="283"/>
        <v>0</v>
      </c>
      <c r="D270" s="214">
        <f>SUM(D271,D272,D275,D276,D280)</f>
        <v>0</v>
      </c>
      <c r="E270" s="88">
        <f t="shared" ref="E270:F270" si="354">SUM(E271,E272,E275,E276,E280)</f>
        <v>0</v>
      </c>
      <c r="F270" s="345">
        <f t="shared" si="354"/>
        <v>0</v>
      </c>
      <c r="G270" s="214">
        <f>SUM(G271,G272,G275,G276,G280)</f>
        <v>0</v>
      </c>
      <c r="H270" s="87">
        <f t="shared" ref="H270:I270" si="355">SUM(H271,H272,H275,H276,H280)</f>
        <v>0</v>
      </c>
      <c r="I270" s="215">
        <f t="shared" si="355"/>
        <v>0</v>
      </c>
      <c r="J270" s="87">
        <f>SUM(J271,J272,J275,J276,J280)</f>
        <v>0</v>
      </c>
      <c r="K270" s="88">
        <f t="shared" ref="K270:L270" si="356">SUM(K271,K272,K275,K276,K280)</f>
        <v>0</v>
      </c>
      <c r="L270" s="89">
        <f t="shared" si="356"/>
        <v>0</v>
      </c>
      <c r="M270" s="216">
        <f>SUM(M271,M272,M275,M276,M280)</f>
        <v>0</v>
      </c>
      <c r="N270" s="217">
        <f t="shared" ref="N270:O270" si="357">SUM(N271,N272,N275,N276,N280)</f>
        <v>0</v>
      </c>
      <c r="O270" s="218">
        <f t="shared" si="357"/>
        <v>0</v>
      </c>
      <c r="P270" s="219"/>
    </row>
    <row r="271" spans="1:16" ht="24" hidden="1" x14ac:dyDescent="0.25">
      <c r="A271" s="496">
        <v>7210</v>
      </c>
      <c r="B271" s="91" t="s">
        <v>284</v>
      </c>
      <c r="C271" s="92">
        <f t="shared" si="283"/>
        <v>0</v>
      </c>
      <c r="D271" s="227">
        <v>0</v>
      </c>
      <c r="E271" s="98"/>
      <c r="F271" s="359">
        <f>D271+E271</f>
        <v>0</v>
      </c>
      <c r="G271" s="227"/>
      <c r="H271" s="97"/>
      <c r="I271" s="228">
        <f>G271+H271</f>
        <v>0</v>
      </c>
      <c r="J271" s="97">
        <v>0</v>
      </c>
      <c r="K271" s="98"/>
      <c r="L271" s="229">
        <f>J271+K271</f>
        <v>0</v>
      </c>
      <c r="M271" s="230"/>
      <c r="N271" s="98"/>
      <c r="O271" s="228">
        <f>M271+N271</f>
        <v>0</v>
      </c>
      <c r="P271" s="231"/>
    </row>
    <row r="272" spans="1:16" s="297" customFormat="1" ht="36" hidden="1" x14ac:dyDescent="0.25">
      <c r="A272" s="237">
        <v>7220</v>
      </c>
      <c r="B272" s="101" t="s">
        <v>285</v>
      </c>
      <c r="C272" s="102">
        <f t="shared" si="283"/>
        <v>0</v>
      </c>
      <c r="D272" s="238">
        <f>SUM(D273:D274)</f>
        <v>0</v>
      </c>
      <c r="E272" s="239">
        <f t="shared" ref="E272:F272" si="358">SUM(E273:E274)</f>
        <v>0</v>
      </c>
      <c r="F272" s="343">
        <f t="shared" si="358"/>
        <v>0</v>
      </c>
      <c r="G272" s="238">
        <f>SUM(G273:G274)</f>
        <v>0</v>
      </c>
      <c r="H272" s="240">
        <f t="shared" ref="H272:I272" si="359">SUM(H273:H274)</f>
        <v>0</v>
      </c>
      <c r="I272" s="233">
        <f t="shared" si="359"/>
        <v>0</v>
      </c>
      <c r="J272" s="240">
        <f>SUM(J273:J274)</f>
        <v>0</v>
      </c>
      <c r="K272" s="239">
        <f t="shared" ref="K272:L272" si="360">SUM(K273:K274)</f>
        <v>0</v>
      </c>
      <c r="L272" s="234">
        <f t="shared" si="360"/>
        <v>0</v>
      </c>
      <c r="M272" s="102">
        <f>SUM(M273:M274)</f>
        <v>0</v>
      </c>
      <c r="N272" s="239">
        <f t="shared" ref="N272:O272" si="361">SUM(N273:N274)</f>
        <v>0</v>
      </c>
      <c r="O272" s="233">
        <f t="shared" si="361"/>
        <v>0</v>
      </c>
      <c r="P272" s="236"/>
    </row>
    <row r="273" spans="1:16" s="297" customFormat="1" ht="36" hidden="1" x14ac:dyDescent="0.25">
      <c r="A273" s="58">
        <v>7221</v>
      </c>
      <c r="B273" s="101" t="s">
        <v>286</v>
      </c>
      <c r="C273" s="102">
        <f t="shared" si="283"/>
        <v>0</v>
      </c>
      <c r="D273" s="232">
        <v>0</v>
      </c>
      <c r="E273" s="108"/>
      <c r="F273" s="343">
        <f t="shared" ref="F273:F275" si="362">D273+E273</f>
        <v>0</v>
      </c>
      <c r="G273" s="232"/>
      <c r="H273" s="107"/>
      <c r="I273" s="233">
        <f t="shared" ref="I273:I275" si="363">G273+H273</f>
        <v>0</v>
      </c>
      <c r="J273" s="107">
        <v>0</v>
      </c>
      <c r="K273" s="108"/>
      <c r="L273" s="234">
        <f t="shared" ref="L273:L275" si="364">J273+K273</f>
        <v>0</v>
      </c>
      <c r="M273" s="235"/>
      <c r="N273" s="108"/>
      <c r="O273" s="233">
        <f t="shared" ref="O273:O275" si="365">M273+N273</f>
        <v>0</v>
      </c>
      <c r="P273" s="236"/>
    </row>
    <row r="274" spans="1:16" s="297" customFormat="1" ht="36" hidden="1" x14ac:dyDescent="0.25">
      <c r="A274" s="58">
        <v>7222</v>
      </c>
      <c r="B274" s="101" t="s">
        <v>287</v>
      </c>
      <c r="C274" s="102">
        <f t="shared" si="283"/>
        <v>0</v>
      </c>
      <c r="D274" s="232">
        <v>0</v>
      </c>
      <c r="E274" s="108"/>
      <c r="F274" s="343">
        <f t="shared" si="362"/>
        <v>0</v>
      </c>
      <c r="G274" s="232"/>
      <c r="H274" s="107"/>
      <c r="I274" s="233">
        <f t="shared" si="363"/>
        <v>0</v>
      </c>
      <c r="J274" s="107">
        <v>0</v>
      </c>
      <c r="K274" s="108"/>
      <c r="L274" s="234">
        <f t="shared" si="364"/>
        <v>0</v>
      </c>
      <c r="M274" s="235"/>
      <c r="N274" s="108"/>
      <c r="O274" s="233">
        <f t="shared" si="365"/>
        <v>0</v>
      </c>
      <c r="P274" s="236"/>
    </row>
    <row r="275" spans="1:16" ht="24" hidden="1" x14ac:dyDescent="0.25">
      <c r="A275" s="237">
        <v>7230</v>
      </c>
      <c r="B275" s="101" t="s">
        <v>288</v>
      </c>
      <c r="C275" s="102">
        <f t="shared" si="283"/>
        <v>0</v>
      </c>
      <c r="D275" s="232">
        <v>0</v>
      </c>
      <c r="E275" s="108"/>
      <c r="F275" s="343">
        <f t="shared" si="362"/>
        <v>0</v>
      </c>
      <c r="G275" s="232"/>
      <c r="H275" s="107"/>
      <c r="I275" s="233">
        <f t="shared" si="363"/>
        <v>0</v>
      </c>
      <c r="J275" s="107">
        <v>0</v>
      </c>
      <c r="K275" s="108"/>
      <c r="L275" s="234">
        <f t="shared" si="364"/>
        <v>0</v>
      </c>
      <c r="M275" s="235"/>
      <c r="N275" s="108"/>
      <c r="O275" s="233">
        <f t="shared" si="365"/>
        <v>0</v>
      </c>
      <c r="P275" s="236"/>
    </row>
    <row r="276" spans="1:16" ht="24" hidden="1" x14ac:dyDescent="0.25">
      <c r="A276" s="237">
        <v>7240</v>
      </c>
      <c r="B276" s="101" t="s">
        <v>289</v>
      </c>
      <c r="C276" s="102">
        <f t="shared" si="283"/>
        <v>0</v>
      </c>
      <c r="D276" s="238">
        <f>SUM(D277:D279)</f>
        <v>0</v>
      </c>
      <c r="E276" s="239">
        <f t="shared" ref="E276:O276" si="366">SUM(E277:E279)</f>
        <v>0</v>
      </c>
      <c r="F276" s="343">
        <f t="shared" si="366"/>
        <v>0</v>
      </c>
      <c r="G276" s="238">
        <f t="shared" si="366"/>
        <v>0</v>
      </c>
      <c r="H276" s="240">
        <f t="shared" si="366"/>
        <v>0</v>
      </c>
      <c r="I276" s="233">
        <f t="shared" si="366"/>
        <v>0</v>
      </c>
      <c r="J276" s="240">
        <f>SUM(J277:J279)</f>
        <v>0</v>
      </c>
      <c r="K276" s="239">
        <f t="shared" ref="K276:L276" si="367">SUM(K277:K279)</f>
        <v>0</v>
      </c>
      <c r="L276" s="234">
        <f t="shared" si="367"/>
        <v>0</v>
      </c>
      <c r="M276" s="102">
        <f t="shared" si="366"/>
        <v>0</v>
      </c>
      <c r="N276" s="239">
        <f t="shared" si="366"/>
        <v>0</v>
      </c>
      <c r="O276" s="233">
        <f t="shared" si="366"/>
        <v>0</v>
      </c>
      <c r="P276" s="236"/>
    </row>
    <row r="277" spans="1:16" ht="48" hidden="1" x14ac:dyDescent="0.25">
      <c r="A277" s="58">
        <v>7245</v>
      </c>
      <c r="B277" s="101" t="s">
        <v>290</v>
      </c>
      <c r="C277" s="102">
        <f t="shared" ref="C277:C298" si="368">F277+I277+L277+O277</f>
        <v>0</v>
      </c>
      <c r="D277" s="232">
        <v>0</v>
      </c>
      <c r="E277" s="108"/>
      <c r="F277" s="343">
        <f t="shared" ref="F277:F280" si="369">D277+E277</f>
        <v>0</v>
      </c>
      <c r="G277" s="232"/>
      <c r="H277" s="107"/>
      <c r="I277" s="233">
        <f t="shared" ref="I277:I280" si="370">G277+H277</f>
        <v>0</v>
      </c>
      <c r="J277" s="107">
        <v>0</v>
      </c>
      <c r="K277" s="108"/>
      <c r="L277" s="234">
        <f t="shared" ref="L277:L280" si="371">J277+K277</f>
        <v>0</v>
      </c>
      <c r="M277" s="235"/>
      <c r="N277" s="108"/>
      <c r="O277" s="233">
        <f t="shared" ref="O277:O280" si="372">M277+N277</f>
        <v>0</v>
      </c>
      <c r="P277" s="236"/>
    </row>
    <row r="278" spans="1:16" ht="84.75" hidden="1" customHeight="1" x14ac:dyDescent="0.25">
      <c r="A278" s="58">
        <v>7246</v>
      </c>
      <c r="B278" s="101" t="s">
        <v>291</v>
      </c>
      <c r="C278" s="102">
        <f t="shared" si="368"/>
        <v>0</v>
      </c>
      <c r="D278" s="232">
        <v>0</v>
      </c>
      <c r="E278" s="108"/>
      <c r="F278" s="343">
        <f t="shared" si="369"/>
        <v>0</v>
      </c>
      <c r="G278" s="232"/>
      <c r="H278" s="107"/>
      <c r="I278" s="233">
        <f t="shared" si="370"/>
        <v>0</v>
      </c>
      <c r="J278" s="107">
        <v>0</v>
      </c>
      <c r="K278" s="108"/>
      <c r="L278" s="234">
        <f t="shared" si="371"/>
        <v>0</v>
      </c>
      <c r="M278" s="235"/>
      <c r="N278" s="108"/>
      <c r="O278" s="233">
        <f t="shared" si="372"/>
        <v>0</v>
      </c>
      <c r="P278" s="236"/>
    </row>
    <row r="279" spans="1:16" ht="36" hidden="1" x14ac:dyDescent="0.25">
      <c r="A279" s="58">
        <v>7247</v>
      </c>
      <c r="B279" s="101" t="s">
        <v>292</v>
      </c>
      <c r="C279" s="102">
        <f t="shared" si="368"/>
        <v>0</v>
      </c>
      <c r="D279" s="232">
        <v>0</v>
      </c>
      <c r="E279" s="108"/>
      <c r="F279" s="343">
        <f t="shared" si="369"/>
        <v>0</v>
      </c>
      <c r="G279" s="232"/>
      <c r="H279" s="107"/>
      <c r="I279" s="233">
        <f t="shared" si="370"/>
        <v>0</v>
      </c>
      <c r="J279" s="107">
        <v>0</v>
      </c>
      <c r="K279" s="108"/>
      <c r="L279" s="234">
        <f t="shared" si="371"/>
        <v>0</v>
      </c>
      <c r="M279" s="235"/>
      <c r="N279" s="108"/>
      <c r="O279" s="233">
        <f t="shared" si="372"/>
        <v>0</v>
      </c>
      <c r="P279" s="236"/>
    </row>
    <row r="280" spans="1:16" ht="24" hidden="1" x14ac:dyDescent="0.25">
      <c r="A280" s="496">
        <v>7260</v>
      </c>
      <c r="B280" s="91" t="s">
        <v>293</v>
      </c>
      <c r="C280" s="92">
        <f t="shared" si="368"/>
        <v>0</v>
      </c>
      <c r="D280" s="227">
        <v>0</v>
      </c>
      <c r="E280" s="98"/>
      <c r="F280" s="359">
        <f t="shared" si="369"/>
        <v>0</v>
      </c>
      <c r="G280" s="227"/>
      <c r="H280" s="97"/>
      <c r="I280" s="228">
        <f t="shared" si="370"/>
        <v>0</v>
      </c>
      <c r="J280" s="97">
        <v>0</v>
      </c>
      <c r="K280" s="98"/>
      <c r="L280" s="229">
        <f t="shared" si="371"/>
        <v>0</v>
      </c>
      <c r="M280" s="230"/>
      <c r="N280" s="98"/>
      <c r="O280" s="228">
        <f t="shared" si="372"/>
        <v>0</v>
      </c>
      <c r="P280" s="231"/>
    </row>
    <row r="281" spans="1:16" hidden="1" x14ac:dyDescent="0.25">
      <c r="A281" s="161">
        <v>7700</v>
      </c>
      <c r="B281" s="124" t="s">
        <v>294</v>
      </c>
      <c r="C281" s="125">
        <f t="shared" si="368"/>
        <v>0</v>
      </c>
      <c r="D281" s="298">
        <f>D282</f>
        <v>0</v>
      </c>
      <c r="E281" s="249">
        <f t="shared" ref="E281:O281" si="373">E282</f>
        <v>0</v>
      </c>
      <c r="F281" s="352">
        <f t="shared" si="373"/>
        <v>0</v>
      </c>
      <c r="G281" s="298">
        <f t="shared" si="373"/>
        <v>0</v>
      </c>
      <c r="H281" s="299">
        <f t="shared" si="373"/>
        <v>0</v>
      </c>
      <c r="I281" s="250">
        <f t="shared" si="373"/>
        <v>0</v>
      </c>
      <c r="J281" s="299">
        <f>J282</f>
        <v>0</v>
      </c>
      <c r="K281" s="249">
        <f t="shared" si="373"/>
        <v>0</v>
      </c>
      <c r="L281" s="300">
        <f t="shared" si="373"/>
        <v>0</v>
      </c>
      <c r="M281" s="125">
        <f t="shared" si="373"/>
        <v>0</v>
      </c>
      <c r="N281" s="249">
        <f t="shared" si="373"/>
        <v>0</v>
      </c>
      <c r="O281" s="250">
        <f t="shared" si="373"/>
        <v>0</v>
      </c>
      <c r="P281" s="251"/>
    </row>
    <row r="282" spans="1:16" hidden="1" x14ac:dyDescent="0.25">
      <c r="A282" s="220">
        <v>7720</v>
      </c>
      <c r="B282" s="91" t="s">
        <v>295</v>
      </c>
      <c r="C282" s="113">
        <f t="shared" si="368"/>
        <v>0</v>
      </c>
      <c r="D282" s="301">
        <v>0</v>
      </c>
      <c r="E282" s="119"/>
      <c r="F282" s="354">
        <f>D282+E282</f>
        <v>0</v>
      </c>
      <c r="G282" s="301"/>
      <c r="H282" s="118"/>
      <c r="I282" s="259">
        <f>G282+H282</f>
        <v>0</v>
      </c>
      <c r="J282" s="118">
        <v>0</v>
      </c>
      <c r="K282" s="119"/>
      <c r="L282" s="302">
        <f>J282+K282</f>
        <v>0</v>
      </c>
      <c r="M282" s="303"/>
      <c r="N282" s="119"/>
      <c r="O282" s="259">
        <f>M282+N282</f>
        <v>0</v>
      </c>
      <c r="P282" s="260"/>
    </row>
    <row r="283" spans="1:16" hidden="1" x14ac:dyDescent="0.25">
      <c r="A283" s="252"/>
      <c r="B283" s="101" t="s">
        <v>296</v>
      </c>
      <c r="C283" s="102">
        <f t="shared" si="368"/>
        <v>0</v>
      </c>
      <c r="D283" s="238">
        <f>SUM(D284:D285)</f>
        <v>0</v>
      </c>
      <c r="E283" s="239">
        <f t="shared" ref="E283:F283" si="374">SUM(E284:E285)</f>
        <v>0</v>
      </c>
      <c r="F283" s="343">
        <f t="shared" si="374"/>
        <v>0</v>
      </c>
      <c r="G283" s="238">
        <f>SUM(G284:G285)</f>
        <v>0</v>
      </c>
      <c r="H283" s="240">
        <f t="shared" ref="H283:I283" si="375">SUM(H284:H285)</f>
        <v>0</v>
      </c>
      <c r="I283" s="233">
        <f t="shared" si="375"/>
        <v>0</v>
      </c>
      <c r="J283" s="240">
        <f>SUM(J284:J285)</f>
        <v>0</v>
      </c>
      <c r="K283" s="239">
        <f t="shared" ref="K283:L283" si="376">SUM(K284:K285)</f>
        <v>0</v>
      </c>
      <c r="L283" s="234">
        <f t="shared" si="376"/>
        <v>0</v>
      </c>
      <c r="M283" s="102">
        <f>SUM(M284:M285)</f>
        <v>0</v>
      </c>
      <c r="N283" s="239">
        <f t="shared" ref="N283:O283" si="377">SUM(N284:N285)</f>
        <v>0</v>
      </c>
      <c r="O283" s="233">
        <f t="shared" si="377"/>
        <v>0</v>
      </c>
      <c r="P283" s="236"/>
    </row>
    <row r="284" spans="1:16" hidden="1" x14ac:dyDescent="0.25">
      <c r="A284" s="252" t="s">
        <v>297</v>
      </c>
      <c r="B284" s="58" t="s">
        <v>298</v>
      </c>
      <c r="C284" s="102">
        <f t="shared" si="368"/>
        <v>0</v>
      </c>
      <c r="D284" s="232">
        <v>0</v>
      </c>
      <c r="E284" s="108"/>
      <c r="F284" s="343">
        <f t="shared" ref="F284:F285" si="378">D284+E284</f>
        <v>0</v>
      </c>
      <c r="G284" s="232"/>
      <c r="H284" s="107"/>
      <c r="I284" s="233">
        <f t="shared" ref="I284:I285" si="379">G284+H284</f>
        <v>0</v>
      </c>
      <c r="J284" s="107">
        <v>0</v>
      </c>
      <c r="K284" s="108"/>
      <c r="L284" s="234">
        <f t="shared" ref="L284:L285" si="380">J284+K284</f>
        <v>0</v>
      </c>
      <c r="M284" s="235"/>
      <c r="N284" s="108"/>
      <c r="O284" s="233">
        <f t="shared" ref="O284:O285" si="381">M284+N284</f>
        <v>0</v>
      </c>
      <c r="P284" s="236"/>
    </row>
    <row r="285" spans="1:16" ht="24" hidden="1" x14ac:dyDescent="0.25">
      <c r="A285" s="252" t="s">
        <v>299</v>
      </c>
      <c r="B285" s="304" t="s">
        <v>300</v>
      </c>
      <c r="C285" s="92">
        <f t="shared" si="368"/>
        <v>0</v>
      </c>
      <c r="D285" s="227">
        <v>0</v>
      </c>
      <c r="E285" s="98"/>
      <c r="F285" s="359">
        <f t="shared" si="378"/>
        <v>0</v>
      </c>
      <c r="G285" s="227"/>
      <c r="H285" s="97"/>
      <c r="I285" s="228">
        <f t="shared" si="379"/>
        <v>0</v>
      </c>
      <c r="J285" s="97">
        <v>0</v>
      </c>
      <c r="K285" s="98"/>
      <c r="L285" s="229">
        <f t="shared" si="380"/>
        <v>0</v>
      </c>
      <c r="M285" s="230"/>
      <c r="N285" s="98"/>
      <c r="O285" s="228">
        <f t="shared" si="381"/>
        <v>0</v>
      </c>
      <c r="P285" s="231"/>
    </row>
    <row r="286" spans="1:16" ht="12.75" thickBot="1" x14ac:dyDescent="0.3">
      <c r="A286" s="305"/>
      <c r="B286" s="305" t="s">
        <v>301</v>
      </c>
      <c r="C286" s="306">
        <f t="shared" si="368"/>
        <v>423605</v>
      </c>
      <c r="D286" s="307">
        <f t="shared" ref="D286:O286" si="382">SUM(D283,D269,D230,D195,D187,D173,D75,D53)</f>
        <v>400390</v>
      </c>
      <c r="E286" s="490">
        <f t="shared" si="382"/>
        <v>0</v>
      </c>
      <c r="F286" s="434">
        <f t="shared" si="382"/>
        <v>400390</v>
      </c>
      <c r="G286" s="307">
        <f t="shared" si="382"/>
        <v>0</v>
      </c>
      <c r="H286" s="518">
        <f t="shared" si="382"/>
        <v>0</v>
      </c>
      <c r="I286" s="434">
        <f t="shared" si="382"/>
        <v>0</v>
      </c>
      <c r="J286" s="309">
        <f t="shared" si="382"/>
        <v>23215</v>
      </c>
      <c r="K286" s="490">
        <f t="shared" si="382"/>
        <v>0</v>
      </c>
      <c r="L286" s="434">
        <f t="shared" si="382"/>
        <v>23215</v>
      </c>
      <c r="M286" s="306">
        <f t="shared" si="382"/>
        <v>0</v>
      </c>
      <c r="N286" s="308">
        <f t="shared" si="382"/>
        <v>0</v>
      </c>
      <c r="O286" s="310">
        <f t="shared" si="382"/>
        <v>0</v>
      </c>
      <c r="P286" s="311"/>
    </row>
    <row r="287" spans="1:16" s="27" customFormat="1" ht="13.5" thickTop="1" thickBot="1" x14ac:dyDescent="0.3">
      <c r="A287" s="681" t="s">
        <v>302</v>
      </c>
      <c r="B287" s="682"/>
      <c r="C287" s="312">
        <f t="shared" si="368"/>
        <v>-6310</v>
      </c>
      <c r="D287" s="313">
        <f>SUM(D24,D25,D41)-D51</f>
        <v>0</v>
      </c>
      <c r="E287" s="491">
        <f t="shared" ref="E287:F287" si="383">SUM(E24,E25,E41)-E51</f>
        <v>0</v>
      </c>
      <c r="F287" s="492">
        <f t="shared" si="383"/>
        <v>0</v>
      </c>
      <c r="G287" s="313">
        <f>SUM(G24,G25,G41)-G51</f>
        <v>0</v>
      </c>
      <c r="H287" s="317">
        <f t="shared" ref="H287:I287" si="384">SUM(H24,H25,H41)-H51</f>
        <v>0</v>
      </c>
      <c r="I287" s="492">
        <f t="shared" si="384"/>
        <v>0</v>
      </c>
      <c r="J287" s="315">
        <f>(J26+J43)-J51</f>
        <v>-6310</v>
      </c>
      <c r="K287" s="491">
        <f t="shared" ref="K287:L287" si="385">(K26+K43)-K51</f>
        <v>0</v>
      </c>
      <c r="L287" s="492">
        <f t="shared" si="385"/>
        <v>-6310</v>
      </c>
      <c r="M287" s="312">
        <f>M45-M51</f>
        <v>0</v>
      </c>
      <c r="N287" s="314">
        <f t="shared" ref="N287:O287" si="386">N45-N51</f>
        <v>0</v>
      </c>
      <c r="O287" s="316">
        <f t="shared" si="386"/>
        <v>0</v>
      </c>
      <c r="P287" s="318"/>
    </row>
    <row r="288" spans="1:16" s="27" customFormat="1" ht="12.75" thickTop="1" x14ac:dyDescent="0.25">
      <c r="A288" s="683" t="s">
        <v>303</v>
      </c>
      <c r="B288" s="684"/>
      <c r="C288" s="319">
        <f t="shared" si="368"/>
        <v>6310</v>
      </c>
      <c r="D288" s="320">
        <f t="shared" ref="D288:O288" si="387">SUM(D289,D290)-D297+D298</f>
        <v>0</v>
      </c>
      <c r="E288" s="493">
        <f t="shared" si="387"/>
        <v>0</v>
      </c>
      <c r="F288" s="494">
        <f t="shared" si="387"/>
        <v>0</v>
      </c>
      <c r="G288" s="320">
        <f t="shared" si="387"/>
        <v>0</v>
      </c>
      <c r="H288" s="324">
        <f t="shared" si="387"/>
        <v>0</v>
      </c>
      <c r="I288" s="494">
        <f t="shared" si="387"/>
        <v>0</v>
      </c>
      <c r="J288" s="322">
        <f t="shared" si="387"/>
        <v>6310</v>
      </c>
      <c r="K288" s="493">
        <f t="shared" si="387"/>
        <v>0</v>
      </c>
      <c r="L288" s="494">
        <f t="shared" si="387"/>
        <v>6310</v>
      </c>
      <c r="M288" s="319">
        <f t="shared" si="387"/>
        <v>0</v>
      </c>
      <c r="N288" s="321">
        <f t="shared" si="387"/>
        <v>0</v>
      </c>
      <c r="O288" s="323">
        <f t="shared" si="387"/>
        <v>0</v>
      </c>
      <c r="P288" s="325"/>
    </row>
    <row r="289" spans="1:16" s="27" customFormat="1" ht="12.75" thickBot="1" x14ac:dyDescent="0.3">
      <c r="A289" s="182" t="s">
        <v>304</v>
      </c>
      <c r="B289" s="182" t="s">
        <v>305</v>
      </c>
      <c r="C289" s="183">
        <f t="shared" si="368"/>
        <v>6310</v>
      </c>
      <c r="D289" s="184">
        <f t="shared" ref="D289:O289" si="388">D21-D283</f>
        <v>0</v>
      </c>
      <c r="E289" s="469">
        <f t="shared" si="388"/>
        <v>0</v>
      </c>
      <c r="F289" s="428">
        <f t="shared" si="388"/>
        <v>0</v>
      </c>
      <c r="G289" s="184">
        <f t="shared" si="388"/>
        <v>0</v>
      </c>
      <c r="H289" s="188">
        <f t="shared" si="388"/>
        <v>0</v>
      </c>
      <c r="I289" s="428">
        <f t="shared" si="388"/>
        <v>0</v>
      </c>
      <c r="J289" s="186">
        <f t="shared" si="388"/>
        <v>6310</v>
      </c>
      <c r="K289" s="469">
        <f t="shared" si="388"/>
        <v>0</v>
      </c>
      <c r="L289" s="428">
        <f t="shared" si="388"/>
        <v>6310</v>
      </c>
      <c r="M289" s="183">
        <f t="shared" si="388"/>
        <v>0</v>
      </c>
      <c r="N289" s="185">
        <f t="shared" si="388"/>
        <v>0</v>
      </c>
      <c r="O289" s="187">
        <f t="shared" si="388"/>
        <v>0</v>
      </c>
      <c r="P289" s="189"/>
    </row>
    <row r="290" spans="1:16" s="27" customFormat="1" ht="12.75" hidden="1" thickTop="1" x14ac:dyDescent="0.25">
      <c r="A290" s="326" t="s">
        <v>306</v>
      </c>
      <c r="B290" s="326" t="s">
        <v>307</v>
      </c>
      <c r="C290" s="319">
        <f t="shared" si="368"/>
        <v>0</v>
      </c>
      <c r="D290" s="320">
        <f t="shared" ref="D290:O290" si="389">SUM(D291,D293,D295)-SUM(D292,D294,D296)</f>
        <v>0</v>
      </c>
      <c r="E290" s="321">
        <f t="shared" si="389"/>
        <v>0</v>
      </c>
      <c r="F290" s="364">
        <f t="shared" si="389"/>
        <v>0</v>
      </c>
      <c r="G290" s="320">
        <f t="shared" si="389"/>
        <v>0</v>
      </c>
      <c r="H290" s="322">
        <f t="shared" si="389"/>
        <v>0</v>
      </c>
      <c r="I290" s="323">
        <f t="shared" si="389"/>
        <v>0</v>
      </c>
      <c r="J290" s="322">
        <f t="shared" si="389"/>
        <v>0</v>
      </c>
      <c r="K290" s="321">
        <f t="shared" si="389"/>
        <v>0</v>
      </c>
      <c r="L290" s="324">
        <f t="shared" si="389"/>
        <v>0</v>
      </c>
      <c r="M290" s="319">
        <f t="shared" si="389"/>
        <v>0</v>
      </c>
      <c r="N290" s="321">
        <f t="shared" si="389"/>
        <v>0</v>
      </c>
      <c r="O290" s="323">
        <f t="shared" si="389"/>
        <v>0</v>
      </c>
      <c r="P290" s="325"/>
    </row>
    <row r="291" spans="1:16" ht="12.75" hidden="1" thickTop="1" x14ac:dyDescent="0.25">
      <c r="A291" s="327" t="s">
        <v>308</v>
      </c>
      <c r="B291" s="169" t="s">
        <v>309</v>
      </c>
      <c r="C291" s="113">
        <f t="shared" si="368"/>
        <v>0</v>
      </c>
      <c r="D291" s="301"/>
      <c r="E291" s="119"/>
      <c r="F291" s="354">
        <f t="shared" ref="F291:F298" si="390">D291+E291</f>
        <v>0</v>
      </c>
      <c r="G291" s="301"/>
      <c r="H291" s="118"/>
      <c r="I291" s="259">
        <f t="shared" ref="I291:I298" si="391">G291+H291</f>
        <v>0</v>
      </c>
      <c r="J291" s="118"/>
      <c r="K291" s="119"/>
      <c r="L291" s="302">
        <f t="shared" ref="L291:L298" si="392">J291+K291</f>
        <v>0</v>
      </c>
      <c r="M291" s="303"/>
      <c r="N291" s="119"/>
      <c r="O291" s="259">
        <f t="shared" ref="O291:O298" si="393">M291+N291</f>
        <v>0</v>
      </c>
      <c r="P291" s="260"/>
    </row>
    <row r="292" spans="1:16" ht="24.75" hidden="1" thickTop="1" x14ac:dyDescent="0.25">
      <c r="A292" s="252" t="s">
        <v>310</v>
      </c>
      <c r="B292" s="57" t="s">
        <v>311</v>
      </c>
      <c r="C292" s="102">
        <f t="shared" si="368"/>
        <v>0</v>
      </c>
      <c r="D292" s="232"/>
      <c r="E292" s="108"/>
      <c r="F292" s="343">
        <f t="shared" si="390"/>
        <v>0</v>
      </c>
      <c r="G292" s="232"/>
      <c r="H292" s="107"/>
      <c r="I292" s="233">
        <f t="shared" si="391"/>
        <v>0</v>
      </c>
      <c r="J292" s="107"/>
      <c r="K292" s="108"/>
      <c r="L292" s="234">
        <f t="shared" si="392"/>
        <v>0</v>
      </c>
      <c r="M292" s="235"/>
      <c r="N292" s="108"/>
      <c r="O292" s="233">
        <f t="shared" si="393"/>
        <v>0</v>
      </c>
      <c r="P292" s="236"/>
    </row>
    <row r="293" spans="1:16" ht="12.75" hidden="1" thickTop="1" x14ac:dyDescent="0.25">
      <c r="A293" s="252" t="s">
        <v>312</v>
      </c>
      <c r="B293" s="57" t="s">
        <v>313</v>
      </c>
      <c r="C293" s="102">
        <f t="shared" si="368"/>
        <v>0</v>
      </c>
      <c r="D293" s="232"/>
      <c r="E293" s="108"/>
      <c r="F293" s="343">
        <f t="shared" si="390"/>
        <v>0</v>
      </c>
      <c r="G293" s="232"/>
      <c r="H293" s="107"/>
      <c r="I293" s="233">
        <f t="shared" si="391"/>
        <v>0</v>
      </c>
      <c r="J293" s="107"/>
      <c r="K293" s="108"/>
      <c r="L293" s="234">
        <f t="shared" si="392"/>
        <v>0</v>
      </c>
      <c r="M293" s="235"/>
      <c r="N293" s="108"/>
      <c r="O293" s="233">
        <f t="shared" si="393"/>
        <v>0</v>
      </c>
      <c r="P293" s="236"/>
    </row>
    <row r="294" spans="1:16" ht="24.75" hidden="1" thickTop="1" x14ac:dyDescent="0.25">
      <c r="A294" s="252" t="s">
        <v>314</v>
      </c>
      <c r="B294" s="57" t="s">
        <v>315</v>
      </c>
      <c r="C294" s="102">
        <f>F294+I294+L294+O294</f>
        <v>0</v>
      </c>
      <c r="D294" s="232"/>
      <c r="E294" s="108"/>
      <c r="F294" s="343">
        <f t="shared" si="390"/>
        <v>0</v>
      </c>
      <c r="G294" s="232"/>
      <c r="H294" s="107"/>
      <c r="I294" s="233">
        <f t="shared" si="391"/>
        <v>0</v>
      </c>
      <c r="J294" s="107"/>
      <c r="K294" s="108"/>
      <c r="L294" s="234">
        <f t="shared" si="392"/>
        <v>0</v>
      </c>
      <c r="M294" s="235"/>
      <c r="N294" s="108"/>
      <c r="O294" s="233">
        <f t="shared" si="393"/>
        <v>0</v>
      </c>
      <c r="P294" s="236"/>
    </row>
    <row r="295" spans="1:16" ht="12.75" hidden="1" thickTop="1" x14ac:dyDescent="0.25">
      <c r="A295" s="252" t="s">
        <v>316</v>
      </c>
      <c r="B295" s="57" t="s">
        <v>317</v>
      </c>
      <c r="C295" s="102">
        <f t="shared" si="368"/>
        <v>0</v>
      </c>
      <c r="D295" s="232"/>
      <c r="E295" s="108"/>
      <c r="F295" s="343">
        <f t="shared" si="390"/>
        <v>0</v>
      </c>
      <c r="G295" s="232"/>
      <c r="H295" s="107"/>
      <c r="I295" s="233">
        <f t="shared" si="391"/>
        <v>0</v>
      </c>
      <c r="J295" s="107"/>
      <c r="K295" s="108"/>
      <c r="L295" s="234">
        <f t="shared" si="392"/>
        <v>0</v>
      </c>
      <c r="M295" s="235"/>
      <c r="N295" s="108"/>
      <c r="O295" s="233">
        <f t="shared" si="393"/>
        <v>0</v>
      </c>
      <c r="P295" s="236"/>
    </row>
    <row r="296" spans="1:16" ht="24.75" hidden="1" thickTop="1" x14ac:dyDescent="0.25">
      <c r="A296" s="328" t="s">
        <v>318</v>
      </c>
      <c r="B296" s="329" t="s">
        <v>319</v>
      </c>
      <c r="C296" s="263">
        <f t="shared" si="368"/>
        <v>0</v>
      </c>
      <c r="D296" s="268"/>
      <c r="E296" s="269"/>
      <c r="F296" s="360">
        <f t="shared" si="390"/>
        <v>0</v>
      </c>
      <c r="G296" s="268"/>
      <c r="H296" s="270"/>
      <c r="I296" s="265">
        <f t="shared" si="391"/>
        <v>0</v>
      </c>
      <c r="J296" s="270"/>
      <c r="K296" s="269"/>
      <c r="L296" s="271">
        <f t="shared" si="392"/>
        <v>0</v>
      </c>
      <c r="M296" s="272"/>
      <c r="N296" s="269"/>
      <c r="O296" s="265">
        <f t="shared" si="393"/>
        <v>0</v>
      </c>
      <c r="P296" s="266"/>
    </row>
    <row r="297" spans="1:16" s="27" customFormat="1" ht="13.5" hidden="1" thickTop="1" thickBot="1" x14ac:dyDescent="0.3">
      <c r="A297" s="330" t="s">
        <v>320</v>
      </c>
      <c r="B297" s="330" t="s">
        <v>321</v>
      </c>
      <c r="C297" s="312">
        <f t="shared" si="368"/>
        <v>0</v>
      </c>
      <c r="D297" s="331"/>
      <c r="E297" s="332"/>
      <c r="F297" s="363">
        <f t="shared" si="390"/>
        <v>0</v>
      </c>
      <c r="G297" s="331"/>
      <c r="H297" s="333"/>
      <c r="I297" s="316">
        <f t="shared" si="391"/>
        <v>0</v>
      </c>
      <c r="J297" s="333"/>
      <c r="K297" s="332"/>
      <c r="L297" s="317">
        <f t="shared" si="392"/>
        <v>0</v>
      </c>
      <c r="M297" s="334"/>
      <c r="N297" s="332"/>
      <c r="O297" s="316">
        <f t="shared" si="393"/>
        <v>0</v>
      </c>
      <c r="P297" s="318"/>
    </row>
    <row r="298" spans="1:16" s="27" customFormat="1" ht="48.75" hidden="1" thickTop="1" x14ac:dyDescent="0.25">
      <c r="A298" s="326" t="s">
        <v>322</v>
      </c>
      <c r="B298" s="335" t="s">
        <v>323</v>
      </c>
      <c r="C298" s="319">
        <f t="shared" si="368"/>
        <v>0</v>
      </c>
      <c r="D298" s="254"/>
      <c r="E298" s="255"/>
      <c r="F298" s="345">
        <f t="shared" si="390"/>
        <v>0</v>
      </c>
      <c r="G298" s="254"/>
      <c r="H298" s="256"/>
      <c r="I298" s="215">
        <f t="shared" si="391"/>
        <v>0</v>
      </c>
      <c r="J298" s="256"/>
      <c r="K298" s="255"/>
      <c r="L298" s="89">
        <f t="shared" si="392"/>
        <v>0</v>
      </c>
      <c r="M298" s="257"/>
      <c r="N298" s="255"/>
      <c r="O298" s="215">
        <f t="shared" si="393"/>
        <v>0</v>
      </c>
      <c r="P298" s="245"/>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sheetData>
  <sheetProtection algorithmName="SHA-512" hashValue="p/hG2hoTLJ/ET/2rC5Jf9AiH8iMHkjkUsxGSJiu0S0z46dvvM5ilxQZYph8lN75XHTT/jUp4czx+znwXW2/efQ==" saltValue="0uXL/TX54UGEv8PODzzbbg==" spinCount="100000" sheet="1" objects="1" scenarios="1" formatCells="0" formatColumns="0" formatRows="0"/>
  <autoFilter ref="A18:P298">
    <filterColumn colId="2">
      <filters blank="1">
        <filter val="10 305"/>
        <filter val="102 400"/>
        <filter val="12 410"/>
        <filter val="12 500"/>
        <filter val="136 900"/>
        <filter val="145 400"/>
        <filter val="15 990"/>
        <filter val="16 905"/>
        <filter val="2 400"/>
        <filter val="2 500"/>
        <filter val="282 300"/>
        <filter val="3 130"/>
        <filter val="3 490"/>
        <filter val="3 725"/>
        <filter val="30 785"/>
        <filter val="34 500"/>
        <filter val="362 800"/>
        <filter val="4 348"/>
        <filter val="400 390"/>
        <filter val="423 605"/>
        <filter val="44 815"/>
        <filter val="5 000"/>
        <filter val="5 700"/>
        <filter val="6 310"/>
        <filter val="-6 310"/>
        <filter val="6 800"/>
        <filter val="6 848"/>
        <filter val="60 805"/>
        <filter val="730"/>
        <filter val="752"/>
        <filter val="80 500"/>
        <filter val="897"/>
        <filter val="9 553"/>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fitToHeight="0" orientation="portrait" verticalDpi="4294967294" r:id="rId1"/>
  <headerFooter differentFirst="1">
    <oddFooter>&amp;L&amp;"Times New Roman,Regular"&amp;9&amp;D; &amp;T&amp;R&amp;"Times New Roman,Regular"&amp;9&amp;P (&amp;N)</oddFooter>
    <firstHeader xml:space="preserve">&amp;R&amp;"Times New Roman,Regular"&amp;9
67.pielikums Jūrmalas pilsētas domes  2018.gada 18.oktobra saistošajiem noteikumiem Nr.35
(protokols Nr.15, 16.punkts)
 </firstHeader>
    <firstFooter>&amp;L&amp;9&amp;D; &amp;T&amp;R&amp;9&amp;P (&amp;N)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5"/>
  <sheetViews>
    <sheetView view="pageLayout" zoomScaleNormal="100" workbookViewId="0">
      <selection activeCell="R8" sqref="R8"/>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1"/>
      <c r="O1" s="3" t="s">
        <v>561</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2</v>
      </c>
      <c r="D3" s="647"/>
      <c r="E3" s="647"/>
      <c r="F3" s="647"/>
      <c r="G3" s="647"/>
      <c r="H3" s="647"/>
      <c r="I3" s="647"/>
      <c r="J3" s="647"/>
      <c r="K3" s="647"/>
      <c r="L3" s="647"/>
      <c r="M3" s="647"/>
      <c r="N3" s="647"/>
      <c r="O3" s="647"/>
      <c r="P3" s="648"/>
      <c r="Q3" s="420"/>
    </row>
    <row r="4" spans="1:17" ht="12.75" customHeight="1" x14ac:dyDescent="0.25">
      <c r="A4" s="5" t="s">
        <v>3</v>
      </c>
      <c r="B4" s="6"/>
      <c r="C4" s="647" t="s">
        <v>4</v>
      </c>
      <c r="D4" s="647"/>
      <c r="E4" s="647"/>
      <c r="F4" s="647"/>
      <c r="G4" s="647"/>
      <c r="H4" s="647"/>
      <c r="I4" s="647"/>
      <c r="J4" s="647"/>
      <c r="K4" s="647"/>
      <c r="L4" s="647"/>
      <c r="M4" s="647"/>
      <c r="N4" s="647"/>
      <c r="O4" s="647"/>
      <c r="P4" s="648"/>
      <c r="Q4" s="420"/>
    </row>
    <row r="5" spans="1:17" ht="12.75" customHeight="1" x14ac:dyDescent="0.25">
      <c r="A5" s="7" t="s">
        <v>5</v>
      </c>
      <c r="B5" s="8"/>
      <c r="C5" s="642" t="s">
        <v>6</v>
      </c>
      <c r="D5" s="642"/>
      <c r="E5" s="642"/>
      <c r="F5" s="642"/>
      <c r="G5" s="642"/>
      <c r="H5" s="642"/>
      <c r="I5" s="642"/>
      <c r="J5" s="642"/>
      <c r="K5" s="642"/>
      <c r="L5" s="642"/>
      <c r="M5" s="642"/>
      <c r="N5" s="642"/>
      <c r="O5" s="642"/>
      <c r="P5" s="643"/>
      <c r="Q5" s="420"/>
    </row>
    <row r="6" spans="1:17" ht="12.75" customHeight="1" x14ac:dyDescent="0.25">
      <c r="A6" s="7" t="s">
        <v>7</v>
      </c>
      <c r="B6" s="8"/>
      <c r="C6" s="642" t="s">
        <v>562</v>
      </c>
      <c r="D6" s="642"/>
      <c r="E6" s="642"/>
      <c r="F6" s="642"/>
      <c r="G6" s="642"/>
      <c r="H6" s="642"/>
      <c r="I6" s="642"/>
      <c r="J6" s="642"/>
      <c r="K6" s="642"/>
      <c r="L6" s="642"/>
      <c r="M6" s="642"/>
      <c r="N6" s="642"/>
      <c r="O6" s="642"/>
      <c r="P6" s="643"/>
      <c r="Q6" s="420"/>
    </row>
    <row r="7" spans="1:17" ht="15" customHeight="1" x14ac:dyDescent="0.25">
      <c r="A7" s="7" t="s">
        <v>8</v>
      </c>
      <c r="B7" s="8"/>
      <c r="C7" s="647" t="s">
        <v>563</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11</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t="s">
        <v>336</v>
      </c>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93" t="s">
        <v>22</v>
      </c>
      <c r="G16" s="670" t="s">
        <v>23</v>
      </c>
      <c r="H16" s="694" t="s">
        <v>24</v>
      </c>
      <c r="I16" s="689" t="s">
        <v>25</v>
      </c>
      <c r="J16" s="690" t="s">
        <v>26</v>
      </c>
      <c r="K16" s="691" t="s">
        <v>27</v>
      </c>
      <c r="L16" s="695" t="s">
        <v>28</v>
      </c>
      <c r="M16" s="677" t="s">
        <v>29</v>
      </c>
      <c r="N16" s="679" t="s">
        <v>30</v>
      </c>
      <c r="O16" s="673" t="s">
        <v>31</v>
      </c>
      <c r="P16" s="675" t="s">
        <v>32</v>
      </c>
    </row>
    <row r="17" spans="1:16" s="13" customFormat="1" ht="71.25" customHeight="1" thickBot="1" x14ac:dyDescent="0.3">
      <c r="A17" s="655"/>
      <c r="B17" s="657"/>
      <c r="C17" s="662"/>
      <c r="D17" s="664"/>
      <c r="E17" s="666"/>
      <c r="F17" s="668"/>
      <c r="G17" s="670"/>
      <c r="H17" s="694"/>
      <c r="I17" s="689"/>
      <c r="J17" s="688"/>
      <c r="K17" s="692"/>
      <c r="L17" s="696"/>
      <c r="M17" s="678"/>
      <c r="N17" s="680"/>
      <c r="O17" s="674"/>
      <c r="P17" s="676"/>
    </row>
    <row r="18" spans="1:16" s="13" customFormat="1" ht="9.75" customHeight="1" thickTop="1" x14ac:dyDescent="0.25">
      <c r="A18" s="14" t="s">
        <v>33</v>
      </c>
      <c r="B18" s="14">
        <v>2</v>
      </c>
      <c r="C18" s="15">
        <v>3</v>
      </c>
      <c r="D18" s="16">
        <v>4</v>
      </c>
      <c r="E18" s="437">
        <v>5</v>
      </c>
      <c r="F18" s="14">
        <v>6</v>
      </c>
      <c r="G18" s="16">
        <v>7</v>
      </c>
      <c r="H18" s="499">
        <v>8</v>
      </c>
      <c r="I18" s="14">
        <v>9</v>
      </c>
      <c r="J18" s="18">
        <v>10</v>
      </c>
      <c r="K18" s="437">
        <v>11</v>
      </c>
      <c r="L18" s="14">
        <v>12</v>
      </c>
      <c r="M18" s="15">
        <v>13</v>
      </c>
      <c r="N18" s="17">
        <v>14</v>
      </c>
      <c r="O18" s="19">
        <v>15</v>
      </c>
      <c r="P18" s="19">
        <v>16</v>
      </c>
    </row>
    <row r="19" spans="1:16" s="27" customFormat="1" x14ac:dyDescent="0.25">
      <c r="A19" s="20"/>
      <c r="B19" s="21" t="s">
        <v>34</v>
      </c>
      <c r="C19" s="22"/>
      <c r="D19" s="23"/>
      <c r="E19" s="438"/>
      <c r="F19" s="198"/>
      <c r="G19" s="23"/>
      <c r="H19" s="500"/>
      <c r="I19" s="198"/>
      <c r="J19" s="25"/>
      <c r="K19" s="438"/>
      <c r="L19" s="198"/>
      <c r="M19" s="28"/>
      <c r="N19" s="24"/>
      <c r="O19" s="26"/>
      <c r="P19" s="29"/>
    </row>
    <row r="20" spans="1:16" s="27" customFormat="1" ht="12.75" thickBot="1" x14ac:dyDescent="0.3">
      <c r="A20" s="30"/>
      <c r="B20" s="31" t="s">
        <v>35</v>
      </c>
      <c r="C20" s="32">
        <f>F20+I20+L20+O20</f>
        <v>282082</v>
      </c>
      <c r="D20" s="33">
        <f>SUM(D21,D24,D25,D41,D43)</f>
        <v>272818</v>
      </c>
      <c r="E20" s="439">
        <f>SUM(E21,E24,E25,E41,E43)</f>
        <v>1440</v>
      </c>
      <c r="F20" s="422">
        <f>SUM(F21,F24,F25,F41,F43)</f>
        <v>274258</v>
      </c>
      <c r="G20" s="33">
        <f>SUM(G21,G24,G43)</f>
        <v>0</v>
      </c>
      <c r="H20" s="501">
        <f>SUM(H21,H24,H43)</f>
        <v>0</v>
      </c>
      <c r="I20" s="422">
        <f>SUM(I21,I24,I43)</f>
        <v>0</v>
      </c>
      <c r="J20" s="35">
        <f>SUM(J21,J26,J43)</f>
        <v>7824</v>
      </c>
      <c r="K20" s="439">
        <f>SUM(K21,K26,K43)</f>
        <v>0</v>
      </c>
      <c r="L20" s="422">
        <f>SUM(L21,L26,L43)</f>
        <v>7824</v>
      </c>
      <c r="M20" s="32">
        <f>SUM(M21,M45)</f>
        <v>0</v>
      </c>
      <c r="N20" s="34">
        <f>SUM(N21,N45)</f>
        <v>0</v>
      </c>
      <c r="O20" s="36">
        <f>SUM(O21,O45)</f>
        <v>0</v>
      </c>
      <c r="P20" s="37"/>
    </row>
    <row r="21" spans="1:16" ht="12.75" thickTop="1" x14ac:dyDescent="0.25">
      <c r="A21" s="38"/>
      <c r="B21" s="39" t="s">
        <v>36</v>
      </c>
      <c r="C21" s="40">
        <f>F21+I21+L21+O21</f>
        <v>3662</v>
      </c>
      <c r="D21" s="41">
        <f t="shared" ref="D21:O21" si="0">SUM(D22:D23)</f>
        <v>0</v>
      </c>
      <c r="E21" s="440">
        <f t="shared" si="0"/>
        <v>0</v>
      </c>
      <c r="F21" s="441">
        <f t="shared" si="0"/>
        <v>0</v>
      </c>
      <c r="G21" s="41">
        <f t="shared" si="0"/>
        <v>0</v>
      </c>
      <c r="H21" s="45">
        <f t="shared" si="0"/>
        <v>0</v>
      </c>
      <c r="I21" s="441">
        <f t="shared" si="0"/>
        <v>0</v>
      </c>
      <c r="J21" s="43">
        <f t="shared" si="0"/>
        <v>3662</v>
      </c>
      <c r="K21" s="440">
        <f t="shared" si="0"/>
        <v>0</v>
      </c>
      <c r="L21" s="441">
        <f t="shared" si="0"/>
        <v>3662</v>
      </c>
      <c r="M21" s="40">
        <f t="shared" si="0"/>
        <v>0</v>
      </c>
      <c r="N21" s="42">
        <f t="shared" si="0"/>
        <v>0</v>
      </c>
      <c r="O21" s="44">
        <f t="shared" si="0"/>
        <v>0</v>
      </c>
      <c r="P21" s="46"/>
    </row>
    <row r="22" spans="1:16" hidden="1" x14ac:dyDescent="0.25">
      <c r="A22" s="47"/>
      <c r="B22" s="48" t="s">
        <v>37</v>
      </c>
      <c r="C22" s="49">
        <f>F22+I22+L22+O22</f>
        <v>0</v>
      </c>
      <c r="D22" s="50"/>
      <c r="E22" s="51"/>
      <c r="F22" s="342">
        <f>D22+E22</f>
        <v>0</v>
      </c>
      <c r="G22" s="50"/>
      <c r="H22" s="52"/>
      <c r="I22" s="53">
        <f>G22+H22</f>
        <v>0</v>
      </c>
      <c r="J22" s="52"/>
      <c r="K22" s="51"/>
      <c r="L22" s="54">
        <f>J22+K22</f>
        <v>0</v>
      </c>
      <c r="M22" s="55"/>
      <c r="N22" s="51"/>
      <c r="O22" s="53">
        <f>M22+N22</f>
        <v>0</v>
      </c>
      <c r="P22" s="56"/>
    </row>
    <row r="23" spans="1:16" x14ac:dyDescent="0.25">
      <c r="A23" s="57"/>
      <c r="B23" s="58" t="s">
        <v>38</v>
      </c>
      <c r="C23" s="59">
        <f>F23+I23+L23+O23</f>
        <v>3662</v>
      </c>
      <c r="D23" s="60"/>
      <c r="E23" s="444"/>
      <c r="F23" s="432">
        <f>D23+E23</f>
        <v>0</v>
      </c>
      <c r="G23" s="60"/>
      <c r="H23" s="502"/>
      <c r="I23" s="503">
        <f>G23+H23</f>
        <v>0</v>
      </c>
      <c r="J23" s="62">
        <v>3662</v>
      </c>
      <c r="K23" s="444"/>
      <c r="L23" s="503">
        <f>J23+K23</f>
        <v>3662</v>
      </c>
      <c r="M23" s="65"/>
      <c r="N23" s="61"/>
      <c r="O23" s="63">
        <f>M23+N23</f>
        <v>0</v>
      </c>
      <c r="P23" s="66"/>
    </row>
    <row r="24" spans="1:16" s="27" customFormat="1" ht="24.75" thickBot="1" x14ac:dyDescent="0.3">
      <c r="A24" s="67">
        <v>19300</v>
      </c>
      <c r="B24" s="67" t="s">
        <v>39</v>
      </c>
      <c r="C24" s="68">
        <f>F24+I24</f>
        <v>274258</v>
      </c>
      <c r="D24" s="69">
        <v>272818</v>
      </c>
      <c r="E24" s="445">
        <v>1440</v>
      </c>
      <c r="F24" s="423">
        <f>D24+E24</f>
        <v>274258</v>
      </c>
      <c r="G24" s="69"/>
      <c r="H24" s="504"/>
      <c r="I24" s="423">
        <f>G24+H24</f>
        <v>0</v>
      </c>
      <c r="J24" s="71" t="s">
        <v>40</v>
      </c>
      <c r="K24" s="505" t="s">
        <v>40</v>
      </c>
      <c r="L24" s="506" t="s">
        <v>40</v>
      </c>
      <c r="M24" s="73" t="s">
        <v>40</v>
      </c>
      <c r="N24" s="72" t="s">
        <v>40</v>
      </c>
      <c r="O24" s="74" t="s">
        <v>40</v>
      </c>
      <c r="P24" s="344"/>
    </row>
    <row r="25" spans="1:16" s="27" customFormat="1" ht="24.75" hidden="1" thickTop="1" x14ac:dyDescent="0.25">
      <c r="A25" s="75"/>
      <c r="B25" s="76" t="s">
        <v>41</v>
      </c>
      <c r="C25" s="77">
        <f>F25</f>
        <v>0</v>
      </c>
      <c r="D25" s="78"/>
      <c r="E25" s="79"/>
      <c r="F25" s="345">
        <f>D25+E25</f>
        <v>0</v>
      </c>
      <c r="G25" s="80" t="s">
        <v>40</v>
      </c>
      <c r="H25" s="81" t="s">
        <v>40</v>
      </c>
      <c r="I25" s="82" t="s">
        <v>40</v>
      </c>
      <c r="J25" s="81" t="s">
        <v>40</v>
      </c>
      <c r="K25" s="83" t="s">
        <v>40</v>
      </c>
      <c r="L25" s="84" t="s">
        <v>40</v>
      </c>
      <c r="M25" s="85" t="s">
        <v>40</v>
      </c>
      <c r="N25" s="83" t="s">
        <v>40</v>
      </c>
      <c r="O25" s="82" t="s">
        <v>40</v>
      </c>
      <c r="P25" s="86"/>
    </row>
    <row r="26" spans="1:16" s="27" customFormat="1" ht="36.75" thickTop="1" x14ac:dyDescent="0.25">
      <c r="A26" s="76">
        <v>21300</v>
      </c>
      <c r="B26" s="76" t="s">
        <v>42</v>
      </c>
      <c r="C26" s="77">
        <f t="shared" ref="C26:C40" si="1">L26</f>
        <v>4162</v>
      </c>
      <c r="D26" s="80" t="s">
        <v>40</v>
      </c>
      <c r="E26" s="447" t="s">
        <v>40</v>
      </c>
      <c r="F26" s="448" t="s">
        <v>40</v>
      </c>
      <c r="G26" s="80" t="s">
        <v>40</v>
      </c>
      <c r="H26" s="84" t="s">
        <v>40</v>
      </c>
      <c r="I26" s="448" t="s">
        <v>40</v>
      </c>
      <c r="J26" s="87">
        <f>SUM(J27,J31,J33,J36)</f>
        <v>4162</v>
      </c>
      <c r="K26" s="473">
        <f>SUM(K27,K31,K33,K36)</f>
        <v>0</v>
      </c>
      <c r="L26" s="424">
        <f>SUM(L27,L31,L33,L36)</f>
        <v>4162</v>
      </c>
      <c r="M26" s="85" t="s">
        <v>40</v>
      </c>
      <c r="N26" s="83" t="s">
        <v>40</v>
      </c>
      <c r="O26" s="82" t="s">
        <v>40</v>
      </c>
      <c r="P26" s="86"/>
    </row>
    <row r="27" spans="1:16" s="27" customFormat="1" ht="24" hidden="1" x14ac:dyDescent="0.25">
      <c r="A27" s="90">
        <v>21350</v>
      </c>
      <c r="B27" s="76" t="s">
        <v>43</v>
      </c>
      <c r="C27" s="77">
        <f t="shared" si="1"/>
        <v>0</v>
      </c>
      <c r="D27" s="80" t="s">
        <v>40</v>
      </c>
      <c r="E27" s="83" t="s">
        <v>40</v>
      </c>
      <c r="F27" s="346" t="s">
        <v>40</v>
      </c>
      <c r="G27" s="80" t="s">
        <v>40</v>
      </c>
      <c r="H27" s="81" t="s">
        <v>40</v>
      </c>
      <c r="I27" s="82" t="s">
        <v>40</v>
      </c>
      <c r="J27" s="87">
        <f>SUM(J28:J30)</f>
        <v>0</v>
      </c>
      <c r="K27" s="88">
        <f>SUM(K28:K30)</f>
        <v>0</v>
      </c>
      <c r="L27" s="89">
        <f>SUM(L28:L30)</f>
        <v>0</v>
      </c>
      <c r="M27" s="85" t="s">
        <v>40</v>
      </c>
      <c r="N27" s="83" t="s">
        <v>40</v>
      </c>
      <c r="O27" s="82" t="s">
        <v>40</v>
      </c>
      <c r="P27" s="86"/>
    </row>
    <row r="28" spans="1:16" hidden="1" x14ac:dyDescent="0.25">
      <c r="A28" s="47">
        <v>21351</v>
      </c>
      <c r="B28" s="91" t="s">
        <v>44</v>
      </c>
      <c r="C28" s="92">
        <f t="shared" si="1"/>
        <v>0</v>
      </c>
      <c r="D28" s="93" t="s">
        <v>40</v>
      </c>
      <c r="E28" s="94" t="s">
        <v>40</v>
      </c>
      <c r="F28" s="347" t="s">
        <v>40</v>
      </c>
      <c r="G28" s="93" t="s">
        <v>40</v>
      </c>
      <c r="H28" s="95" t="s">
        <v>40</v>
      </c>
      <c r="I28" s="96" t="s">
        <v>40</v>
      </c>
      <c r="J28" s="97"/>
      <c r="K28" s="98"/>
      <c r="L28" s="54">
        <f>J28+K28</f>
        <v>0</v>
      </c>
      <c r="M28" s="99" t="s">
        <v>40</v>
      </c>
      <c r="N28" s="94" t="s">
        <v>40</v>
      </c>
      <c r="O28" s="96" t="s">
        <v>40</v>
      </c>
      <c r="P28" s="100"/>
    </row>
    <row r="29" spans="1:16" hidden="1" x14ac:dyDescent="0.25">
      <c r="A29" s="57">
        <v>21352</v>
      </c>
      <c r="B29" s="101" t="s">
        <v>45</v>
      </c>
      <c r="C29" s="102">
        <f t="shared" si="1"/>
        <v>0</v>
      </c>
      <c r="D29" s="103" t="s">
        <v>40</v>
      </c>
      <c r="E29" s="104" t="s">
        <v>40</v>
      </c>
      <c r="F29" s="348" t="s">
        <v>40</v>
      </c>
      <c r="G29" s="103" t="s">
        <v>40</v>
      </c>
      <c r="H29" s="105" t="s">
        <v>40</v>
      </c>
      <c r="I29" s="106" t="s">
        <v>40</v>
      </c>
      <c r="J29" s="107"/>
      <c r="K29" s="108"/>
      <c r="L29" s="64">
        <f>J29+K29</f>
        <v>0</v>
      </c>
      <c r="M29" s="109" t="s">
        <v>40</v>
      </c>
      <c r="N29" s="104" t="s">
        <v>40</v>
      </c>
      <c r="O29" s="106" t="s">
        <v>40</v>
      </c>
      <c r="P29" s="110"/>
    </row>
    <row r="30" spans="1:16" ht="24" hidden="1" x14ac:dyDescent="0.25">
      <c r="A30" s="57">
        <v>21359</v>
      </c>
      <c r="B30" s="101" t="s">
        <v>46</v>
      </c>
      <c r="C30" s="102">
        <f t="shared" si="1"/>
        <v>0</v>
      </c>
      <c r="D30" s="103" t="s">
        <v>40</v>
      </c>
      <c r="E30" s="104" t="s">
        <v>40</v>
      </c>
      <c r="F30" s="348" t="s">
        <v>40</v>
      </c>
      <c r="G30" s="103" t="s">
        <v>40</v>
      </c>
      <c r="H30" s="105" t="s">
        <v>40</v>
      </c>
      <c r="I30" s="106" t="s">
        <v>40</v>
      </c>
      <c r="J30" s="107"/>
      <c r="K30" s="108"/>
      <c r="L30" s="64">
        <f>J30+K30</f>
        <v>0</v>
      </c>
      <c r="M30" s="109" t="s">
        <v>40</v>
      </c>
      <c r="N30" s="104" t="s">
        <v>40</v>
      </c>
      <c r="O30" s="106" t="s">
        <v>40</v>
      </c>
      <c r="P30" s="110"/>
    </row>
    <row r="31" spans="1:16" s="27" customFormat="1" ht="36" hidden="1" x14ac:dyDescent="0.25">
      <c r="A31" s="90">
        <v>21370</v>
      </c>
      <c r="B31" s="76" t="s">
        <v>47</v>
      </c>
      <c r="C31" s="77">
        <f t="shared" si="1"/>
        <v>0</v>
      </c>
      <c r="D31" s="80" t="s">
        <v>40</v>
      </c>
      <c r="E31" s="83" t="s">
        <v>40</v>
      </c>
      <c r="F31" s="346" t="s">
        <v>40</v>
      </c>
      <c r="G31" s="80" t="s">
        <v>40</v>
      </c>
      <c r="H31" s="81" t="s">
        <v>40</v>
      </c>
      <c r="I31" s="82" t="s">
        <v>40</v>
      </c>
      <c r="J31" s="87">
        <f>SUM(J32)</f>
        <v>0</v>
      </c>
      <c r="K31" s="88">
        <f>SUM(K32)</f>
        <v>0</v>
      </c>
      <c r="L31" s="89">
        <f>SUM(L32)</f>
        <v>0</v>
      </c>
      <c r="M31" s="85" t="s">
        <v>40</v>
      </c>
      <c r="N31" s="83" t="s">
        <v>40</v>
      </c>
      <c r="O31" s="82" t="s">
        <v>40</v>
      </c>
      <c r="P31" s="86"/>
    </row>
    <row r="32" spans="1:16" ht="36" hidden="1" x14ac:dyDescent="0.25">
      <c r="A32" s="111">
        <v>21379</v>
      </c>
      <c r="B32" s="112" t="s">
        <v>48</v>
      </c>
      <c r="C32" s="113">
        <f t="shared" si="1"/>
        <v>0</v>
      </c>
      <c r="D32" s="114" t="s">
        <v>40</v>
      </c>
      <c r="E32" s="115" t="s">
        <v>40</v>
      </c>
      <c r="F32" s="349" t="s">
        <v>40</v>
      </c>
      <c r="G32" s="114" t="s">
        <v>40</v>
      </c>
      <c r="H32" s="116" t="s">
        <v>40</v>
      </c>
      <c r="I32" s="117" t="s">
        <v>40</v>
      </c>
      <c r="J32" s="118"/>
      <c r="K32" s="119"/>
      <c r="L32" s="120">
        <f>J32+K32</f>
        <v>0</v>
      </c>
      <c r="M32" s="121" t="s">
        <v>40</v>
      </c>
      <c r="N32" s="115" t="s">
        <v>40</v>
      </c>
      <c r="O32" s="117" t="s">
        <v>40</v>
      </c>
      <c r="P32" s="122"/>
    </row>
    <row r="33" spans="1:16" s="27" customFormat="1" hidden="1" x14ac:dyDescent="0.25">
      <c r="A33" s="90">
        <v>21380</v>
      </c>
      <c r="B33" s="76" t="s">
        <v>49</v>
      </c>
      <c r="C33" s="77">
        <f t="shared" si="1"/>
        <v>0</v>
      </c>
      <c r="D33" s="80" t="s">
        <v>40</v>
      </c>
      <c r="E33" s="83" t="s">
        <v>40</v>
      </c>
      <c r="F33" s="346" t="s">
        <v>40</v>
      </c>
      <c r="G33" s="80" t="s">
        <v>40</v>
      </c>
      <c r="H33" s="81" t="s">
        <v>40</v>
      </c>
      <c r="I33" s="82" t="s">
        <v>40</v>
      </c>
      <c r="J33" s="87">
        <f>SUM(J34:J35)</f>
        <v>0</v>
      </c>
      <c r="K33" s="88">
        <f>SUM(K34:K35)</f>
        <v>0</v>
      </c>
      <c r="L33" s="89">
        <f>SUM(L34:L35)</f>
        <v>0</v>
      </c>
      <c r="M33" s="85" t="s">
        <v>40</v>
      </c>
      <c r="N33" s="83" t="s">
        <v>40</v>
      </c>
      <c r="O33" s="82" t="s">
        <v>40</v>
      </c>
      <c r="P33" s="86"/>
    </row>
    <row r="34" spans="1:16" hidden="1" x14ac:dyDescent="0.25">
      <c r="A34" s="48">
        <v>21381</v>
      </c>
      <c r="B34" s="91" t="s">
        <v>50</v>
      </c>
      <c r="C34" s="92">
        <f t="shared" si="1"/>
        <v>0</v>
      </c>
      <c r="D34" s="93" t="s">
        <v>40</v>
      </c>
      <c r="E34" s="94" t="s">
        <v>40</v>
      </c>
      <c r="F34" s="347" t="s">
        <v>40</v>
      </c>
      <c r="G34" s="93" t="s">
        <v>40</v>
      </c>
      <c r="H34" s="95" t="s">
        <v>40</v>
      </c>
      <c r="I34" s="96" t="s">
        <v>40</v>
      </c>
      <c r="J34" s="97"/>
      <c r="K34" s="98"/>
      <c r="L34" s="54">
        <f>J34+K34</f>
        <v>0</v>
      </c>
      <c r="M34" s="99" t="s">
        <v>40</v>
      </c>
      <c r="N34" s="94" t="s">
        <v>40</v>
      </c>
      <c r="O34" s="96" t="s">
        <v>40</v>
      </c>
      <c r="P34" s="100"/>
    </row>
    <row r="35" spans="1:16" ht="24" hidden="1" x14ac:dyDescent="0.25">
      <c r="A35" s="58">
        <v>21383</v>
      </c>
      <c r="B35" s="101" t="s">
        <v>51</v>
      </c>
      <c r="C35" s="102">
        <f t="shared" si="1"/>
        <v>0</v>
      </c>
      <c r="D35" s="103" t="s">
        <v>40</v>
      </c>
      <c r="E35" s="104" t="s">
        <v>40</v>
      </c>
      <c r="F35" s="348" t="s">
        <v>40</v>
      </c>
      <c r="G35" s="103" t="s">
        <v>40</v>
      </c>
      <c r="H35" s="105" t="s">
        <v>40</v>
      </c>
      <c r="I35" s="106" t="s">
        <v>40</v>
      </c>
      <c r="J35" s="107"/>
      <c r="K35" s="108"/>
      <c r="L35" s="64">
        <f>J35+K35</f>
        <v>0</v>
      </c>
      <c r="M35" s="109" t="s">
        <v>40</v>
      </c>
      <c r="N35" s="104" t="s">
        <v>40</v>
      </c>
      <c r="O35" s="106" t="s">
        <v>40</v>
      </c>
      <c r="P35" s="110"/>
    </row>
    <row r="36" spans="1:16" s="27" customFormat="1" ht="25.5" customHeight="1" x14ac:dyDescent="0.25">
      <c r="A36" s="90">
        <v>21390</v>
      </c>
      <c r="B36" s="76" t="s">
        <v>52</v>
      </c>
      <c r="C36" s="77">
        <f t="shared" si="1"/>
        <v>4162</v>
      </c>
      <c r="D36" s="80" t="s">
        <v>40</v>
      </c>
      <c r="E36" s="447" t="s">
        <v>40</v>
      </c>
      <c r="F36" s="448" t="s">
        <v>40</v>
      </c>
      <c r="G36" s="80" t="s">
        <v>40</v>
      </c>
      <c r="H36" s="84" t="s">
        <v>40</v>
      </c>
      <c r="I36" s="448" t="s">
        <v>40</v>
      </c>
      <c r="J36" s="87">
        <f>SUM(J37:J40)</f>
        <v>4162</v>
      </c>
      <c r="K36" s="473">
        <f>SUM(K37:K40)</f>
        <v>0</v>
      </c>
      <c r="L36" s="424">
        <f>SUM(L37:L40)</f>
        <v>4162</v>
      </c>
      <c r="M36" s="85" t="s">
        <v>40</v>
      </c>
      <c r="N36" s="83" t="s">
        <v>40</v>
      </c>
      <c r="O36" s="82" t="s">
        <v>40</v>
      </c>
      <c r="P36" s="86"/>
    </row>
    <row r="37" spans="1:16" ht="24" hidden="1" x14ac:dyDescent="0.25">
      <c r="A37" s="48">
        <v>21391</v>
      </c>
      <c r="B37" s="91" t="s">
        <v>53</v>
      </c>
      <c r="C37" s="92">
        <f t="shared" si="1"/>
        <v>0</v>
      </c>
      <c r="D37" s="93" t="s">
        <v>40</v>
      </c>
      <c r="E37" s="94" t="s">
        <v>40</v>
      </c>
      <c r="F37" s="347" t="s">
        <v>40</v>
      </c>
      <c r="G37" s="93" t="s">
        <v>40</v>
      </c>
      <c r="H37" s="95" t="s">
        <v>40</v>
      </c>
      <c r="I37" s="96" t="s">
        <v>40</v>
      </c>
      <c r="J37" s="97"/>
      <c r="K37" s="98"/>
      <c r="L37" s="54">
        <f>J37+K37</f>
        <v>0</v>
      </c>
      <c r="M37" s="99" t="s">
        <v>40</v>
      </c>
      <c r="N37" s="94" t="s">
        <v>40</v>
      </c>
      <c r="O37" s="96" t="s">
        <v>40</v>
      </c>
      <c r="P37" s="100"/>
    </row>
    <row r="38" spans="1:16" hidden="1" x14ac:dyDescent="0.25">
      <c r="A38" s="58">
        <v>21393</v>
      </c>
      <c r="B38" s="101" t="s">
        <v>54</v>
      </c>
      <c r="C38" s="102">
        <f t="shared" si="1"/>
        <v>0</v>
      </c>
      <c r="D38" s="103" t="s">
        <v>40</v>
      </c>
      <c r="E38" s="104" t="s">
        <v>40</v>
      </c>
      <c r="F38" s="348" t="s">
        <v>40</v>
      </c>
      <c r="G38" s="103" t="s">
        <v>40</v>
      </c>
      <c r="H38" s="105" t="s">
        <v>40</v>
      </c>
      <c r="I38" s="106" t="s">
        <v>40</v>
      </c>
      <c r="J38" s="107"/>
      <c r="K38" s="108"/>
      <c r="L38" s="64">
        <f>J38+K38</f>
        <v>0</v>
      </c>
      <c r="M38" s="109" t="s">
        <v>40</v>
      </c>
      <c r="N38" s="104" t="s">
        <v>40</v>
      </c>
      <c r="O38" s="106" t="s">
        <v>40</v>
      </c>
      <c r="P38" s="110"/>
    </row>
    <row r="39" spans="1:16" hidden="1" x14ac:dyDescent="0.25">
      <c r="A39" s="58">
        <v>21395</v>
      </c>
      <c r="B39" s="101" t="s">
        <v>55</v>
      </c>
      <c r="C39" s="102">
        <f t="shared" si="1"/>
        <v>0</v>
      </c>
      <c r="D39" s="103" t="s">
        <v>40</v>
      </c>
      <c r="E39" s="104" t="s">
        <v>40</v>
      </c>
      <c r="F39" s="348" t="s">
        <v>40</v>
      </c>
      <c r="G39" s="103" t="s">
        <v>40</v>
      </c>
      <c r="H39" s="105" t="s">
        <v>40</v>
      </c>
      <c r="I39" s="106" t="s">
        <v>40</v>
      </c>
      <c r="J39" s="107"/>
      <c r="K39" s="108"/>
      <c r="L39" s="64">
        <f>J39+K39</f>
        <v>0</v>
      </c>
      <c r="M39" s="109" t="s">
        <v>40</v>
      </c>
      <c r="N39" s="104" t="s">
        <v>40</v>
      </c>
      <c r="O39" s="106" t="s">
        <v>40</v>
      </c>
      <c r="P39" s="110"/>
    </row>
    <row r="40" spans="1:16" ht="24" x14ac:dyDescent="0.25">
      <c r="A40" s="123">
        <v>21399</v>
      </c>
      <c r="B40" s="124" t="s">
        <v>56</v>
      </c>
      <c r="C40" s="125">
        <f t="shared" si="1"/>
        <v>4162</v>
      </c>
      <c r="D40" s="126" t="s">
        <v>40</v>
      </c>
      <c r="E40" s="455" t="s">
        <v>40</v>
      </c>
      <c r="F40" s="456" t="s">
        <v>40</v>
      </c>
      <c r="G40" s="126" t="s">
        <v>40</v>
      </c>
      <c r="H40" s="148" t="s">
        <v>40</v>
      </c>
      <c r="I40" s="456" t="s">
        <v>40</v>
      </c>
      <c r="J40" s="130">
        <f>3490+672</f>
        <v>4162</v>
      </c>
      <c r="K40" s="507"/>
      <c r="L40" s="508">
        <f>J40+K40</f>
        <v>4162</v>
      </c>
      <c r="M40" s="132" t="s">
        <v>40</v>
      </c>
      <c r="N40" s="127" t="s">
        <v>40</v>
      </c>
      <c r="O40" s="129" t="s">
        <v>40</v>
      </c>
      <c r="P40" s="133"/>
    </row>
    <row r="41" spans="1:16" s="27" customFormat="1" ht="26.25" hidden="1" customHeight="1" x14ac:dyDescent="0.25">
      <c r="A41" s="134">
        <v>21420</v>
      </c>
      <c r="B41" s="135" t="s">
        <v>57</v>
      </c>
      <c r="C41" s="136">
        <f>F41</f>
        <v>0</v>
      </c>
      <c r="D41" s="137">
        <f>SUM(D42)</f>
        <v>0</v>
      </c>
      <c r="E41" s="138">
        <f>SUM(E42)</f>
        <v>0</v>
      </c>
      <c r="F41" s="351">
        <f>SUM(F42)</f>
        <v>0</v>
      </c>
      <c r="G41" s="139" t="s">
        <v>40</v>
      </c>
      <c r="H41" s="140" t="s">
        <v>40</v>
      </c>
      <c r="I41" s="141" t="s">
        <v>40</v>
      </c>
      <c r="J41" s="140" t="s">
        <v>40</v>
      </c>
      <c r="K41" s="142" t="s">
        <v>40</v>
      </c>
      <c r="L41" s="143" t="s">
        <v>40</v>
      </c>
      <c r="M41" s="144" t="s">
        <v>40</v>
      </c>
      <c r="N41" s="142" t="s">
        <v>40</v>
      </c>
      <c r="O41" s="141" t="s">
        <v>40</v>
      </c>
      <c r="P41" s="145"/>
    </row>
    <row r="42" spans="1:16" s="27" customFormat="1" ht="26.25" hidden="1" customHeight="1" x14ac:dyDescent="0.25">
      <c r="A42" s="123">
        <v>21429</v>
      </c>
      <c r="B42" s="124" t="s">
        <v>58</v>
      </c>
      <c r="C42" s="125">
        <f>F42</f>
        <v>0</v>
      </c>
      <c r="D42" s="146"/>
      <c r="E42" s="147"/>
      <c r="F42" s="352">
        <f>D42+E42</f>
        <v>0</v>
      </c>
      <c r="G42" s="126" t="s">
        <v>40</v>
      </c>
      <c r="H42" s="128" t="s">
        <v>40</v>
      </c>
      <c r="I42" s="129" t="s">
        <v>40</v>
      </c>
      <c r="J42" s="128" t="s">
        <v>40</v>
      </c>
      <c r="K42" s="127" t="s">
        <v>40</v>
      </c>
      <c r="L42" s="148" t="s">
        <v>40</v>
      </c>
      <c r="M42" s="132" t="s">
        <v>40</v>
      </c>
      <c r="N42" s="127" t="s">
        <v>40</v>
      </c>
      <c r="O42" s="129" t="s">
        <v>40</v>
      </c>
      <c r="P42" s="133"/>
    </row>
    <row r="43" spans="1:16" s="27" customFormat="1" ht="24" hidden="1" x14ac:dyDescent="0.25">
      <c r="A43" s="90">
        <v>21490</v>
      </c>
      <c r="B43" s="76" t="s">
        <v>59</v>
      </c>
      <c r="C43" s="149">
        <f>F43+I43+L43</f>
        <v>0</v>
      </c>
      <c r="D43" s="150">
        <f t="shared" ref="D43:L43" si="2">D44</f>
        <v>0</v>
      </c>
      <c r="E43" s="151">
        <f t="shared" si="2"/>
        <v>0</v>
      </c>
      <c r="F43" s="353">
        <f t="shared" si="2"/>
        <v>0</v>
      </c>
      <c r="G43" s="150">
        <f t="shared" si="2"/>
        <v>0</v>
      </c>
      <c r="H43" s="152">
        <f t="shared" si="2"/>
        <v>0</v>
      </c>
      <c r="I43" s="153">
        <f t="shared" si="2"/>
        <v>0</v>
      </c>
      <c r="J43" s="152">
        <f t="shared" si="2"/>
        <v>0</v>
      </c>
      <c r="K43" s="151">
        <f t="shared" si="2"/>
        <v>0</v>
      </c>
      <c r="L43" s="154">
        <f t="shared" si="2"/>
        <v>0</v>
      </c>
      <c r="M43" s="85" t="s">
        <v>40</v>
      </c>
      <c r="N43" s="83" t="s">
        <v>40</v>
      </c>
      <c r="O43" s="82" t="s">
        <v>40</v>
      </c>
      <c r="P43" s="86"/>
    </row>
    <row r="44" spans="1:16" s="27" customFormat="1" ht="24" hidden="1" x14ac:dyDescent="0.25">
      <c r="A44" s="58">
        <v>21499</v>
      </c>
      <c r="B44" s="101" t="s">
        <v>60</v>
      </c>
      <c r="C44" s="155">
        <f>F44+I44+L44</f>
        <v>0</v>
      </c>
      <c r="D44" s="156"/>
      <c r="E44" s="157"/>
      <c r="F44" s="354">
        <f>D44+E44</f>
        <v>0</v>
      </c>
      <c r="G44" s="156"/>
      <c r="H44" s="158"/>
      <c r="I44" s="159">
        <f>G44+H44</f>
        <v>0</v>
      </c>
      <c r="J44" s="158"/>
      <c r="K44" s="157"/>
      <c r="L44" s="120">
        <f>J44+K44</f>
        <v>0</v>
      </c>
      <c r="M44" s="121" t="s">
        <v>40</v>
      </c>
      <c r="N44" s="115" t="s">
        <v>40</v>
      </c>
      <c r="O44" s="117" t="s">
        <v>40</v>
      </c>
      <c r="P44" s="122"/>
    </row>
    <row r="45" spans="1:16" ht="12.75" hidden="1" customHeight="1" x14ac:dyDescent="0.25">
      <c r="A45" s="160">
        <v>23000</v>
      </c>
      <c r="B45" s="161" t="s">
        <v>61</v>
      </c>
      <c r="C45" s="149">
        <f>O45</f>
        <v>0</v>
      </c>
      <c r="D45" s="80" t="s">
        <v>40</v>
      </c>
      <c r="E45" s="83" t="s">
        <v>40</v>
      </c>
      <c r="F45" s="346" t="s">
        <v>40</v>
      </c>
      <c r="G45" s="80" t="s">
        <v>40</v>
      </c>
      <c r="H45" s="81" t="s">
        <v>40</v>
      </c>
      <c r="I45" s="82" t="s">
        <v>40</v>
      </c>
      <c r="J45" s="81" t="s">
        <v>40</v>
      </c>
      <c r="K45" s="83" t="s">
        <v>40</v>
      </c>
      <c r="L45" s="84" t="s">
        <v>40</v>
      </c>
      <c r="M45" s="149">
        <f>SUM(M46:M47)</f>
        <v>0</v>
      </c>
      <c r="N45" s="151">
        <f>SUM(N46:N47)</f>
        <v>0</v>
      </c>
      <c r="O45" s="153">
        <f>SUM(O46:O47)</f>
        <v>0</v>
      </c>
      <c r="P45" s="162"/>
    </row>
    <row r="46" spans="1:16" ht="24" hidden="1" x14ac:dyDescent="0.25">
      <c r="A46" s="163">
        <v>23410</v>
      </c>
      <c r="B46" s="164" t="s">
        <v>62</v>
      </c>
      <c r="C46" s="136">
        <f>O46</f>
        <v>0</v>
      </c>
      <c r="D46" s="139" t="s">
        <v>40</v>
      </c>
      <c r="E46" s="142" t="s">
        <v>40</v>
      </c>
      <c r="F46" s="355" t="s">
        <v>40</v>
      </c>
      <c r="G46" s="139" t="s">
        <v>40</v>
      </c>
      <c r="H46" s="140" t="s">
        <v>40</v>
      </c>
      <c r="I46" s="141" t="s">
        <v>40</v>
      </c>
      <c r="J46" s="140" t="s">
        <v>40</v>
      </c>
      <c r="K46" s="142" t="s">
        <v>40</v>
      </c>
      <c r="L46" s="143" t="s">
        <v>40</v>
      </c>
      <c r="M46" s="165"/>
      <c r="N46" s="166"/>
      <c r="O46" s="167">
        <f>M46+N46</f>
        <v>0</v>
      </c>
      <c r="P46" s="168"/>
    </row>
    <row r="47" spans="1:16" ht="24" hidden="1" x14ac:dyDescent="0.25">
      <c r="A47" s="163">
        <v>23510</v>
      </c>
      <c r="B47" s="164" t="s">
        <v>63</v>
      </c>
      <c r="C47" s="136">
        <f>O47</f>
        <v>0</v>
      </c>
      <c r="D47" s="139" t="s">
        <v>40</v>
      </c>
      <c r="E47" s="142" t="s">
        <v>40</v>
      </c>
      <c r="F47" s="355" t="s">
        <v>40</v>
      </c>
      <c r="G47" s="139" t="s">
        <v>40</v>
      </c>
      <c r="H47" s="140" t="s">
        <v>40</v>
      </c>
      <c r="I47" s="141" t="s">
        <v>40</v>
      </c>
      <c r="J47" s="140" t="s">
        <v>40</v>
      </c>
      <c r="K47" s="142" t="s">
        <v>40</v>
      </c>
      <c r="L47" s="143" t="s">
        <v>40</v>
      </c>
      <c r="M47" s="165"/>
      <c r="N47" s="166"/>
      <c r="O47" s="167">
        <f>M47+N47</f>
        <v>0</v>
      </c>
      <c r="P47" s="168"/>
    </row>
    <row r="48" spans="1:16" x14ac:dyDescent="0.25">
      <c r="A48" s="169"/>
      <c r="B48" s="164"/>
      <c r="C48" s="170"/>
      <c r="D48" s="171"/>
      <c r="E48" s="467"/>
      <c r="F48" s="466"/>
      <c r="G48" s="171"/>
      <c r="H48" s="509"/>
      <c r="I48" s="503">
        <f>G48+H48</f>
        <v>0</v>
      </c>
      <c r="J48" s="172"/>
      <c r="K48" s="510"/>
      <c r="L48" s="459"/>
      <c r="M48" s="165"/>
      <c r="N48" s="166"/>
      <c r="O48" s="167"/>
      <c r="P48" s="168"/>
    </row>
    <row r="49" spans="1:16" s="27" customFormat="1" x14ac:dyDescent="0.25">
      <c r="A49" s="173"/>
      <c r="B49" s="174" t="s">
        <v>64</v>
      </c>
      <c r="C49" s="175"/>
      <c r="D49" s="176"/>
      <c r="E49" s="511"/>
      <c r="F49" s="427"/>
      <c r="G49" s="176"/>
      <c r="H49" s="512"/>
      <c r="I49" s="427"/>
      <c r="J49" s="178"/>
      <c r="K49" s="511"/>
      <c r="L49" s="427"/>
      <c r="M49" s="180"/>
      <c r="N49" s="177"/>
      <c r="O49" s="179"/>
      <c r="P49" s="181"/>
    </row>
    <row r="50" spans="1:16" s="27" customFormat="1" ht="12.75" thickBot="1" x14ac:dyDescent="0.3">
      <c r="A50" s="182"/>
      <c r="B50" s="30" t="s">
        <v>65</v>
      </c>
      <c r="C50" s="183">
        <f t="shared" ref="C50:C113" si="3">F50+I50+L50+O50</f>
        <v>282082</v>
      </c>
      <c r="D50" s="184">
        <f t="shared" ref="D50:O50" si="4">SUM(D51,D283)</f>
        <v>272818</v>
      </c>
      <c r="E50" s="469">
        <f t="shared" si="4"/>
        <v>1440</v>
      </c>
      <c r="F50" s="428">
        <f t="shared" si="4"/>
        <v>274258</v>
      </c>
      <c r="G50" s="184">
        <f t="shared" si="4"/>
        <v>0</v>
      </c>
      <c r="H50" s="188">
        <f t="shared" si="4"/>
        <v>0</v>
      </c>
      <c r="I50" s="428">
        <f t="shared" si="4"/>
        <v>0</v>
      </c>
      <c r="J50" s="186">
        <f t="shared" si="4"/>
        <v>7824</v>
      </c>
      <c r="K50" s="469">
        <f t="shared" si="4"/>
        <v>0</v>
      </c>
      <c r="L50" s="428">
        <f t="shared" si="4"/>
        <v>7824</v>
      </c>
      <c r="M50" s="183">
        <f t="shared" si="4"/>
        <v>0</v>
      </c>
      <c r="N50" s="185">
        <f t="shared" si="4"/>
        <v>0</v>
      </c>
      <c r="O50" s="187">
        <f t="shared" si="4"/>
        <v>0</v>
      </c>
      <c r="P50" s="189"/>
    </row>
    <row r="51" spans="1:16" s="27" customFormat="1" ht="36.75" thickTop="1" x14ac:dyDescent="0.25">
      <c r="A51" s="190"/>
      <c r="B51" s="191" t="s">
        <v>66</v>
      </c>
      <c r="C51" s="192">
        <f t="shared" si="3"/>
        <v>280620</v>
      </c>
      <c r="D51" s="193">
        <f t="shared" ref="D51:O51" si="5">SUM(D52,D194)</f>
        <v>272818</v>
      </c>
      <c r="E51" s="470">
        <f t="shared" si="5"/>
        <v>1440</v>
      </c>
      <c r="F51" s="429">
        <f t="shared" si="5"/>
        <v>274258</v>
      </c>
      <c r="G51" s="193">
        <f t="shared" si="5"/>
        <v>0</v>
      </c>
      <c r="H51" s="513">
        <f t="shared" si="5"/>
        <v>0</v>
      </c>
      <c r="I51" s="429">
        <f t="shared" si="5"/>
        <v>0</v>
      </c>
      <c r="J51" s="195">
        <f t="shared" si="5"/>
        <v>6362</v>
      </c>
      <c r="K51" s="470">
        <f t="shared" si="5"/>
        <v>0</v>
      </c>
      <c r="L51" s="429">
        <f t="shared" si="5"/>
        <v>6362</v>
      </c>
      <c r="M51" s="192">
        <f t="shared" si="5"/>
        <v>0</v>
      </c>
      <c r="N51" s="194">
        <f t="shared" si="5"/>
        <v>0</v>
      </c>
      <c r="O51" s="196">
        <f t="shared" si="5"/>
        <v>0</v>
      </c>
      <c r="P51" s="197"/>
    </row>
    <row r="52" spans="1:16" s="27" customFormat="1" ht="24" x14ac:dyDescent="0.25">
      <c r="A52" s="198"/>
      <c r="B52" s="20" t="s">
        <v>67</v>
      </c>
      <c r="C52" s="199">
        <f t="shared" si="3"/>
        <v>255574</v>
      </c>
      <c r="D52" s="200">
        <f t="shared" ref="D52:O52" si="6">SUM(D53,D75,D173,D187)</f>
        <v>247772</v>
      </c>
      <c r="E52" s="471">
        <f t="shared" si="6"/>
        <v>1440</v>
      </c>
      <c r="F52" s="430">
        <f t="shared" si="6"/>
        <v>249212</v>
      </c>
      <c r="G52" s="200">
        <f t="shared" si="6"/>
        <v>0</v>
      </c>
      <c r="H52" s="514">
        <f t="shared" si="6"/>
        <v>0</v>
      </c>
      <c r="I52" s="430">
        <f t="shared" si="6"/>
        <v>0</v>
      </c>
      <c r="J52" s="202">
        <f t="shared" si="6"/>
        <v>6362</v>
      </c>
      <c r="K52" s="471">
        <f t="shared" si="6"/>
        <v>0</v>
      </c>
      <c r="L52" s="430">
        <f t="shared" si="6"/>
        <v>6362</v>
      </c>
      <c r="M52" s="199">
        <f t="shared" si="6"/>
        <v>0</v>
      </c>
      <c r="N52" s="201">
        <f t="shared" si="6"/>
        <v>0</v>
      </c>
      <c r="O52" s="203">
        <f t="shared" si="6"/>
        <v>0</v>
      </c>
      <c r="P52" s="204"/>
    </row>
    <row r="53" spans="1:16" s="27" customFormat="1" hidden="1" x14ac:dyDescent="0.25">
      <c r="A53" s="205">
        <v>1000</v>
      </c>
      <c r="B53" s="205" t="s">
        <v>68</v>
      </c>
      <c r="C53" s="206">
        <f t="shared" si="3"/>
        <v>0</v>
      </c>
      <c r="D53" s="207">
        <f t="shared" ref="D53:O53" si="7">SUM(D54,D67)</f>
        <v>0</v>
      </c>
      <c r="E53" s="208">
        <f t="shared" si="7"/>
        <v>0</v>
      </c>
      <c r="F53" s="357">
        <f t="shared" si="7"/>
        <v>0</v>
      </c>
      <c r="G53" s="207">
        <f t="shared" si="7"/>
        <v>0</v>
      </c>
      <c r="H53" s="209">
        <f t="shared" si="7"/>
        <v>0</v>
      </c>
      <c r="I53" s="210">
        <f t="shared" si="7"/>
        <v>0</v>
      </c>
      <c r="J53" s="209">
        <f t="shared" si="7"/>
        <v>0</v>
      </c>
      <c r="K53" s="208">
        <f t="shared" si="7"/>
        <v>0</v>
      </c>
      <c r="L53" s="211">
        <f t="shared" si="7"/>
        <v>0</v>
      </c>
      <c r="M53" s="206">
        <f t="shared" si="7"/>
        <v>0</v>
      </c>
      <c r="N53" s="208">
        <f t="shared" si="7"/>
        <v>0</v>
      </c>
      <c r="O53" s="210">
        <f t="shared" si="7"/>
        <v>0</v>
      </c>
      <c r="P53" s="212"/>
    </row>
    <row r="54" spans="1:16" hidden="1" x14ac:dyDescent="0.25">
      <c r="A54" s="76">
        <v>1100</v>
      </c>
      <c r="B54" s="213" t="s">
        <v>69</v>
      </c>
      <c r="C54" s="77">
        <f t="shared" si="3"/>
        <v>0</v>
      </c>
      <c r="D54" s="214">
        <f t="shared" ref="D54:O54" si="8">SUM(D55,D58,D66)</f>
        <v>0</v>
      </c>
      <c r="E54" s="88">
        <f t="shared" si="8"/>
        <v>0</v>
      </c>
      <c r="F54" s="345">
        <f t="shared" si="8"/>
        <v>0</v>
      </c>
      <c r="G54" s="214">
        <f t="shared" si="8"/>
        <v>0</v>
      </c>
      <c r="H54" s="87">
        <f t="shared" si="8"/>
        <v>0</v>
      </c>
      <c r="I54" s="215">
        <f t="shared" si="8"/>
        <v>0</v>
      </c>
      <c r="J54" s="87">
        <f t="shared" si="8"/>
        <v>0</v>
      </c>
      <c r="K54" s="88">
        <f t="shared" si="8"/>
        <v>0</v>
      </c>
      <c r="L54" s="89">
        <f t="shared" si="8"/>
        <v>0</v>
      </c>
      <c r="M54" s="216">
        <f t="shared" si="8"/>
        <v>0</v>
      </c>
      <c r="N54" s="217">
        <f t="shared" si="8"/>
        <v>0</v>
      </c>
      <c r="O54" s="218">
        <f t="shared" si="8"/>
        <v>0</v>
      </c>
      <c r="P54" s="219"/>
    </row>
    <row r="55" spans="1:16" hidden="1" x14ac:dyDescent="0.25">
      <c r="A55" s="220">
        <v>1110</v>
      </c>
      <c r="B55" s="164" t="s">
        <v>70</v>
      </c>
      <c r="C55" s="170">
        <f t="shared" si="3"/>
        <v>0</v>
      </c>
      <c r="D55" s="221">
        <f t="shared" ref="D55:O55" si="9">SUM(D56:D57)</f>
        <v>0</v>
      </c>
      <c r="E55" s="222">
        <f t="shared" si="9"/>
        <v>0</v>
      </c>
      <c r="F55" s="358">
        <f t="shared" si="9"/>
        <v>0</v>
      </c>
      <c r="G55" s="221">
        <f t="shared" si="9"/>
        <v>0</v>
      </c>
      <c r="H55" s="223">
        <f t="shared" si="9"/>
        <v>0</v>
      </c>
      <c r="I55" s="224">
        <f t="shared" si="9"/>
        <v>0</v>
      </c>
      <c r="J55" s="223">
        <f t="shared" si="9"/>
        <v>0</v>
      </c>
      <c r="K55" s="222">
        <f t="shared" si="9"/>
        <v>0</v>
      </c>
      <c r="L55" s="225">
        <f t="shared" si="9"/>
        <v>0</v>
      </c>
      <c r="M55" s="170">
        <f t="shared" si="9"/>
        <v>0</v>
      </c>
      <c r="N55" s="222">
        <f t="shared" si="9"/>
        <v>0</v>
      </c>
      <c r="O55" s="224">
        <f t="shared" si="9"/>
        <v>0</v>
      </c>
      <c r="P55" s="226"/>
    </row>
    <row r="56" spans="1:16" hidden="1" x14ac:dyDescent="0.25">
      <c r="A56" s="48">
        <v>1111</v>
      </c>
      <c r="B56" s="91" t="s">
        <v>71</v>
      </c>
      <c r="C56" s="92">
        <f t="shared" si="3"/>
        <v>0</v>
      </c>
      <c r="D56" s="227"/>
      <c r="E56" s="98"/>
      <c r="F56" s="359">
        <f>D56+E56</f>
        <v>0</v>
      </c>
      <c r="G56" s="227"/>
      <c r="H56" s="97"/>
      <c r="I56" s="228">
        <f>G56+H56</f>
        <v>0</v>
      </c>
      <c r="J56" s="97"/>
      <c r="K56" s="98"/>
      <c r="L56" s="229">
        <f>J56+K56</f>
        <v>0</v>
      </c>
      <c r="M56" s="230"/>
      <c r="N56" s="98"/>
      <c r="O56" s="228">
        <f>M56+N56</f>
        <v>0</v>
      </c>
      <c r="P56" s="231"/>
    </row>
    <row r="57" spans="1:16" ht="24" hidden="1" customHeight="1" x14ac:dyDescent="0.25">
      <c r="A57" s="58">
        <v>1119</v>
      </c>
      <c r="B57" s="101" t="s">
        <v>72</v>
      </c>
      <c r="C57" s="102">
        <f t="shared" si="3"/>
        <v>0</v>
      </c>
      <c r="D57" s="232"/>
      <c r="E57" s="108"/>
      <c r="F57" s="343">
        <f>D57+E57</f>
        <v>0</v>
      </c>
      <c r="G57" s="232"/>
      <c r="H57" s="107"/>
      <c r="I57" s="233">
        <f>G57+H57</f>
        <v>0</v>
      </c>
      <c r="J57" s="107"/>
      <c r="K57" s="108"/>
      <c r="L57" s="234">
        <f>J57+K57</f>
        <v>0</v>
      </c>
      <c r="M57" s="235"/>
      <c r="N57" s="108"/>
      <c r="O57" s="233">
        <f>M57+N57</f>
        <v>0</v>
      </c>
      <c r="P57" s="236"/>
    </row>
    <row r="58" spans="1:16" hidden="1" x14ac:dyDescent="0.25">
      <c r="A58" s="237">
        <v>1140</v>
      </c>
      <c r="B58" s="101" t="s">
        <v>73</v>
      </c>
      <c r="C58" s="102">
        <f t="shared" si="3"/>
        <v>0</v>
      </c>
      <c r="D58" s="238">
        <f t="shared" ref="D58:O58" si="10">SUM(D59:D65)</f>
        <v>0</v>
      </c>
      <c r="E58" s="239">
        <f t="shared" si="10"/>
        <v>0</v>
      </c>
      <c r="F58" s="343">
        <f t="shared" si="10"/>
        <v>0</v>
      </c>
      <c r="G58" s="238">
        <f t="shared" si="10"/>
        <v>0</v>
      </c>
      <c r="H58" s="240">
        <f t="shared" si="10"/>
        <v>0</v>
      </c>
      <c r="I58" s="233">
        <f t="shared" si="10"/>
        <v>0</v>
      </c>
      <c r="J58" s="240">
        <f t="shared" si="10"/>
        <v>0</v>
      </c>
      <c r="K58" s="239">
        <f t="shared" si="10"/>
        <v>0</v>
      </c>
      <c r="L58" s="234">
        <f t="shared" si="10"/>
        <v>0</v>
      </c>
      <c r="M58" s="102">
        <f t="shared" si="10"/>
        <v>0</v>
      </c>
      <c r="N58" s="239">
        <f t="shared" si="10"/>
        <v>0</v>
      </c>
      <c r="O58" s="233">
        <f t="shared" si="10"/>
        <v>0</v>
      </c>
      <c r="P58" s="236"/>
    </row>
    <row r="59" spans="1:16" hidden="1" x14ac:dyDescent="0.25">
      <c r="A59" s="58">
        <v>1141</v>
      </c>
      <c r="B59" s="101" t="s">
        <v>74</v>
      </c>
      <c r="C59" s="102">
        <f t="shared" si="3"/>
        <v>0</v>
      </c>
      <c r="D59" s="232"/>
      <c r="E59" s="108"/>
      <c r="F59" s="343">
        <f t="shared" ref="F59:F66" si="11">D59+E59</f>
        <v>0</v>
      </c>
      <c r="G59" s="232"/>
      <c r="H59" s="107"/>
      <c r="I59" s="233">
        <f t="shared" ref="I59:I66" si="12">G59+H59</f>
        <v>0</v>
      </c>
      <c r="J59" s="107"/>
      <c r="K59" s="108"/>
      <c r="L59" s="234">
        <f t="shared" ref="L59:L66" si="13">J59+K59</f>
        <v>0</v>
      </c>
      <c r="M59" s="235"/>
      <c r="N59" s="108"/>
      <c r="O59" s="233">
        <f t="shared" ref="O59:O66" si="14">M59+N59</f>
        <v>0</v>
      </c>
      <c r="P59" s="236"/>
    </row>
    <row r="60" spans="1:16" ht="24.75" hidden="1" customHeight="1" x14ac:dyDescent="0.25">
      <c r="A60" s="58">
        <v>1142</v>
      </c>
      <c r="B60" s="101" t="s">
        <v>75</v>
      </c>
      <c r="C60" s="102">
        <f t="shared" si="3"/>
        <v>0</v>
      </c>
      <c r="D60" s="232"/>
      <c r="E60" s="108"/>
      <c r="F60" s="343">
        <f t="shared" si="11"/>
        <v>0</v>
      </c>
      <c r="G60" s="232"/>
      <c r="H60" s="107"/>
      <c r="I60" s="233">
        <f t="shared" si="12"/>
        <v>0</v>
      </c>
      <c r="J60" s="107"/>
      <c r="K60" s="108"/>
      <c r="L60" s="234">
        <f t="shared" si="13"/>
        <v>0</v>
      </c>
      <c r="M60" s="235"/>
      <c r="N60" s="108"/>
      <c r="O60" s="233">
        <f t="shared" si="14"/>
        <v>0</v>
      </c>
      <c r="P60" s="236"/>
    </row>
    <row r="61" spans="1:16" ht="24" hidden="1" x14ac:dyDescent="0.25">
      <c r="A61" s="58">
        <v>1145</v>
      </c>
      <c r="B61" s="101" t="s">
        <v>76</v>
      </c>
      <c r="C61" s="102">
        <f t="shared" si="3"/>
        <v>0</v>
      </c>
      <c r="D61" s="232"/>
      <c r="E61" s="108"/>
      <c r="F61" s="343">
        <f t="shared" si="11"/>
        <v>0</v>
      </c>
      <c r="G61" s="232"/>
      <c r="H61" s="107"/>
      <c r="I61" s="233">
        <f t="shared" si="12"/>
        <v>0</v>
      </c>
      <c r="J61" s="107"/>
      <c r="K61" s="108"/>
      <c r="L61" s="234">
        <f t="shared" si="13"/>
        <v>0</v>
      </c>
      <c r="M61" s="235"/>
      <c r="N61" s="108"/>
      <c r="O61" s="233">
        <f t="shared" si="14"/>
        <v>0</v>
      </c>
      <c r="P61" s="236"/>
    </row>
    <row r="62" spans="1:16" ht="27.75" hidden="1" customHeight="1" x14ac:dyDescent="0.25">
      <c r="A62" s="58">
        <v>1146</v>
      </c>
      <c r="B62" s="101" t="s">
        <v>77</v>
      </c>
      <c r="C62" s="102">
        <f t="shared" si="3"/>
        <v>0</v>
      </c>
      <c r="D62" s="232"/>
      <c r="E62" s="108"/>
      <c r="F62" s="343">
        <f t="shared" si="11"/>
        <v>0</v>
      </c>
      <c r="G62" s="232"/>
      <c r="H62" s="107"/>
      <c r="I62" s="233">
        <f t="shared" si="12"/>
        <v>0</v>
      </c>
      <c r="J62" s="107"/>
      <c r="K62" s="108"/>
      <c r="L62" s="234">
        <f t="shared" si="13"/>
        <v>0</v>
      </c>
      <c r="M62" s="235"/>
      <c r="N62" s="108"/>
      <c r="O62" s="233">
        <f t="shared" si="14"/>
        <v>0</v>
      </c>
      <c r="P62" s="236"/>
    </row>
    <row r="63" spans="1:16" hidden="1" x14ac:dyDescent="0.25">
      <c r="A63" s="58">
        <v>1147</v>
      </c>
      <c r="B63" s="101" t="s">
        <v>78</v>
      </c>
      <c r="C63" s="102">
        <f t="shared" si="3"/>
        <v>0</v>
      </c>
      <c r="D63" s="232"/>
      <c r="E63" s="108"/>
      <c r="F63" s="343">
        <f t="shared" si="11"/>
        <v>0</v>
      </c>
      <c r="G63" s="232"/>
      <c r="H63" s="107"/>
      <c r="I63" s="233">
        <f t="shared" si="12"/>
        <v>0</v>
      </c>
      <c r="J63" s="107"/>
      <c r="K63" s="108"/>
      <c r="L63" s="234">
        <f t="shared" si="13"/>
        <v>0</v>
      </c>
      <c r="M63" s="235"/>
      <c r="N63" s="108"/>
      <c r="O63" s="233">
        <f t="shared" si="14"/>
        <v>0</v>
      </c>
      <c r="P63" s="236"/>
    </row>
    <row r="64" spans="1:16" hidden="1" x14ac:dyDescent="0.25">
      <c r="A64" s="58">
        <v>1148</v>
      </c>
      <c r="B64" s="101" t="s">
        <v>79</v>
      </c>
      <c r="C64" s="102">
        <f t="shared" si="3"/>
        <v>0</v>
      </c>
      <c r="D64" s="232"/>
      <c r="E64" s="108"/>
      <c r="F64" s="343">
        <f t="shared" si="11"/>
        <v>0</v>
      </c>
      <c r="G64" s="232"/>
      <c r="H64" s="107"/>
      <c r="I64" s="233">
        <f t="shared" si="12"/>
        <v>0</v>
      </c>
      <c r="J64" s="107"/>
      <c r="K64" s="108"/>
      <c r="L64" s="234">
        <f t="shared" si="13"/>
        <v>0</v>
      </c>
      <c r="M64" s="235"/>
      <c r="N64" s="108"/>
      <c r="O64" s="233">
        <f t="shared" si="14"/>
        <v>0</v>
      </c>
      <c r="P64" s="236"/>
    </row>
    <row r="65" spans="1:16" ht="24" hidden="1" customHeight="1" x14ac:dyDescent="0.25">
      <c r="A65" s="58">
        <v>1149</v>
      </c>
      <c r="B65" s="101" t="s">
        <v>80</v>
      </c>
      <c r="C65" s="102">
        <f t="shared" si="3"/>
        <v>0</v>
      </c>
      <c r="D65" s="232"/>
      <c r="E65" s="108"/>
      <c r="F65" s="343">
        <f t="shared" si="11"/>
        <v>0</v>
      </c>
      <c r="G65" s="232"/>
      <c r="H65" s="107"/>
      <c r="I65" s="233">
        <f t="shared" si="12"/>
        <v>0</v>
      </c>
      <c r="J65" s="107"/>
      <c r="K65" s="108"/>
      <c r="L65" s="234">
        <f t="shared" si="13"/>
        <v>0</v>
      </c>
      <c r="M65" s="235"/>
      <c r="N65" s="108"/>
      <c r="O65" s="233">
        <f t="shared" si="14"/>
        <v>0</v>
      </c>
      <c r="P65" s="236"/>
    </row>
    <row r="66" spans="1:16" ht="36" hidden="1" x14ac:dyDescent="0.25">
      <c r="A66" s="220">
        <v>1150</v>
      </c>
      <c r="B66" s="164" t="s">
        <v>81</v>
      </c>
      <c r="C66" s="170">
        <f t="shared" si="3"/>
        <v>0</v>
      </c>
      <c r="D66" s="241"/>
      <c r="E66" s="242"/>
      <c r="F66" s="358">
        <f t="shared" si="11"/>
        <v>0</v>
      </c>
      <c r="G66" s="241"/>
      <c r="H66" s="243"/>
      <c r="I66" s="224">
        <f t="shared" si="12"/>
        <v>0</v>
      </c>
      <c r="J66" s="243"/>
      <c r="K66" s="242"/>
      <c r="L66" s="225">
        <f t="shared" si="13"/>
        <v>0</v>
      </c>
      <c r="M66" s="244"/>
      <c r="N66" s="242"/>
      <c r="O66" s="224">
        <f t="shared" si="14"/>
        <v>0</v>
      </c>
      <c r="P66" s="226"/>
    </row>
    <row r="67" spans="1:16" ht="24" hidden="1" x14ac:dyDescent="0.25">
      <c r="A67" s="76">
        <v>1200</v>
      </c>
      <c r="B67" s="213" t="s">
        <v>82</v>
      </c>
      <c r="C67" s="77">
        <f t="shared" si="3"/>
        <v>0</v>
      </c>
      <c r="D67" s="214">
        <f t="shared" ref="D67:O67" si="15">SUM(D68:D69)</f>
        <v>0</v>
      </c>
      <c r="E67" s="88">
        <f t="shared" si="15"/>
        <v>0</v>
      </c>
      <c r="F67" s="345">
        <f t="shared" si="15"/>
        <v>0</v>
      </c>
      <c r="G67" s="214">
        <f t="shared" si="15"/>
        <v>0</v>
      </c>
      <c r="H67" s="87">
        <f t="shared" si="15"/>
        <v>0</v>
      </c>
      <c r="I67" s="215">
        <f t="shared" si="15"/>
        <v>0</v>
      </c>
      <c r="J67" s="87">
        <f t="shared" si="15"/>
        <v>0</v>
      </c>
      <c r="K67" s="88">
        <f t="shared" si="15"/>
        <v>0</v>
      </c>
      <c r="L67" s="89">
        <f t="shared" si="15"/>
        <v>0</v>
      </c>
      <c r="M67" s="77">
        <f t="shared" si="15"/>
        <v>0</v>
      </c>
      <c r="N67" s="88">
        <f t="shared" si="15"/>
        <v>0</v>
      </c>
      <c r="O67" s="215">
        <f t="shared" si="15"/>
        <v>0</v>
      </c>
      <c r="P67" s="245"/>
    </row>
    <row r="68" spans="1:16" ht="24" hidden="1" x14ac:dyDescent="0.25">
      <c r="A68" s="496">
        <v>1210</v>
      </c>
      <c r="B68" s="91" t="s">
        <v>83</v>
      </c>
      <c r="C68" s="92">
        <f t="shared" si="3"/>
        <v>0</v>
      </c>
      <c r="D68" s="227"/>
      <c r="E68" s="98"/>
      <c r="F68" s="359">
        <f>D68+E68</f>
        <v>0</v>
      </c>
      <c r="G68" s="227"/>
      <c r="H68" s="97"/>
      <c r="I68" s="228">
        <f>G68+H68</f>
        <v>0</v>
      </c>
      <c r="J68" s="97"/>
      <c r="K68" s="98"/>
      <c r="L68" s="229">
        <f>J68+K68</f>
        <v>0</v>
      </c>
      <c r="M68" s="230"/>
      <c r="N68" s="98"/>
      <c r="O68" s="228">
        <f>M68+N68</f>
        <v>0</v>
      </c>
      <c r="P68" s="231"/>
    </row>
    <row r="69" spans="1:16" ht="24" hidden="1" x14ac:dyDescent="0.25">
      <c r="A69" s="237">
        <v>1220</v>
      </c>
      <c r="B69" s="101" t="s">
        <v>84</v>
      </c>
      <c r="C69" s="102">
        <f t="shared" si="3"/>
        <v>0</v>
      </c>
      <c r="D69" s="238">
        <f t="shared" ref="D69:O69" si="16">SUM(D70:D74)</f>
        <v>0</v>
      </c>
      <c r="E69" s="239">
        <f t="shared" si="16"/>
        <v>0</v>
      </c>
      <c r="F69" s="343">
        <f t="shared" si="16"/>
        <v>0</v>
      </c>
      <c r="G69" s="238">
        <f t="shared" si="16"/>
        <v>0</v>
      </c>
      <c r="H69" s="240">
        <f t="shared" si="16"/>
        <v>0</v>
      </c>
      <c r="I69" s="233">
        <f t="shared" si="16"/>
        <v>0</v>
      </c>
      <c r="J69" s="240">
        <f t="shared" si="16"/>
        <v>0</v>
      </c>
      <c r="K69" s="239">
        <f t="shared" si="16"/>
        <v>0</v>
      </c>
      <c r="L69" s="234">
        <f t="shared" si="16"/>
        <v>0</v>
      </c>
      <c r="M69" s="102">
        <f t="shared" si="16"/>
        <v>0</v>
      </c>
      <c r="N69" s="239">
        <f t="shared" si="16"/>
        <v>0</v>
      </c>
      <c r="O69" s="233">
        <f t="shared" si="16"/>
        <v>0</v>
      </c>
      <c r="P69" s="236"/>
    </row>
    <row r="70" spans="1:16" ht="48" hidden="1" x14ac:dyDescent="0.25">
      <c r="A70" s="58">
        <v>1221</v>
      </c>
      <c r="B70" s="101" t="s">
        <v>85</v>
      </c>
      <c r="C70" s="102">
        <f t="shared" si="3"/>
        <v>0</v>
      </c>
      <c r="D70" s="232"/>
      <c r="E70" s="108"/>
      <c r="F70" s="343">
        <f>D70+E70</f>
        <v>0</v>
      </c>
      <c r="G70" s="232"/>
      <c r="H70" s="107"/>
      <c r="I70" s="233">
        <f>G70+H70</f>
        <v>0</v>
      </c>
      <c r="J70" s="107"/>
      <c r="K70" s="108"/>
      <c r="L70" s="234">
        <f>J70+K70</f>
        <v>0</v>
      </c>
      <c r="M70" s="235"/>
      <c r="N70" s="108"/>
      <c r="O70" s="233">
        <f>M70+N70</f>
        <v>0</v>
      </c>
      <c r="P70" s="236"/>
    </row>
    <row r="71" spans="1:16" hidden="1" x14ac:dyDescent="0.25">
      <c r="A71" s="58">
        <v>1223</v>
      </c>
      <c r="B71" s="101" t="s">
        <v>86</v>
      </c>
      <c r="C71" s="102">
        <f t="shared" si="3"/>
        <v>0</v>
      </c>
      <c r="D71" s="232"/>
      <c r="E71" s="108"/>
      <c r="F71" s="343">
        <f>D71+E71</f>
        <v>0</v>
      </c>
      <c r="G71" s="232"/>
      <c r="H71" s="107"/>
      <c r="I71" s="233">
        <f>G71+H71</f>
        <v>0</v>
      </c>
      <c r="J71" s="107"/>
      <c r="K71" s="108"/>
      <c r="L71" s="234">
        <f>J71+K71</f>
        <v>0</v>
      </c>
      <c r="M71" s="235"/>
      <c r="N71" s="108"/>
      <c r="O71" s="233">
        <f>M71+N71</f>
        <v>0</v>
      </c>
      <c r="P71" s="236"/>
    </row>
    <row r="72" spans="1:16" hidden="1" x14ac:dyDescent="0.25">
      <c r="A72" s="58">
        <v>1225</v>
      </c>
      <c r="B72" s="101" t="s">
        <v>87</v>
      </c>
      <c r="C72" s="102">
        <f t="shared" si="3"/>
        <v>0</v>
      </c>
      <c r="D72" s="232"/>
      <c r="E72" s="108"/>
      <c r="F72" s="343">
        <f>D72+E72</f>
        <v>0</v>
      </c>
      <c r="G72" s="232"/>
      <c r="H72" s="107"/>
      <c r="I72" s="233">
        <f>G72+H72</f>
        <v>0</v>
      </c>
      <c r="J72" s="107"/>
      <c r="K72" s="108"/>
      <c r="L72" s="234">
        <f>J72+K72</f>
        <v>0</v>
      </c>
      <c r="M72" s="235"/>
      <c r="N72" s="108"/>
      <c r="O72" s="233">
        <f>M72+N72</f>
        <v>0</v>
      </c>
      <c r="P72" s="236"/>
    </row>
    <row r="73" spans="1:16" ht="36" hidden="1" x14ac:dyDescent="0.25">
      <c r="A73" s="58">
        <v>1227</v>
      </c>
      <c r="B73" s="101" t="s">
        <v>88</v>
      </c>
      <c r="C73" s="102">
        <f t="shared" si="3"/>
        <v>0</v>
      </c>
      <c r="D73" s="232"/>
      <c r="E73" s="108"/>
      <c r="F73" s="343">
        <f>D73+E73</f>
        <v>0</v>
      </c>
      <c r="G73" s="232"/>
      <c r="H73" s="107"/>
      <c r="I73" s="233">
        <f>G73+H73</f>
        <v>0</v>
      </c>
      <c r="J73" s="107"/>
      <c r="K73" s="108"/>
      <c r="L73" s="234">
        <f>J73+K73</f>
        <v>0</v>
      </c>
      <c r="M73" s="235"/>
      <c r="N73" s="108"/>
      <c r="O73" s="233">
        <f>M73+N73</f>
        <v>0</v>
      </c>
      <c r="P73" s="236"/>
    </row>
    <row r="74" spans="1:16" ht="48" hidden="1" x14ac:dyDescent="0.25">
      <c r="A74" s="58">
        <v>1228</v>
      </c>
      <c r="B74" s="101" t="s">
        <v>89</v>
      </c>
      <c r="C74" s="102">
        <f t="shared" si="3"/>
        <v>0</v>
      </c>
      <c r="D74" s="232"/>
      <c r="E74" s="108"/>
      <c r="F74" s="343">
        <f>D74+E74</f>
        <v>0</v>
      </c>
      <c r="G74" s="232"/>
      <c r="H74" s="107"/>
      <c r="I74" s="233">
        <f>G74+H74</f>
        <v>0</v>
      </c>
      <c r="J74" s="107"/>
      <c r="K74" s="108"/>
      <c r="L74" s="234">
        <f>J74+K74</f>
        <v>0</v>
      </c>
      <c r="M74" s="235"/>
      <c r="N74" s="108"/>
      <c r="O74" s="233">
        <f>M74+N74</f>
        <v>0</v>
      </c>
      <c r="P74" s="236"/>
    </row>
    <row r="75" spans="1:16" x14ac:dyDescent="0.25">
      <c r="A75" s="205">
        <v>2000</v>
      </c>
      <c r="B75" s="205" t="s">
        <v>90</v>
      </c>
      <c r="C75" s="206">
        <f t="shared" si="3"/>
        <v>249620</v>
      </c>
      <c r="D75" s="207">
        <f t="shared" ref="D75:O75" si="17">SUM(D76,D83,D130,D164,D165,D172)</f>
        <v>243258</v>
      </c>
      <c r="E75" s="472">
        <f t="shared" si="17"/>
        <v>0</v>
      </c>
      <c r="F75" s="431">
        <f t="shared" si="17"/>
        <v>243258</v>
      </c>
      <c r="G75" s="207">
        <f t="shared" si="17"/>
        <v>0</v>
      </c>
      <c r="H75" s="211">
        <f t="shared" si="17"/>
        <v>0</v>
      </c>
      <c r="I75" s="431">
        <f t="shared" si="17"/>
        <v>0</v>
      </c>
      <c r="J75" s="209">
        <f t="shared" si="17"/>
        <v>6362</v>
      </c>
      <c r="K75" s="472">
        <f t="shared" si="17"/>
        <v>0</v>
      </c>
      <c r="L75" s="431">
        <f t="shared" si="17"/>
        <v>6362</v>
      </c>
      <c r="M75" s="206">
        <f t="shared" si="17"/>
        <v>0</v>
      </c>
      <c r="N75" s="208">
        <f t="shared" si="17"/>
        <v>0</v>
      </c>
      <c r="O75" s="210">
        <f t="shared" si="17"/>
        <v>0</v>
      </c>
      <c r="P75" s="212"/>
    </row>
    <row r="76" spans="1:16" ht="24" x14ac:dyDescent="0.25">
      <c r="A76" s="76">
        <v>2100</v>
      </c>
      <c r="B76" s="213" t="s">
        <v>91</v>
      </c>
      <c r="C76" s="77">
        <f t="shared" si="3"/>
        <v>4723</v>
      </c>
      <c r="D76" s="214">
        <f t="shared" ref="D76:O76" si="18">SUM(D77,D80)</f>
        <v>4723</v>
      </c>
      <c r="E76" s="473">
        <f t="shared" si="18"/>
        <v>0</v>
      </c>
      <c r="F76" s="424">
        <f t="shared" si="18"/>
        <v>4723</v>
      </c>
      <c r="G76" s="214">
        <f t="shared" si="18"/>
        <v>0</v>
      </c>
      <c r="H76" s="89">
        <f t="shared" si="18"/>
        <v>0</v>
      </c>
      <c r="I76" s="424">
        <f t="shared" si="18"/>
        <v>0</v>
      </c>
      <c r="J76" s="87">
        <f t="shared" si="18"/>
        <v>0</v>
      </c>
      <c r="K76" s="473">
        <f t="shared" si="18"/>
        <v>0</v>
      </c>
      <c r="L76" s="424">
        <f t="shared" si="18"/>
        <v>0</v>
      </c>
      <c r="M76" s="77">
        <f t="shared" si="18"/>
        <v>0</v>
      </c>
      <c r="N76" s="88">
        <f t="shared" si="18"/>
        <v>0</v>
      </c>
      <c r="O76" s="215">
        <f t="shared" si="18"/>
        <v>0</v>
      </c>
      <c r="P76" s="245"/>
    </row>
    <row r="77" spans="1:16" ht="24" hidden="1" x14ac:dyDescent="0.25">
      <c r="A77" s="496">
        <v>2110</v>
      </c>
      <c r="B77" s="91" t="s">
        <v>92</v>
      </c>
      <c r="C77" s="92">
        <f t="shared" si="3"/>
        <v>0</v>
      </c>
      <c r="D77" s="246">
        <f t="shared" ref="D77:O77" si="19">SUM(D78:D79)</f>
        <v>0</v>
      </c>
      <c r="E77" s="247">
        <f t="shared" si="19"/>
        <v>0</v>
      </c>
      <c r="F77" s="359">
        <f t="shared" si="19"/>
        <v>0</v>
      </c>
      <c r="G77" s="246">
        <f t="shared" si="19"/>
        <v>0</v>
      </c>
      <c r="H77" s="248">
        <f t="shared" si="19"/>
        <v>0</v>
      </c>
      <c r="I77" s="228">
        <f t="shared" si="19"/>
        <v>0</v>
      </c>
      <c r="J77" s="248">
        <f t="shared" si="19"/>
        <v>0</v>
      </c>
      <c r="K77" s="247">
        <f t="shared" si="19"/>
        <v>0</v>
      </c>
      <c r="L77" s="229">
        <f t="shared" si="19"/>
        <v>0</v>
      </c>
      <c r="M77" s="92">
        <f t="shared" si="19"/>
        <v>0</v>
      </c>
      <c r="N77" s="247">
        <f t="shared" si="19"/>
        <v>0</v>
      </c>
      <c r="O77" s="228">
        <f t="shared" si="19"/>
        <v>0</v>
      </c>
      <c r="P77" s="231"/>
    </row>
    <row r="78" spans="1:16" hidden="1" x14ac:dyDescent="0.25">
      <c r="A78" s="58">
        <v>2111</v>
      </c>
      <c r="B78" s="101" t="s">
        <v>93</v>
      </c>
      <c r="C78" s="102">
        <f t="shared" si="3"/>
        <v>0</v>
      </c>
      <c r="D78" s="232"/>
      <c r="E78" s="108"/>
      <c r="F78" s="343">
        <f>D78+E78</f>
        <v>0</v>
      </c>
      <c r="G78" s="232"/>
      <c r="H78" s="107"/>
      <c r="I78" s="233">
        <f>G78+H78</f>
        <v>0</v>
      </c>
      <c r="J78" s="107"/>
      <c r="K78" s="108"/>
      <c r="L78" s="234">
        <f>J78+K78</f>
        <v>0</v>
      </c>
      <c r="M78" s="235"/>
      <c r="N78" s="108"/>
      <c r="O78" s="233">
        <f>M78+N78</f>
        <v>0</v>
      </c>
      <c r="P78" s="236"/>
    </row>
    <row r="79" spans="1:16" ht="24" hidden="1" x14ac:dyDescent="0.25">
      <c r="A79" s="58">
        <v>2112</v>
      </c>
      <c r="B79" s="101" t="s">
        <v>94</v>
      </c>
      <c r="C79" s="102">
        <f t="shared" si="3"/>
        <v>0</v>
      </c>
      <c r="D79" s="232"/>
      <c r="E79" s="108"/>
      <c r="F79" s="343">
        <f>D79+E79</f>
        <v>0</v>
      </c>
      <c r="G79" s="232"/>
      <c r="H79" s="107"/>
      <c r="I79" s="233">
        <f>G79+H79</f>
        <v>0</v>
      </c>
      <c r="J79" s="107"/>
      <c r="K79" s="108"/>
      <c r="L79" s="234">
        <f>J79+K79</f>
        <v>0</v>
      </c>
      <c r="M79" s="235"/>
      <c r="N79" s="108"/>
      <c r="O79" s="233">
        <f>M79+N79</f>
        <v>0</v>
      </c>
      <c r="P79" s="236"/>
    </row>
    <row r="80" spans="1:16" ht="24" x14ac:dyDescent="0.25">
      <c r="A80" s="237">
        <v>2120</v>
      </c>
      <c r="B80" s="101" t="s">
        <v>95</v>
      </c>
      <c r="C80" s="102">
        <f t="shared" si="3"/>
        <v>4723</v>
      </c>
      <c r="D80" s="238">
        <f t="shared" ref="D80:O80" si="20">SUM(D81:D82)</f>
        <v>4723</v>
      </c>
      <c r="E80" s="477">
        <f t="shared" si="20"/>
        <v>0</v>
      </c>
      <c r="F80" s="432">
        <f t="shared" si="20"/>
        <v>4723</v>
      </c>
      <c r="G80" s="238">
        <f t="shared" si="20"/>
        <v>0</v>
      </c>
      <c r="H80" s="234">
        <f t="shared" si="20"/>
        <v>0</v>
      </c>
      <c r="I80" s="432">
        <f t="shared" si="20"/>
        <v>0</v>
      </c>
      <c r="J80" s="240">
        <f t="shared" si="20"/>
        <v>0</v>
      </c>
      <c r="K80" s="477">
        <f t="shared" si="20"/>
        <v>0</v>
      </c>
      <c r="L80" s="432">
        <f t="shared" si="20"/>
        <v>0</v>
      </c>
      <c r="M80" s="102">
        <f t="shared" si="20"/>
        <v>0</v>
      </c>
      <c r="N80" s="239">
        <f t="shared" si="20"/>
        <v>0</v>
      </c>
      <c r="O80" s="233">
        <f t="shared" si="20"/>
        <v>0</v>
      </c>
      <c r="P80" s="236"/>
    </row>
    <row r="81" spans="1:16" x14ac:dyDescent="0.25">
      <c r="A81" s="58">
        <v>2121</v>
      </c>
      <c r="B81" s="101" t="s">
        <v>93</v>
      </c>
      <c r="C81" s="102">
        <f t="shared" si="3"/>
        <v>815</v>
      </c>
      <c r="D81" s="232">
        <v>815</v>
      </c>
      <c r="E81" s="476"/>
      <c r="F81" s="432">
        <f>D81+E81</f>
        <v>815</v>
      </c>
      <c r="G81" s="232"/>
      <c r="H81" s="515"/>
      <c r="I81" s="432">
        <f>G81+H81</f>
        <v>0</v>
      </c>
      <c r="J81" s="107"/>
      <c r="K81" s="476"/>
      <c r="L81" s="432">
        <f>J81+K81</f>
        <v>0</v>
      </c>
      <c r="M81" s="235"/>
      <c r="N81" s="108"/>
      <c r="O81" s="233">
        <f>M81+N81</f>
        <v>0</v>
      </c>
      <c r="P81" s="236"/>
    </row>
    <row r="82" spans="1:16" ht="24" x14ac:dyDescent="0.25">
      <c r="A82" s="58">
        <v>2122</v>
      </c>
      <c r="B82" s="101" t="s">
        <v>94</v>
      </c>
      <c r="C82" s="102">
        <f t="shared" si="3"/>
        <v>3908</v>
      </c>
      <c r="D82" s="232">
        <v>3908</v>
      </c>
      <c r="E82" s="476"/>
      <c r="F82" s="432">
        <f>D82+E82</f>
        <v>3908</v>
      </c>
      <c r="G82" s="232"/>
      <c r="H82" s="515"/>
      <c r="I82" s="432">
        <f>G82+H82</f>
        <v>0</v>
      </c>
      <c r="J82" s="107"/>
      <c r="K82" s="476"/>
      <c r="L82" s="432">
        <f>J82+K82</f>
        <v>0</v>
      </c>
      <c r="M82" s="235"/>
      <c r="N82" s="108"/>
      <c r="O82" s="233">
        <f>M82+N82</f>
        <v>0</v>
      </c>
      <c r="P82" s="236"/>
    </row>
    <row r="83" spans="1:16" x14ac:dyDescent="0.25">
      <c r="A83" s="76">
        <v>2200</v>
      </c>
      <c r="B83" s="213" t="s">
        <v>96</v>
      </c>
      <c r="C83" s="77">
        <f t="shared" si="3"/>
        <v>205582</v>
      </c>
      <c r="D83" s="214">
        <f t="shared" ref="D83:O83" si="21">SUM(D84,D89,D95,D103,D112,D116,D122,D128)</f>
        <v>202710</v>
      </c>
      <c r="E83" s="473">
        <f t="shared" si="21"/>
        <v>0</v>
      </c>
      <c r="F83" s="424">
        <f t="shared" si="21"/>
        <v>202710</v>
      </c>
      <c r="G83" s="214">
        <f t="shared" si="21"/>
        <v>0</v>
      </c>
      <c r="H83" s="89">
        <f t="shared" si="21"/>
        <v>0</v>
      </c>
      <c r="I83" s="424">
        <f t="shared" si="21"/>
        <v>0</v>
      </c>
      <c r="J83" s="87">
        <f t="shared" si="21"/>
        <v>2872</v>
      </c>
      <c r="K83" s="473">
        <f t="shared" si="21"/>
        <v>0</v>
      </c>
      <c r="L83" s="424">
        <f t="shared" si="21"/>
        <v>2872</v>
      </c>
      <c r="M83" s="125">
        <f t="shared" si="21"/>
        <v>0</v>
      </c>
      <c r="N83" s="249">
        <f t="shared" si="21"/>
        <v>0</v>
      </c>
      <c r="O83" s="250">
        <f t="shared" si="21"/>
        <v>0</v>
      </c>
      <c r="P83" s="251"/>
    </row>
    <row r="84" spans="1:16" ht="24" hidden="1" x14ac:dyDescent="0.25">
      <c r="A84" s="220">
        <v>2210</v>
      </c>
      <c r="B84" s="164" t="s">
        <v>97</v>
      </c>
      <c r="C84" s="170">
        <f t="shared" si="3"/>
        <v>0</v>
      </c>
      <c r="D84" s="221">
        <f t="shared" ref="D84:O84" si="22">SUM(D85:D88)</f>
        <v>0</v>
      </c>
      <c r="E84" s="222">
        <f t="shared" si="22"/>
        <v>0</v>
      </c>
      <c r="F84" s="358">
        <f t="shared" si="22"/>
        <v>0</v>
      </c>
      <c r="G84" s="221">
        <f t="shared" si="22"/>
        <v>0</v>
      </c>
      <c r="H84" s="223">
        <f t="shared" si="22"/>
        <v>0</v>
      </c>
      <c r="I84" s="224">
        <f t="shared" si="22"/>
        <v>0</v>
      </c>
      <c r="J84" s="223">
        <f t="shared" si="22"/>
        <v>0</v>
      </c>
      <c r="K84" s="222">
        <f t="shared" si="22"/>
        <v>0</v>
      </c>
      <c r="L84" s="225">
        <f t="shared" si="22"/>
        <v>0</v>
      </c>
      <c r="M84" s="170">
        <f t="shared" si="22"/>
        <v>0</v>
      </c>
      <c r="N84" s="222">
        <f t="shared" si="22"/>
        <v>0</v>
      </c>
      <c r="O84" s="224">
        <f t="shared" si="22"/>
        <v>0</v>
      </c>
      <c r="P84" s="226"/>
    </row>
    <row r="85" spans="1:16" ht="24" hidden="1" x14ac:dyDescent="0.25">
      <c r="A85" s="48">
        <v>2211</v>
      </c>
      <c r="B85" s="91" t="s">
        <v>98</v>
      </c>
      <c r="C85" s="92">
        <f t="shared" si="3"/>
        <v>0</v>
      </c>
      <c r="D85" s="227"/>
      <c r="E85" s="98"/>
      <c r="F85" s="359">
        <f>D85+E85</f>
        <v>0</v>
      </c>
      <c r="G85" s="227"/>
      <c r="H85" s="97"/>
      <c r="I85" s="228">
        <f>G85+H85</f>
        <v>0</v>
      </c>
      <c r="J85" s="97"/>
      <c r="K85" s="98"/>
      <c r="L85" s="229">
        <f>J85+K85</f>
        <v>0</v>
      </c>
      <c r="M85" s="230"/>
      <c r="N85" s="98"/>
      <c r="O85" s="228">
        <f>M85+N85</f>
        <v>0</v>
      </c>
      <c r="P85" s="231"/>
    </row>
    <row r="86" spans="1:16" ht="36" hidden="1" x14ac:dyDescent="0.25">
      <c r="A86" s="58">
        <v>2212</v>
      </c>
      <c r="B86" s="101" t="s">
        <v>99</v>
      </c>
      <c r="C86" s="102">
        <f t="shared" si="3"/>
        <v>0</v>
      </c>
      <c r="D86" s="232"/>
      <c r="E86" s="108"/>
      <c r="F86" s="343">
        <f>D86+E86</f>
        <v>0</v>
      </c>
      <c r="G86" s="232"/>
      <c r="H86" s="107"/>
      <c r="I86" s="233">
        <f>G86+H86</f>
        <v>0</v>
      </c>
      <c r="J86" s="107"/>
      <c r="K86" s="108"/>
      <c r="L86" s="234">
        <f>J86+K86</f>
        <v>0</v>
      </c>
      <c r="M86" s="235"/>
      <c r="N86" s="108"/>
      <c r="O86" s="233">
        <f>M86+N86</f>
        <v>0</v>
      </c>
      <c r="P86" s="236"/>
    </row>
    <row r="87" spans="1:16" ht="24" hidden="1" x14ac:dyDescent="0.25">
      <c r="A87" s="58">
        <v>2214</v>
      </c>
      <c r="B87" s="101" t="s">
        <v>100</v>
      </c>
      <c r="C87" s="102">
        <f t="shared" si="3"/>
        <v>0</v>
      </c>
      <c r="D87" s="232"/>
      <c r="E87" s="108"/>
      <c r="F87" s="343">
        <f>D87+E87</f>
        <v>0</v>
      </c>
      <c r="G87" s="232"/>
      <c r="H87" s="107"/>
      <c r="I87" s="233">
        <f>G87+H87</f>
        <v>0</v>
      </c>
      <c r="J87" s="107"/>
      <c r="K87" s="108"/>
      <c r="L87" s="234">
        <f>J87+K87</f>
        <v>0</v>
      </c>
      <c r="M87" s="235"/>
      <c r="N87" s="108"/>
      <c r="O87" s="233">
        <f>M87+N87</f>
        <v>0</v>
      </c>
      <c r="P87" s="236"/>
    </row>
    <row r="88" spans="1:16" hidden="1" x14ac:dyDescent="0.25">
      <c r="A88" s="58">
        <v>2219</v>
      </c>
      <c r="B88" s="101" t="s">
        <v>101</v>
      </c>
      <c r="C88" s="102">
        <f t="shared" si="3"/>
        <v>0</v>
      </c>
      <c r="D88" s="232"/>
      <c r="E88" s="108"/>
      <c r="F88" s="343">
        <f>D88+E88</f>
        <v>0</v>
      </c>
      <c r="G88" s="232"/>
      <c r="H88" s="107"/>
      <c r="I88" s="233">
        <f>G88+H88</f>
        <v>0</v>
      </c>
      <c r="J88" s="107"/>
      <c r="K88" s="108"/>
      <c r="L88" s="234">
        <f>J88+K88</f>
        <v>0</v>
      </c>
      <c r="M88" s="235"/>
      <c r="N88" s="108"/>
      <c r="O88" s="233">
        <f>M88+N88</f>
        <v>0</v>
      </c>
      <c r="P88" s="236"/>
    </row>
    <row r="89" spans="1:16" ht="24" hidden="1" x14ac:dyDescent="0.25">
      <c r="A89" s="237">
        <v>2220</v>
      </c>
      <c r="B89" s="101" t="s">
        <v>102</v>
      </c>
      <c r="C89" s="102">
        <f t="shared" si="3"/>
        <v>0</v>
      </c>
      <c r="D89" s="238">
        <f t="shared" ref="D89:O89" si="23">SUM(D90:D94)</f>
        <v>0</v>
      </c>
      <c r="E89" s="239">
        <f t="shared" si="23"/>
        <v>0</v>
      </c>
      <c r="F89" s="343">
        <f t="shared" si="23"/>
        <v>0</v>
      </c>
      <c r="G89" s="238">
        <f t="shared" si="23"/>
        <v>0</v>
      </c>
      <c r="H89" s="240">
        <f t="shared" si="23"/>
        <v>0</v>
      </c>
      <c r="I89" s="233">
        <f t="shared" si="23"/>
        <v>0</v>
      </c>
      <c r="J89" s="240">
        <f t="shared" si="23"/>
        <v>0</v>
      </c>
      <c r="K89" s="239">
        <f t="shared" si="23"/>
        <v>0</v>
      </c>
      <c r="L89" s="234">
        <f t="shared" si="23"/>
        <v>0</v>
      </c>
      <c r="M89" s="102">
        <f t="shared" si="23"/>
        <v>0</v>
      </c>
      <c r="N89" s="239">
        <f t="shared" si="23"/>
        <v>0</v>
      </c>
      <c r="O89" s="233">
        <f t="shared" si="23"/>
        <v>0</v>
      </c>
      <c r="P89" s="236"/>
    </row>
    <row r="90" spans="1:16" ht="24" hidden="1" x14ac:dyDescent="0.25">
      <c r="A90" s="58">
        <v>2221</v>
      </c>
      <c r="B90" s="101" t="s">
        <v>103</v>
      </c>
      <c r="C90" s="102">
        <f t="shared" si="3"/>
        <v>0</v>
      </c>
      <c r="D90" s="232"/>
      <c r="E90" s="108"/>
      <c r="F90" s="343">
        <f>D90+E90</f>
        <v>0</v>
      </c>
      <c r="G90" s="232"/>
      <c r="H90" s="107"/>
      <c r="I90" s="233">
        <f>G90+H90</f>
        <v>0</v>
      </c>
      <c r="J90" s="107"/>
      <c r="K90" s="108"/>
      <c r="L90" s="234">
        <f>J90+K90</f>
        <v>0</v>
      </c>
      <c r="M90" s="235"/>
      <c r="N90" s="108"/>
      <c r="O90" s="233">
        <f>M90+N90</f>
        <v>0</v>
      </c>
      <c r="P90" s="236"/>
    </row>
    <row r="91" spans="1:16" hidden="1" x14ac:dyDescent="0.25">
      <c r="A91" s="58">
        <v>2222</v>
      </c>
      <c r="B91" s="101" t="s">
        <v>104</v>
      </c>
      <c r="C91" s="102">
        <f t="shared" si="3"/>
        <v>0</v>
      </c>
      <c r="D91" s="232"/>
      <c r="E91" s="108"/>
      <c r="F91" s="343">
        <f>D91+E91</f>
        <v>0</v>
      </c>
      <c r="G91" s="232"/>
      <c r="H91" s="107"/>
      <c r="I91" s="233">
        <f>G91+H91</f>
        <v>0</v>
      </c>
      <c r="J91" s="107"/>
      <c r="K91" s="108"/>
      <c r="L91" s="234">
        <f>J91+K91</f>
        <v>0</v>
      </c>
      <c r="M91" s="235"/>
      <c r="N91" s="108"/>
      <c r="O91" s="233">
        <f>M91+N91</f>
        <v>0</v>
      </c>
      <c r="P91" s="236"/>
    </row>
    <row r="92" spans="1:16" hidden="1" x14ac:dyDescent="0.25">
      <c r="A92" s="58">
        <v>2223</v>
      </c>
      <c r="B92" s="101" t="s">
        <v>105</v>
      </c>
      <c r="C92" s="102">
        <f t="shared" si="3"/>
        <v>0</v>
      </c>
      <c r="D92" s="232"/>
      <c r="E92" s="108"/>
      <c r="F92" s="343">
        <f>D92+E92</f>
        <v>0</v>
      </c>
      <c r="G92" s="232"/>
      <c r="H92" s="107"/>
      <c r="I92" s="233">
        <f>G92+H92</f>
        <v>0</v>
      </c>
      <c r="J92" s="107"/>
      <c r="K92" s="108"/>
      <c r="L92" s="234">
        <f>J92+K92</f>
        <v>0</v>
      </c>
      <c r="M92" s="235"/>
      <c r="N92" s="108"/>
      <c r="O92" s="233">
        <f>M92+N92</f>
        <v>0</v>
      </c>
      <c r="P92" s="236"/>
    </row>
    <row r="93" spans="1:16" ht="48" hidden="1" x14ac:dyDescent="0.25">
      <c r="A93" s="58">
        <v>2224</v>
      </c>
      <c r="B93" s="101" t="s">
        <v>106</v>
      </c>
      <c r="C93" s="102">
        <f t="shared" si="3"/>
        <v>0</v>
      </c>
      <c r="D93" s="232"/>
      <c r="E93" s="108"/>
      <c r="F93" s="343">
        <f>D93+E93</f>
        <v>0</v>
      </c>
      <c r="G93" s="232"/>
      <c r="H93" s="107"/>
      <c r="I93" s="233">
        <f>G93+H93</f>
        <v>0</v>
      </c>
      <c r="J93" s="107"/>
      <c r="K93" s="108"/>
      <c r="L93" s="234">
        <f>J93+K93</f>
        <v>0</v>
      </c>
      <c r="M93" s="235"/>
      <c r="N93" s="108"/>
      <c r="O93" s="233">
        <f>M93+N93</f>
        <v>0</v>
      </c>
      <c r="P93" s="236"/>
    </row>
    <row r="94" spans="1:16" ht="24" hidden="1" x14ac:dyDescent="0.25">
      <c r="A94" s="58">
        <v>2229</v>
      </c>
      <c r="B94" s="101" t="s">
        <v>107</v>
      </c>
      <c r="C94" s="102">
        <f t="shared" si="3"/>
        <v>0</v>
      </c>
      <c r="D94" s="232"/>
      <c r="E94" s="108"/>
      <c r="F94" s="343">
        <f>D94+E94</f>
        <v>0</v>
      </c>
      <c r="G94" s="232"/>
      <c r="H94" s="107"/>
      <c r="I94" s="233">
        <f>G94+H94</f>
        <v>0</v>
      </c>
      <c r="J94" s="107"/>
      <c r="K94" s="108"/>
      <c r="L94" s="234">
        <f>J94+K94</f>
        <v>0</v>
      </c>
      <c r="M94" s="235"/>
      <c r="N94" s="108"/>
      <c r="O94" s="233">
        <f>M94+N94</f>
        <v>0</v>
      </c>
      <c r="P94" s="236"/>
    </row>
    <row r="95" spans="1:16" ht="36" x14ac:dyDescent="0.25">
      <c r="A95" s="237">
        <v>2230</v>
      </c>
      <c r="B95" s="101" t="s">
        <v>108</v>
      </c>
      <c r="C95" s="102">
        <f t="shared" si="3"/>
        <v>138574</v>
      </c>
      <c r="D95" s="238">
        <f t="shared" ref="D95:O95" si="24">SUM(D96:D102)</f>
        <v>136374</v>
      </c>
      <c r="E95" s="477">
        <f t="shared" si="24"/>
        <v>0</v>
      </c>
      <c r="F95" s="432">
        <f t="shared" si="24"/>
        <v>136374</v>
      </c>
      <c r="G95" s="238">
        <f t="shared" si="24"/>
        <v>0</v>
      </c>
      <c r="H95" s="234">
        <f t="shared" si="24"/>
        <v>0</v>
      </c>
      <c r="I95" s="432">
        <f t="shared" si="24"/>
        <v>0</v>
      </c>
      <c r="J95" s="240">
        <f t="shared" si="24"/>
        <v>2200</v>
      </c>
      <c r="K95" s="477">
        <f t="shared" si="24"/>
        <v>0</v>
      </c>
      <c r="L95" s="432">
        <f t="shared" si="24"/>
        <v>2200</v>
      </c>
      <c r="M95" s="102">
        <f t="shared" si="24"/>
        <v>0</v>
      </c>
      <c r="N95" s="239">
        <f t="shared" si="24"/>
        <v>0</v>
      </c>
      <c r="O95" s="233">
        <f t="shared" si="24"/>
        <v>0</v>
      </c>
      <c r="P95" s="236"/>
    </row>
    <row r="96" spans="1:16" ht="24" x14ac:dyDescent="0.25">
      <c r="A96" s="58">
        <v>2231</v>
      </c>
      <c r="B96" s="101" t="s">
        <v>109</v>
      </c>
      <c r="C96" s="102">
        <f t="shared" si="3"/>
        <v>14959</v>
      </c>
      <c r="D96" s="232">
        <v>14959</v>
      </c>
      <c r="E96" s="476"/>
      <c r="F96" s="432">
        <f t="shared" ref="F96:F102" si="25">D96+E96</f>
        <v>14959</v>
      </c>
      <c r="G96" s="232"/>
      <c r="H96" s="515"/>
      <c r="I96" s="432">
        <f t="shared" ref="I96:I102" si="26">G96+H96</f>
        <v>0</v>
      </c>
      <c r="J96" s="107"/>
      <c r="K96" s="476"/>
      <c r="L96" s="432">
        <f t="shared" ref="L96:L102" si="27">J96+K96</f>
        <v>0</v>
      </c>
      <c r="M96" s="235"/>
      <c r="N96" s="108"/>
      <c r="O96" s="233">
        <f t="shared" ref="O96:O102" si="28">M96+N96</f>
        <v>0</v>
      </c>
      <c r="P96" s="236"/>
    </row>
    <row r="97" spans="1:16" ht="24.75" customHeight="1" x14ac:dyDescent="0.25">
      <c r="A97" s="58">
        <v>2232</v>
      </c>
      <c r="B97" s="101" t="s">
        <v>110</v>
      </c>
      <c r="C97" s="102">
        <f t="shared" si="3"/>
        <v>4454</v>
      </c>
      <c r="D97" s="232">
        <v>4454</v>
      </c>
      <c r="E97" s="476"/>
      <c r="F97" s="432">
        <f t="shared" si="25"/>
        <v>4454</v>
      </c>
      <c r="G97" s="232"/>
      <c r="H97" s="515"/>
      <c r="I97" s="432">
        <f t="shared" si="26"/>
        <v>0</v>
      </c>
      <c r="J97" s="107"/>
      <c r="K97" s="476"/>
      <c r="L97" s="432">
        <f t="shared" si="27"/>
        <v>0</v>
      </c>
      <c r="M97" s="235"/>
      <c r="N97" s="108"/>
      <c r="O97" s="233">
        <f t="shared" si="28"/>
        <v>0</v>
      </c>
      <c r="P97" s="236"/>
    </row>
    <row r="98" spans="1:16" ht="24" hidden="1" x14ac:dyDescent="0.25">
      <c r="A98" s="48">
        <v>2233</v>
      </c>
      <c r="B98" s="91" t="s">
        <v>111</v>
      </c>
      <c r="C98" s="92">
        <f t="shared" si="3"/>
        <v>0</v>
      </c>
      <c r="D98" s="227"/>
      <c r="E98" s="98"/>
      <c r="F98" s="359">
        <f t="shared" si="25"/>
        <v>0</v>
      </c>
      <c r="G98" s="227"/>
      <c r="H98" s="97"/>
      <c r="I98" s="228">
        <f t="shared" si="26"/>
        <v>0</v>
      </c>
      <c r="J98" s="97"/>
      <c r="K98" s="98"/>
      <c r="L98" s="229">
        <f t="shared" si="27"/>
        <v>0</v>
      </c>
      <c r="M98" s="230"/>
      <c r="N98" s="98"/>
      <c r="O98" s="228">
        <f t="shared" si="28"/>
        <v>0</v>
      </c>
      <c r="P98" s="231"/>
    </row>
    <row r="99" spans="1:16" ht="36" hidden="1" x14ac:dyDescent="0.25">
      <c r="A99" s="58">
        <v>2234</v>
      </c>
      <c r="B99" s="101" t="s">
        <v>112</v>
      </c>
      <c r="C99" s="102">
        <f t="shared" si="3"/>
        <v>0</v>
      </c>
      <c r="D99" s="232"/>
      <c r="E99" s="108"/>
      <c r="F99" s="343">
        <f t="shared" si="25"/>
        <v>0</v>
      </c>
      <c r="G99" s="232"/>
      <c r="H99" s="107"/>
      <c r="I99" s="233">
        <f t="shared" si="26"/>
        <v>0</v>
      </c>
      <c r="J99" s="107"/>
      <c r="K99" s="108"/>
      <c r="L99" s="234">
        <f t="shared" si="27"/>
        <v>0</v>
      </c>
      <c r="M99" s="235"/>
      <c r="N99" s="108"/>
      <c r="O99" s="233">
        <f t="shared" si="28"/>
        <v>0</v>
      </c>
      <c r="P99" s="236"/>
    </row>
    <row r="100" spans="1:16" ht="24" hidden="1" x14ac:dyDescent="0.25">
      <c r="A100" s="58">
        <v>2235</v>
      </c>
      <c r="B100" s="101" t="s">
        <v>113</v>
      </c>
      <c r="C100" s="102">
        <f t="shared" si="3"/>
        <v>0</v>
      </c>
      <c r="D100" s="232"/>
      <c r="E100" s="108"/>
      <c r="F100" s="343">
        <f t="shared" si="25"/>
        <v>0</v>
      </c>
      <c r="G100" s="232"/>
      <c r="H100" s="107"/>
      <c r="I100" s="233">
        <f t="shared" si="26"/>
        <v>0</v>
      </c>
      <c r="J100" s="107"/>
      <c r="K100" s="108"/>
      <c r="L100" s="234">
        <f t="shared" si="27"/>
        <v>0</v>
      </c>
      <c r="M100" s="235"/>
      <c r="N100" s="108"/>
      <c r="O100" s="233">
        <f t="shared" si="28"/>
        <v>0</v>
      </c>
      <c r="P100" s="236"/>
    </row>
    <row r="101" spans="1:16" hidden="1" x14ac:dyDescent="0.25">
      <c r="A101" s="58">
        <v>2236</v>
      </c>
      <c r="B101" s="101" t="s">
        <v>114</v>
      </c>
      <c r="C101" s="102">
        <f t="shared" si="3"/>
        <v>0</v>
      </c>
      <c r="D101" s="232"/>
      <c r="E101" s="108"/>
      <c r="F101" s="343">
        <f t="shared" si="25"/>
        <v>0</v>
      </c>
      <c r="G101" s="232"/>
      <c r="H101" s="107"/>
      <c r="I101" s="233">
        <f t="shared" si="26"/>
        <v>0</v>
      </c>
      <c r="J101" s="107"/>
      <c r="K101" s="108"/>
      <c r="L101" s="234">
        <f t="shared" si="27"/>
        <v>0</v>
      </c>
      <c r="M101" s="235"/>
      <c r="N101" s="108"/>
      <c r="O101" s="233">
        <f t="shared" si="28"/>
        <v>0</v>
      </c>
      <c r="P101" s="236"/>
    </row>
    <row r="102" spans="1:16" ht="24" x14ac:dyDescent="0.25">
      <c r="A102" s="58">
        <v>2239</v>
      </c>
      <c r="B102" s="101" t="s">
        <v>115</v>
      </c>
      <c r="C102" s="102">
        <f t="shared" si="3"/>
        <v>119161</v>
      </c>
      <c r="D102" s="232">
        <v>116961</v>
      </c>
      <c r="E102" s="476"/>
      <c r="F102" s="432">
        <f t="shared" si="25"/>
        <v>116961</v>
      </c>
      <c r="G102" s="232"/>
      <c r="H102" s="515"/>
      <c r="I102" s="432">
        <f t="shared" si="26"/>
        <v>0</v>
      </c>
      <c r="J102" s="107">
        <v>2200</v>
      </c>
      <c r="K102" s="476"/>
      <c r="L102" s="432">
        <f t="shared" si="27"/>
        <v>2200</v>
      </c>
      <c r="M102" s="235"/>
      <c r="N102" s="108"/>
      <c r="O102" s="233">
        <f t="shared" si="28"/>
        <v>0</v>
      </c>
      <c r="P102" s="236"/>
    </row>
    <row r="103" spans="1:16" ht="36" x14ac:dyDescent="0.25">
      <c r="A103" s="237">
        <v>2240</v>
      </c>
      <c r="B103" s="101" t="s">
        <v>116</v>
      </c>
      <c r="C103" s="102">
        <f t="shared" si="3"/>
        <v>40510</v>
      </c>
      <c r="D103" s="238">
        <f t="shared" ref="D103:O103" si="29">SUM(D104:D111)</f>
        <v>40510</v>
      </c>
      <c r="E103" s="477">
        <f t="shared" si="29"/>
        <v>0</v>
      </c>
      <c r="F103" s="432">
        <f t="shared" si="29"/>
        <v>40510</v>
      </c>
      <c r="G103" s="238">
        <f t="shared" si="29"/>
        <v>0</v>
      </c>
      <c r="H103" s="234">
        <f t="shared" si="29"/>
        <v>0</v>
      </c>
      <c r="I103" s="432">
        <f t="shared" si="29"/>
        <v>0</v>
      </c>
      <c r="J103" s="240">
        <f t="shared" si="29"/>
        <v>0</v>
      </c>
      <c r="K103" s="477">
        <f t="shared" si="29"/>
        <v>0</v>
      </c>
      <c r="L103" s="432">
        <f t="shared" si="29"/>
        <v>0</v>
      </c>
      <c r="M103" s="102">
        <f t="shared" si="29"/>
        <v>0</v>
      </c>
      <c r="N103" s="239">
        <f t="shared" si="29"/>
        <v>0</v>
      </c>
      <c r="O103" s="233">
        <f t="shared" si="29"/>
        <v>0</v>
      </c>
      <c r="P103" s="236"/>
    </row>
    <row r="104" spans="1:16" hidden="1" x14ac:dyDescent="0.25">
      <c r="A104" s="58">
        <v>2241</v>
      </c>
      <c r="B104" s="101" t="s">
        <v>117</v>
      </c>
      <c r="C104" s="102">
        <f t="shared" si="3"/>
        <v>0</v>
      </c>
      <c r="D104" s="232"/>
      <c r="E104" s="108"/>
      <c r="F104" s="343">
        <f t="shared" ref="F104:F111" si="30">D104+E104</f>
        <v>0</v>
      </c>
      <c r="G104" s="232"/>
      <c r="H104" s="107"/>
      <c r="I104" s="233">
        <f t="shared" ref="I104:I111" si="31">G104+H104</f>
        <v>0</v>
      </c>
      <c r="J104" s="107"/>
      <c r="K104" s="108"/>
      <c r="L104" s="234">
        <f t="shared" ref="L104:L111" si="32">J104+K104</f>
        <v>0</v>
      </c>
      <c r="M104" s="235"/>
      <c r="N104" s="108"/>
      <c r="O104" s="233">
        <f t="shared" ref="O104:O111" si="33">M104+N104</f>
        <v>0</v>
      </c>
      <c r="P104" s="236"/>
    </row>
    <row r="105" spans="1:16" ht="24" hidden="1" x14ac:dyDescent="0.25">
      <c r="A105" s="58">
        <v>2242</v>
      </c>
      <c r="B105" s="101" t="s">
        <v>118</v>
      </c>
      <c r="C105" s="102">
        <f t="shared" si="3"/>
        <v>0</v>
      </c>
      <c r="D105" s="232"/>
      <c r="E105" s="108"/>
      <c r="F105" s="343">
        <f t="shared" si="30"/>
        <v>0</v>
      </c>
      <c r="G105" s="232"/>
      <c r="H105" s="107"/>
      <c r="I105" s="233">
        <f t="shared" si="31"/>
        <v>0</v>
      </c>
      <c r="J105" s="107"/>
      <c r="K105" s="108"/>
      <c r="L105" s="234">
        <f t="shared" si="32"/>
        <v>0</v>
      </c>
      <c r="M105" s="235"/>
      <c r="N105" s="108"/>
      <c r="O105" s="233">
        <f t="shared" si="33"/>
        <v>0</v>
      </c>
      <c r="P105" s="236"/>
    </row>
    <row r="106" spans="1:16" ht="24" x14ac:dyDescent="0.25">
      <c r="A106" s="58">
        <v>2243</v>
      </c>
      <c r="B106" s="101" t="s">
        <v>119</v>
      </c>
      <c r="C106" s="102">
        <f t="shared" si="3"/>
        <v>110</v>
      </c>
      <c r="D106" s="232">
        <v>110</v>
      </c>
      <c r="E106" s="476"/>
      <c r="F106" s="432">
        <f t="shared" si="30"/>
        <v>110</v>
      </c>
      <c r="G106" s="232"/>
      <c r="H106" s="515"/>
      <c r="I106" s="432">
        <f t="shared" si="31"/>
        <v>0</v>
      </c>
      <c r="J106" s="107"/>
      <c r="K106" s="476"/>
      <c r="L106" s="432">
        <f t="shared" si="32"/>
        <v>0</v>
      </c>
      <c r="M106" s="235"/>
      <c r="N106" s="108"/>
      <c r="O106" s="233">
        <f t="shared" si="33"/>
        <v>0</v>
      </c>
      <c r="P106" s="236"/>
    </row>
    <row r="107" spans="1:16" x14ac:dyDescent="0.25">
      <c r="A107" s="58">
        <v>2244</v>
      </c>
      <c r="B107" s="101" t="s">
        <v>120</v>
      </c>
      <c r="C107" s="102">
        <f t="shared" si="3"/>
        <v>40400</v>
      </c>
      <c r="D107" s="232">
        <v>40400</v>
      </c>
      <c r="E107" s="476"/>
      <c r="F107" s="432">
        <f t="shared" si="30"/>
        <v>40400</v>
      </c>
      <c r="G107" s="232"/>
      <c r="H107" s="515"/>
      <c r="I107" s="432">
        <f t="shared" si="31"/>
        <v>0</v>
      </c>
      <c r="J107" s="107"/>
      <c r="K107" s="476"/>
      <c r="L107" s="432">
        <f t="shared" si="32"/>
        <v>0</v>
      </c>
      <c r="M107" s="235"/>
      <c r="N107" s="108"/>
      <c r="O107" s="233">
        <f t="shared" si="33"/>
        <v>0</v>
      </c>
      <c r="P107" s="236"/>
    </row>
    <row r="108" spans="1:16" ht="24" hidden="1" x14ac:dyDescent="0.25">
      <c r="A108" s="58">
        <v>2246</v>
      </c>
      <c r="B108" s="101" t="s">
        <v>121</v>
      </c>
      <c r="C108" s="102">
        <f t="shared" si="3"/>
        <v>0</v>
      </c>
      <c r="D108" s="232"/>
      <c r="E108" s="108"/>
      <c r="F108" s="343">
        <f t="shared" si="30"/>
        <v>0</v>
      </c>
      <c r="G108" s="232"/>
      <c r="H108" s="107"/>
      <c r="I108" s="233">
        <f t="shared" si="31"/>
        <v>0</v>
      </c>
      <c r="J108" s="107"/>
      <c r="K108" s="108"/>
      <c r="L108" s="234">
        <f t="shared" si="32"/>
        <v>0</v>
      </c>
      <c r="M108" s="235"/>
      <c r="N108" s="108"/>
      <c r="O108" s="233">
        <f t="shared" si="33"/>
        <v>0</v>
      </c>
      <c r="P108" s="236"/>
    </row>
    <row r="109" spans="1:16" hidden="1" x14ac:dyDescent="0.25">
      <c r="A109" s="58">
        <v>2247</v>
      </c>
      <c r="B109" s="101" t="s">
        <v>122</v>
      </c>
      <c r="C109" s="102">
        <f t="shared" si="3"/>
        <v>0</v>
      </c>
      <c r="D109" s="232"/>
      <c r="E109" s="108"/>
      <c r="F109" s="343">
        <f t="shared" si="30"/>
        <v>0</v>
      </c>
      <c r="G109" s="232"/>
      <c r="H109" s="107"/>
      <c r="I109" s="233">
        <f t="shared" si="31"/>
        <v>0</v>
      </c>
      <c r="J109" s="107"/>
      <c r="K109" s="108"/>
      <c r="L109" s="234">
        <f t="shared" si="32"/>
        <v>0</v>
      </c>
      <c r="M109" s="235"/>
      <c r="N109" s="108"/>
      <c r="O109" s="233">
        <f t="shared" si="33"/>
        <v>0</v>
      </c>
      <c r="P109" s="236"/>
    </row>
    <row r="110" spans="1:16" ht="24" hidden="1" x14ac:dyDescent="0.25">
      <c r="A110" s="58">
        <v>2248</v>
      </c>
      <c r="B110" s="101" t="s">
        <v>123</v>
      </c>
      <c r="C110" s="102">
        <f t="shared" si="3"/>
        <v>0</v>
      </c>
      <c r="D110" s="232"/>
      <c r="E110" s="108"/>
      <c r="F110" s="343">
        <f t="shared" si="30"/>
        <v>0</v>
      </c>
      <c r="G110" s="232"/>
      <c r="H110" s="107"/>
      <c r="I110" s="233">
        <f t="shared" si="31"/>
        <v>0</v>
      </c>
      <c r="J110" s="107"/>
      <c r="K110" s="108"/>
      <c r="L110" s="234">
        <f t="shared" si="32"/>
        <v>0</v>
      </c>
      <c r="M110" s="235"/>
      <c r="N110" s="108"/>
      <c r="O110" s="233">
        <f t="shared" si="33"/>
        <v>0</v>
      </c>
      <c r="P110" s="236"/>
    </row>
    <row r="111" spans="1:16" ht="24" hidden="1" x14ac:dyDescent="0.25">
      <c r="A111" s="58">
        <v>2249</v>
      </c>
      <c r="B111" s="101" t="s">
        <v>124</v>
      </c>
      <c r="C111" s="102">
        <f t="shared" si="3"/>
        <v>0</v>
      </c>
      <c r="D111" s="232"/>
      <c r="E111" s="108"/>
      <c r="F111" s="343">
        <f t="shared" si="30"/>
        <v>0</v>
      </c>
      <c r="G111" s="232"/>
      <c r="H111" s="107"/>
      <c r="I111" s="233">
        <f t="shared" si="31"/>
        <v>0</v>
      </c>
      <c r="J111" s="107"/>
      <c r="K111" s="108"/>
      <c r="L111" s="234">
        <f t="shared" si="32"/>
        <v>0</v>
      </c>
      <c r="M111" s="235"/>
      <c r="N111" s="108"/>
      <c r="O111" s="233">
        <f t="shared" si="33"/>
        <v>0</v>
      </c>
      <c r="P111" s="236"/>
    </row>
    <row r="112" spans="1:16" x14ac:dyDescent="0.25">
      <c r="A112" s="237">
        <v>2250</v>
      </c>
      <c r="B112" s="101" t="s">
        <v>125</v>
      </c>
      <c r="C112" s="102">
        <f t="shared" si="3"/>
        <v>5000</v>
      </c>
      <c r="D112" s="238">
        <f t="shared" ref="D112:O112" si="34">SUM(D113:D115)</f>
        <v>5000</v>
      </c>
      <c r="E112" s="477">
        <f t="shared" si="34"/>
        <v>0</v>
      </c>
      <c r="F112" s="432">
        <f t="shared" si="34"/>
        <v>5000</v>
      </c>
      <c r="G112" s="238">
        <f t="shared" si="34"/>
        <v>0</v>
      </c>
      <c r="H112" s="234">
        <f t="shared" si="34"/>
        <v>0</v>
      </c>
      <c r="I112" s="432">
        <f t="shared" si="34"/>
        <v>0</v>
      </c>
      <c r="J112" s="240">
        <f t="shared" si="34"/>
        <v>0</v>
      </c>
      <c r="K112" s="477">
        <f t="shared" si="34"/>
        <v>0</v>
      </c>
      <c r="L112" s="432">
        <f t="shared" si="34"/>
        <v>0</v>
      </c>
      <c r="M112" s="102">
        <f t="shared" si="34"/>
        <v>0</v>
      </c>
      <c r="N112" s="239">
        <f t="shared" si="34"/>
        <v>0</v>
      </c>
      <c r="O112" s="233">
        <f t="shared" si="34"/>
        <v>0</v>
      </c>
      <c r="P112" s="236"/>
    </row>
    <row r="113" spans="1:16" hidden="1" x14ac:dyDescent="0.25">
      <c r="A113" s="58">
        <v>2251</v>
      </c>
      <c r="B113" s="101" t="s">
        <v>126</v>
      </c>
      <c r="C113" s="102">
        <f t="shared" si="3"/>
        <v>0</v>
      </c>
      <c r="D113" s="232"/>
      <c r="E113" s="108"/>
      <c r="F113" s="343">
        <f>D113+E113</f>
        <v>0</v>
      </c>
      <c r="G113" s="232"/>
      <c r="H113" s="107"/>
      <c r="I113" s="233">
        <f>G113+H113</f>
        <v>0</v>
      </c>
      <c r="J113" s="107"/>
      <c r="K113" s="108"/>
      <c r="L113" s="234">
        <f>J113+K113</f>
        <v>0</v>
      </c>
      <c r="M113" s="235"/>
      <c r="N113" s="108"/>
      <c r="O113" s="233">
        <f>M113+N113</f>
        <v>0</v>
      </c>
      <c r="P113" s="236"/>
    </row>
    <row r="114" spans="1:16" ht="24" hidden="1" x14ac:dyDescent="0.25">
      <c r="A114" s="58">
        <v>2252</v>
      </c>
      <c r="B114" s="101" t="s">
        <v>127</v>
      </c>
      <c r="C114" s="102">
        <f t="shared" ref="C114:C177" si="35">F114+I114+L114+O114</f>
        <v>0</v>
      </c>
      <c r="D114" s="232"/>
      <c r="E114" s="108"/>
      <c r="F114" s="343">
        <f>D114+E114</f>
        <v>0</v>
      </c>
      <c r="G114" s="232"/>
      <c r="H114" s="107"/>
      <c r="I114" s="233">
        <f>G114+H114</f>
        <v>0</v>
      </c>
      <c r="J114" s="107"/>
      <c r="K114" s="108"/>
      <c r="L114" s="234">
        <f>J114+K114</f>
        <v>0</v>
      </c>
      <c r="M114" s="235"/>
      <c r="N114" s="108"/>
      <c r="O114" s="233">
        <f>M114+N114</f>
        <v>0</v>
      </c>
      <c r="P114" s="236"/>
    </row>
    <row r="115" spans="1:16" ht="24" x14ac:dyDescent="0.25">
      <c r="A115" s="58">
        <v>2259</v>
      </c>
      <c r="B115" s="101" t="s">
        <v>128</v>
      </c>
      <c r="C115" s="102">
        <f t="shared" si="35"/>
        <v>5000</v>
      </c>
      <c r="D115" s="232">
        <v>5000</v>
      </c>
      <c r="E115" s="476"/>
      <c r="F115" s="432">
        <f>D115+E115</f>
        <v>5000</v>
      </c>
      <c r="G115" s="232"/>
      <c r="H115" s="515"/>
      <c r="I115" s="432">
        <f>G115+H115</f>
        <v>0</v>
      </c>
      <c r="J115" s="107"/>
      <c r="K115" s="476"/>
      <c r="L115" s="432">
        <f>J115+K115</f>
        <v>0</v>
      </c>
      <c r="M115" s="235"/>
      <c r="N115" s="108"/>
      <c r="O115" s="233">
        <f>M115+N115</f>
        <v>0</v>
      </c>
      <c r="P115" s="236"/>
    </row>
    <row r="116" spans="1:16" hidden="1" x14ac:dyDescent="0.25">
      <c r="A116" s="237">
        <v>2260</v>
      </c>
      <c r="B116" s="101" t="s">
        <v>129</v>
      </c>
      <c r="C116" s="102">
        <f t="shared" si="35"/>
        <v>0</v>
      </c>
      <c r="D116" s="238">
        <f t="shared" ref="D116:O116" si="36">SUM(D117:D121)</f>
        <v>0</v>
      </c>
      <c r="E116" s="239">
        <f t="shared" si="36"/>
        <v>0</v>
      </c>
      <c r="F116" s="343">
        <f t="shared" si="36"/>
        <v>0</v>
      </c>
      <c r="G116" s="238">
        <f t="shared" si="36"/>
        <v>0</v>
      </c>
      <c r="H116" s="240">
        <f t="shared" si="36"/>
        <v>0</v>
      </c>
      <c r="I116" s="233">
        <f t="shared" si="36"/>
        <v>0</v>
      </c>
      <c r="J116" s="240">
        <f t="shared" si="36"/>
        <v>0</v>
      </c>
      <c r="K116" s="239">
        <f t="shared" si="36"/>
        <v>0</v>
      </c>
      <c r="L116" s="234">
        <f t="shared" si="36"/>
        <v>0</v>
      </c>
      <c r="M116" s="102">
        <f t="shared" si="36"/>
        <v>0</v>
      </c>
      <c r="N116" s="239">
        <f t="shared" si="36"/>
        <v>0</v>
      </c>
      <c r="O116" s="233">
        <f t="shared" si="36"/>
        <v>0</v>
      </c>
      <c r="P116" s="236"/>
    </row>
    <row r="117" spans="1:16" hidden="1" x14ac:dyDescent="0.25">
      <c r="A117" s="58">
        <v>2261</v>
      </c>
      <c r="B117" s="101" t="s">
        <v>130</v>
      </c>
      <c r="C117" s="102">
        <f t="shared" si="35"/>
        <v>0</v>
      </c>
      <c r="D117" s="232"/>
      <c r="E117" s="108"/>
      <c r="F117" s="343">
        <f>D117+E117</f>
        <v>0</v>
      </c>
      <c r="G117" s="232"/>
      <c r="H117" s="107"/>
      <c r="I117" s="233">
        <f>G117+H117</f>
        <v>0</v>
      </c>
      <c r="J117" s="107"/>
      <c r="K117" s="108"/>
      <c r="L117" s="234">
        <f>J117+K117</f>
        <v>0</v>
      </c>
      <c r="M117" s="235"/>
      <c r="N117" s="108"/>
      <c r="O117" s="233">
        <f>M117+N117</f>
        <v>0</v>
      </c>
      <c r="P117" s="236"/>
    </row>
    <row r="118" spans="1:16" hidden="1" x14ac:dyDescent="0.25">
      <c r="A118" s="58">
        <v>2262</v>
      </c>
      <c r="B118" s="101" t="s">
        <v>131</v>
      </c>
      <c r="C118" s="102">
        <f t="shared" si="35"/>
        <v>0</v>
      </c>
      <c r="D118" s="232"/>
      <c r="E118" s="108"/>
      <c r="F118" s="343">
        <f>D118+E118</f>
        <v>0</v>
      </c>
      <c r="G118" s="232"/>
      <c r="H118" s="107"/>
      <c r="I118" s="233">
        <f>G118+H118</f>
        <v>0</v>
      </c>
      <c r="J118" s="107"/>
      <c r="K118" s="108"/>
      <c r="L118" s="234">
        <f>J118+K118</f>
        <v>0</v>
      </c>
      <c r="M118" s="235"/>
      <c r="N118" s="108"/>
      <c r="O118" s="233">
        <f>M118+N118</f>
        <v>0</v>
      </c>
      <c r="P118" s="236"/>
    </row>
    <row r="119" spans="1:16" hidden="1" x14ac:dyDescent="0.25">
      <c r="A119" s="58">
        <v>2263</v>
      </c>
      <c r="B119" s="101" t="s">
        <v>132</v>
      </c>
      <c r="C119" s="102">
        <f t="shared" si="35"/>
        <v>0</v>
      </c>
      <c r="D119" s="232"/>
      <c r="E119" s="108"/>
      <c r="F119" s="343">
        <f>D119+E119</f>
        <v>0</v>
      </c>
      <c r="G119" s="232"/>
      <c r="H119" s="107"/>
      <c r="I119" s="233">
        <f>G119+H119</f>
        <v>0</v>
      </c>
      <c r="J119" s="107"/>
      <c r="K119" s="108"/>
      <c r="L119" s="234">
        <f>J119+K119</f>
        <v>0</v>
      </c>
      <c r="M119" s="235"/>
      <c r="N119" s="108"/>
      <c r="O119" s="233">
        <f>M119+N119</f>
        <v>0</v>
      </c>
      <c r="P119" s="236"/>
    </row>
    <row r="120" spans="1:16" ht="24" hidden="1" x14ac:dyDescent="0.25">
      <c r="A120" s="58">
        <v>2264</v>
      </c>
      <c r="B120" s="101" t="s">
        <v>133</v>
      </c>
      <c r="C120" s="102">
        <f t="shared" si="35"/>
        <v>0</v>
      </c>
      <c r="D120" s="232"/>
      <c r="E120" s="108"/>
      <c r="F120" s="343">
        <f>D120+E120</f>
        <v>0</v>
      </c>
      <c r="G120" s="232"/>
      <c r="H120" s="107"/>
      <c r="I120" s="233">
        <f>G120+H120</f>
        <v>0</v>
      </c>
      <c r="J120" s="107"/>
      <c r="K120" s="108"/>
      <c r="L120" s="234">
        <f>J120+K120</f>
        <v>0</v>
      </c>
      <c r="M120" s="235"/>
      <c r="N120" s="108"/>
      <c r="O120" s="233">
        <f>M120+N120</f>
        <v>0</v>
      </c>
      <c r="P120" s="236"/>
    </row>
    <row r="121" spans="1:16" hidden="1" x14ac:dyDescent="0.25">
      <c r="A121" s="58">
        <v>2269</v>
      </c>
      <c r="B121" s="101" t="s">
        <v>134</v>
      </c>
      <c r="C121" s="102">
        <f t="shared" si="35"/>
        <v>0</v>
      </c>
      <c r="D121" s="232"/>
      <c r="E121" s="108"/>
      <c r="F121" s="343">
        <f>D121+E121</f>
        <v>0</v>
      </c>
      <c r="G121" s="232"/>
      <c r="H121" s="107"/>
      <c r="I121" s="233">
        <f>G121+H121</f>
        <v>0</v>
      </c>
      <c r="J121" s="107"/>
      <c r="K121" s="108"/>
      <c r="L121" s="234">
        <f>J121+K121</f>
        <v>0</v>
      </c>
      <c r="M121" s="235"/>
      <c r="N121" s="108"/>
      <c r="O121" s="233">
        <f>M121+N121</f>
        <v>0</v>
      </c>
      <c r="P121" s="236"/>
    </row>
    <row r="122" spans="1:16" x14ac:dyDescent="0.25">
      <c r="A122" s="237">
        <v>2270</v>
      </c>
      <c r="B122" s="101" t="s">
        <v>135</v>
      </c>
      <c r="C122" s="102">
        <f t="shared" si="35"/>
        <v>21498</v>
      </c>
      <c r="D122" s="238">
        <f t="shared" ref="D122:O122" si="37">SUM(D123:D127)</f>
        <v>20826</v>
      </c>
      <c r="E122" s="477">
        <f t="shared" si="37"/>
        <v>0</v>
      </c>
      <c r="F122" s="432">
        <f t="shared" si="37"/>
        <v>20826</v>
      </c>
      <c r="G122" s="238">
        <f t="shared" si="37"/>
        <v>0</v>
      </c>
      <c r="H122" s="234">
        <f t="shared" si="37"/>
        <v>0</v>
      </c>
      <c r="I122" s="432">
        <f t="shared" si="37"/>
        <v>0</v>
      </c>
      <c r="J122" s="240">
        <f t="shared" si="37"/>
        <v>672</v>
      </c>
      <c r="K122" s="477">
        <f t="shared" si="37"/>
        <v>0</v>
      </c>
      <c r="L122" s="432">
        <f t="shared" si="37"/>
        <v>672</v>
      </c>
      <c r="M122" s="102">
        <f t="shared" si="37"/>
        <v>0</v>
      </c>
      <c r="N122" s="239">
        <f t="shared" si="37"/>
        <v>0</v>
      </c>
      <c r="O122" s="233">
        <f t="shared" si="37"/>
        <v>0</v>
      </c>
      <c r="P122" s="236"/>
    </row>
    <row r="123" spans="1:16" hidden="1" x14ac:dyDescent="0.25">
      <c r="A123" s="58">
        <v>2272</v>
      </c>
      <c r="B123" s="252" t="s">
        <v>136</v>
      </c>
      <c r="C123" s="102">
        <f t="shared" si="35"/>
        <v>0</v>
      </c>
      <c r="D123" s="232"/>
      <c r="E123" s="108"/>
      <c r="F123" s="343">
        <f>D123+E123</f>
        <v>0</v>
      </c>
      <c r="G123" s="232"/>
      <c r="H123" s="107"/>
      <c r="I123" s="233">
        <f>G123+H123</f>
        <v>0</v>
      </c>
      <c r="J123" s="107"/>
      <c r="K123" s="108"/>
      <c r="L123" s="234">
        <f>J123+K123</f>
        <v>0</v>
      </c>
      <c r="M123" s="235"/>
      <c r="N123" s="108"/>
      <c r="O123" s="233">
        <f>M123+N123</f>
        <v>0</v>
      </c>
      <c r="P123" s="236"/>
    </row>
    <row r="124" spans="1:16" ht="24" hidden="1" x14ac:dyDescent="0.25">
      <c r="A124" s="58">
        <v>2274</v>
      </c>
      <c r="B124" s="253" t="s">
        <v>137</v>
      </c>
      <c r="C124" s="102">
        <f t="shared" si="35"/>
        <v>0</v>
      </c>
      <c r="D124" s="232"/>
      <c r="E124" s="108"/>
      <c r="F124" s="343">
        <f>D124+E124</f>
        <v>0</v>
      </c>
      <c r="G124" s="232"/>
      <c r="H124" s="107"/>
      <c r="I124" s="233">
        <f>G124+H124</f>
        <v>0</v>
      </c>
      <c r="J124" s="107"/>
      <c r="K124" s="108"/>
      <c r="L124" s="234">
        <f>J124+K124</f>
        <v>0</v>
      </c>
      <c r="M124" s="235"/>
      <c r="N124" s="108"/>
      <c r="O124" s="233">
        <f>M124+N124</f>
        <v>0</v>
      </c>
      <c r="P124" s="236"/>
    </row>
    <row r="125" spans="1:16" ht="24" hidden="1" x14ac:dyDescent="0.25">
      <c r="A125" s="58">
        <v>2275</v>
      </c>
      <c r="B125" s="101" t="s">
        <v>138</v>
      </c>
      <c r="C125" s="102">
        <f t="shared" si="35"/>
        <v>0</v>
      </c>
      <c r="D125" s="232"/>
      <c r="E125" s="108"/>
      <c r="F125" s="343">
        <f>D125+E125</f>
        <v>0</v>
      </c>
      <c r="G125" s="232"/>
      <c r="H125" s="107"/>
      <c r="I125" s="233">
        <f>G125+H125</f>
        <v>0</v>
      </c>
      <c r="J125" s="107"/>
      <c r="K125" s="108"/>
      <c r="L125" s="234">
        <f>J125+K125</f>
        <v>0</v>
      </c>
      <c r="M125" s="235"/>
      <c r="N125" s="108"/>
      <c r="O125" s="233">
        <f>M125+N125</f>
        <v>0</v>
      </c>
      <c r="P125" s="236"/>
    </row>
    <row r="126" spans="1:16" ht="36" hidden="1" x14ac:dyDescent="0.25">
      <c r="A126" s="58">
        <v>2276</v>
      </c>
      <c r="B126" s="101" t="s">
        <v>139</v>
      </c>
      <c r="C126" s="102">
        <f t="shared" si="35"/>
        <v>0</v>
      </c>
      <c r="D126" s="232"/>
      <c r="E126" s="108"/>
      <c r="F126" s="343">
        <f>D126+E126</f>
        <v>0</v>
      </c>
      <c r="G126" s="232"/>
      <c r="H126" s="107"/>
      <c r="I126" s="233">
        <f>G126+H126</f>
        <v>0</v>
      </c>
      <c r="J126" s="107"/>
      <c r="K126" s="108"/>
      <c r="L126" s="234">
        <f>J126+K126</f>
        <v>0</v>
      </c>
      <c r="M126" s="235"/>
      <c r="N126" s="108"/>
      <c r="O126" s="233">
        <f>M126+N126</f>
        <v>0</v>
      </c>
      <c r="P126" s="236"/>
    </row>
    <row r="127" spans="1:16" ht="24" x14ac:dyDescent="0.25">
      <c r="A127" s="58">
        <v>2279</v>
      </c>
      <c r="B127" s="101" t="s">
        <v>140</v>
      </c>
      <c r="C127" s="102">
        <f t="shared" si="35"/>
        <v>21498</v>
      </c>
      <c r="D127" s="232">
        <v>20826</v>
      </c>
      <c r="E127" s="476"/>
      <c r="F127" s="432">
        <f>D127+E127</f>
        <v>20826</v>
      </c>
      <c r="G127" s="232"/>
      <c r="H127" s="515"/>
      <c r="I127" s="432">
        <f>G127+H127</f>
        <v>0</v>
      </c>
      <c r="J127" s="107">
        <v>672</v>
      </c>
      <c r="K127" s="476"/>
      <c r="L127" s="432">
        <f>J127+K127</f>
        <v>672</v>
      </c>
      <c r="M127" s="235"/>
      <c r="N127" s="108"/>
      <c r="O127" s="233">
        <f>M127+N127</f>
        <v>0</v>
      </c>
      <c r="P127" s="236"/>
    </row>
    <row r="128" spans="1:16" ht="24" hidden="1" x14ac:dyDescent="0.25">
      <c r="A128" s="496">
        <v>2280</v>
      </c>
      <c r="B128" s="91" t="s">
        <v>141</v>
      </c>
      <c r="C128" s="92">
        <f t="shared" si="35"/>
        <v>0</v>
      </c>
      <c r="D128" s="246">
        <f t="shared" ref="D128:O128" si="38">SUM(D129)</f>
        <v>0</v>
      </c>
      <c r="E128" s="247">
        <f t="shared" si="38"/>
        <v>0</v>
      </c>
      <c r="F128" s="359">
        <f t="shared" si="38"/>
        <v>0</v>
      </c>
      <c r="G128" s="246">
        <f t="shared" si="38"/>
        <v>0</v>
      </c>
      <c r="H128" s="248">
        <f t="shared" si="38"/>
        <v>0</v>
      </c>
      <c r="I128" s="228">
        <f t="shared" si="38"/>
        <v>0</v>
      </c>
      <c r="J128" s="248">
        <f t="shared" si="38"/>
        <v>0</v>
      </c>
      <c r="K128" s="247">
        <f t="shared" si="38"/>
        <v>0</v>
      </c>
      <c r="L128" s="229">
        <f t="shared" si="38"/>
        <v>0</v>
      </c>
      <c r="M128" s="102">
        <f t="shared" si="38"/>
        <v>0</v>
      </c>
      <c r="N128" s="239">
        <f t="shared" si="38"/>
        <v>0</v>
      </c>
      <c r="O128" s="233">
        <f t="shared" si="38"/>
        <v>0</v>
      </c>
      <c r="P128" s="236"/>
    </row>
    <row r="129" spans="1:16" ht="24" hidden="1" x14ac:dyDescent="0.25">
      <c r="A129" s="58">
        <v>2283</v>
      </c>
      <c r="B129" s="101" t="s">
        <v>142</v>
      </c>
      <c r="C129" s="102">
        <f t="shared" si="35"/>
        <v>0</v>
      </c>
      <c r="D129" s="232"/>
      <c r="E129" s="108"/>
      <c r="F129" s="343">
        <f>D129+E129</f>
        <v>0</v>
      </c>
      <c r="G129" s="232"/>
      <c r="H129" s="107"/>
      <c r="I129" s="233">
        <f>G129+H129</f>
        <v>0</v>
      </c>
      <c r="J129" s="107"/>
      <c r="K129" s="108"/>
      <c r="L129" s="234">
        <f>J129+K129</f>
        <v>0</v>
      </c>
      <c r="M129" s="235"/>
      <c r="N129" s="108"/>
      <c r="O129" s="233">
        <f>M129+N129</f>
        <v>0</v>
      </c>
      <c r="P129" s="236"/>
    </row>
    <row r="130" spans="1:16" ht="38.25" customHeight="1" x14ac:dyDescent="0.25">
      <c r="A130" s="76">
        <v>2300</v>
      </c>
      <c r="B130" s="213" t="s">
        <v>143</v>
      </c>
      <c r="C130" s="77">
        <f t="shared" si="35"/>
        <v>37715</v>
      </c>
      <c r="D130" s="214">
        <f t="shared" ref="D130:O130" si="39">SUM(D131,D136,D140,D141,D144,D151,D159,D160,D163)</f>
        <v>35825</v>
      </c>
      <c r="E130" s="473">
        <f t="shared" si="39"/>
        <v>0</v>
      </c>
      <c r="F130" s="424">
        <f t="shared" si="39"/>
        <v>35825</v>
      </c>
      <c r="G130" s="214">
        <f t="shared" si="39"/>
        <v>0</v>
      </c>
      <c r="H130" s="89">
        <f t="shared" si="39"/>
        <v>0</v>
      </c>
      <c r="I130" s="424">
        <f t="shared" si="39"/>
        <v>0</v>
      </c>
      <c r="J130" s="87">
        <f t="shared" si="39"/>
        <v>1890</v>
      </c>
      <c r="K130" s="473">
        <f t="shared" si="39"/>
        <v>0</v>
      </c>
      <c r="L130" s="424">
        <f t="shared" si="39"/>
        <v>1890</v>
      </c>
      <c r="M130" s="77">
        <f t="shared" si="39"/>
        <v>0</v>
      </c>
      <c r="N130" s="88">
        <f t="shared" si="39"/>
        <v>0</v>
      </c>
      <c r="O130" s="215">
        <f t="shared" si="39"/>
        <v>0</v>
      </c>
      <c r="P130" s="245"/>
    </row>
    <row r="131" spans="1:16" ht="24" x14ac:dyDescent="0.25">
      <c r="A131" s="496">
        <v>2310</v>
      </c>
      <c r="B131" s="91" t="s">
        <v>144</v>
      </c>
      <c r="C131" s="92">
        <f t="shared" si="35"/>
        <v>35800</v>
      </c>
      <c r="D131" s="246">
        <f t="shared" ref="D131:O131" si="40">SUM(D132:D135)</f>
        <v>35800</v>
      </c>
      <c r="E131" s="480">
        <f t="shared" si="40"/>
        <v>0</v>
      </c>
      <c r="F131" s="433">
        <f t="shared" si="40"/>
        <v>35800</v>
      </c>
      <c r="G131" s="246">
        <f t="shared" si="40"/>
        <v>0</v>
      </c>
      <c r="H131" s="229">
        <f t="shared" si="40"/>
        <v>0</v>
      </c>
      <c r="I131" s="433">
        <f t="shared" si="40"/>
        <v>0</v>
      </c>
      <c r="J131" s="248">
        <f t="shared" si="40"/>
        <v>0</v>
      </c>
      <c r="K131" s="480">
        <f t="shared" si="40"/>
        <v>0</v>
      </c>
      <c r="L131" s="433">
        <f t="shared" si="40"/>
        <v>0</v>
      </c>
      <c r="M131" s="92">
        <f t="shared" si="40"/>
        <v>0</v>
      </c>
      <c r="N131" s="247">
        <f t="shared" si="40"/>
        <v>0</v>
      </c>
      <c r="O131" s="228">
        <f t="shared" si="40"/>
        <v>0</v>
      </c>
      <c r="P131" s="231"/>
    </row>
    <row r="132" spans="1:16" hidden="1" x14ac:dyDescent="0.25">
      <c r="A132" s="58">
        <v>2311</v>
      </c>
      <c r="B132" s="101" t="s">
        <v>145</v>
      </c>
      <c r="C132" s="102">
        <f t="shared" si="35"/>
        <v>0</v>
      </c>
      <c r="D132" s="232"/>
      <c r="E132" s="108"/>
      <c r="F132" s="343">
        <f>D132+E132</f>
        <v>0</v>
      </c>
      <c r="G132" s="232"/>
      <c r="H132" s="107"/>
      <c r="I132" s="233">
        <f>G132+H132</f>
        <v>0</v>
      </c>
      <c r="J132" s="107"/>
      <c r="K132" s="108"/>
      <c r="L132" s="234">
        <f>J132+K132</f>
        <v>0</v>
      </c>
      <c r="M132" s="235"/>
      <c r="N132" s="108"/>
      <c r="O132" s="233">
        <f>M132+N132</f>
        <v>0</v>
      </c>
      <c r="P132" s="236"/>
    </row>
    <row r="133" spans="1:16" x14ac:dyDescent="0.25">
      <c r="A133" s="58">
        <v>2312</v>
      </c>
      <c r="B133" s="101" t="s">
        <v>146</v>
      </c>
      <c r="C133" s="102">
        <f t="shared" si="35"/>
        <v>2500</v>
      </c>
      <c r="D133" s="232">
        <v>2500</v>
      </c>
      <c r="E133" s="476"/>
      <c r="F133" s="432">
        <f>D133+E133</f>
        <v>2500</v>
      </c>
      <c r="G133" s="232"/>
      <c r="H133" s="515"/>
      <c r="I133" s="432">
        <f>G133+H133</f>
        <v>0</v>
      </c>
      <c r="J133" s="107"/>
      <c r="K133" s="476"/>
      <c r="L133" s="432">
        <f>J133+K133</f>
        <v>0</v>
      </c>
      <c r="M133" s="235"/>
      <c r="N133" s="108"/>
      <c r="O133" s="233">
        <f>M133+N133</f>
        <v>0</v>
      </c>
      <c r="P133" s="236"/>
    </row>
    <row r="134" spans="1:16" hidden="1" x14ac:dyDescent="0.25">
      <c r="A134" s="58">
        <v>2313</v>
      </c>
      <c r="B134" s="101" t="s">
        <v>147</v>
      </c>
      <c r="C134" s="102">
        <f t="shared" si="35"/>
        <v>0</v>
      </c>
      <c r="D134" s="232"/>
      <c r="E134" s="108"/>
      <c r="F134" s="343">
        <f>D134+E134</f>
        <v>0</v>
      </c>
      <c r="G134" s="232"/>
      <c r="H134" s="107"/>
      <c r="I134" s="233">
        <f>G134+H134</f>
        <v>0</v>
      </c>
      <c r="J134" s="107"/>
      <c r="K134" s="108"/>
      <c r="L134" s="234">
        <f>J134+K134</f>
        <v>0</v>
      </c>
      <c r="M134" s="235"/>
      <c r="N134" s="108"/>
      <c r="O134" s="233">
        <f>M134+N134</f>
        <v>0</v>
      </c>
      <c r="P134" s="236"/>
    </row>
    <row r="135" spans="1:16" ht="36" customHeight="1" x14ac:dyDescent="0.25">
      <c r="A135" s="58">
        <v>2314</v>
      </c>
      <c r="B135" s="101" t="s">
        <v>148</v>
      </c>
      <c r="C135" s="102">
        <f t="shared" si="35"/>
        <v>33300</v>
      </c>
      <c r="D135" s="232">
        <v>33300</v>
      </c>
      <c r="E135" s="476"/>
      <c r="F135" s="432">
        <f>D135+E135</f>
        <v>33300</v>
      </c>
      <c r="G135" s="232"/>
      <c r="H135" s="515"/>
      <c r="I135" s="432">
        <f>G135+H135</f>
        <v>0</v>
      </c>
      <c r="J135" s="107"/>
      <c r="K135" s="476"/>
      <c r="L135" s="432">
        <f>J135+K135</f>
        <v>0</v>
      </c>
      <c r="M135" s="235"/>
      <c r="N135" s="108"/>
      <c r="O135" s="233">
        <f>M135+N135</f>
        <v>0</v>
      </c>
      <c r="P135" s="236"/>
    </row>
    <row r="136" spans="1:16" hidden="1" x14ac:dyDescent="0.25">
      <c r="A136" s="237">
        <v>2320</v>
      </c>
      <c r="B136" s="101" t="s">
        <v>149</v>
      </c>
      <c r="C136" s="102">
        <f t="shared" si="35"/>
        <v>0</v>
      </c>
      <c r="D136" s="238">
        <f t="shared" ref="D136:O136" si="41">SUM(D137:D139)</f>
        <v>0</v>
      </c>
      <c r="E136" s="239">
        <f t="shared" si="41"/>
        <v>0</v>
      </c>
      <c r="F136" s="343">
        <f t="shared" si="41"/>
        <v>0</v>
      </c>
      <c r="G136" s="238">
        <f t="shared" si="41"/>
        <v>0</v>
      </c>
      <c r="H136" s="240">
        <f t="shared" si="41"/>
        <v>0</v>
      </c>
      <c r="I136" s="233">
        <f t="shared" si="41"/>
        <v>0</v>
      </c>
      <c r="J136" s="240">
        <f t="shared" si="41"/>
        <v>0</v>
      </c>
      <c r="K136" s="239">
        <f t="shared" si="41"/>
        <v>0</v>
      </c>
      <c r="L136" s="234">
        <f t="shared" si="41"/>
        <v>0</v>
      </c>
      <c r="M136" s="102">
        <f t="shared" si="41"/>
        <v>0</v>
      </c>
      <c r="N136" s="239">
        <f t="shared" si="41"/>
        <v>0</v>
      </c>
      <c r="O136" s="233">
        <f t="shared" si="41"/>
        <v>0</v>
      </c>
      <c r="P136" s="236"/>
    </row>
    <row r="137" spans="1:16" hidden="1" x14ac:dyDescent="0.25">
      <c r="A137" s="58">
        <v>2321</v>
      </c>
      <c r="B137" s="101" t="s">
        <v>150</v>
      </c>
      <c r="C137" s="102">
        <f t="shared" si="35"/>
        <v>0</v>
      </c>
      <c r="D137" s="232"/>
      <c r="E137" s="108"/>
      <c r="F137" s="343">
        <f>D137+E137</f>
        <v>0</v>
      </c>
      <c r="G137" s="232"/>
      <c r="H137" s="107"/>
      <c r="I137" s="233">
        <f>G137+H137</f>
        <v>0</v>
      </c>
      <c r="J137" s="107"/>
      <c r="K137" s="108"/>
      <c r="L137" s="234">
        <f>J137+K137</f>
        <v>0</v>
      </c>
      <c r="M137" s="235"/>
      <c r="N137" s="108"/>
      <c r="O137" s="233">
        <f>M137+N137</f>
        <v>0</v>
      </c>
      <c r="P137" s="236"/>
    </row>
    <row r="138" spans="1:16" hidden="1" x14ac:dyDescent="0.25">
      <c r="A138" s="58">
        <v>2322</v>
      </c>
      <c r="B138" s="101" t="s">
        <v>151</v>
      </c>
      <c r="C138" s="102">
        <f t="shared" si="35"/>
        <v>0</v>
      </c>
      <c r="D138" s="232"/>
      <c r="E138" s="108"/>
      <c r="F138" s="343">
        <f>D138+E138</f>
        <v>0</v>
      </c>
      <c r="G138" s="232"/>
      <c r="H138" s="107"/>
      <c r="I138" s="233">
        <f>G138+H138</f>
        <v>0</v>
      </c>
      <c r="J138" s="107"/>
      <c r="K138" s="108"/>
      <c r="L138" s="234">
        <f>J138+K138</f>
        <v>0</v>
      </c>
      <c r="M138" s="235"/>
      <c r="N138" s="108"/>
      <c r="O138" s="233">
        <f>M138+N138</f>
        <v>0</v>
      </c>
      <c r="P138" s="236"/>
    </row>
    <row r="139" spans="1:16" ht="10.5" hidden="1" customHeight="1" x14ac:dyDescent="0.25">
      <c r="A139" s="58">
        <v>2329</v>
      </c>
      <c r="B139" s="101" t="s">
        <v>152</v>
      </c>
      <c r="C139" s="102">
        <f t="shared" si="35"/>
        <v>0</v>
      </c>
      <c r="D139" s="232"/>
      <c r="E139" s="108"/>
      <c r="F139" s="343">
        <f>D139+E139</f>
        <v>0</v>
      </c>
      <c r="G139" s="232"/>
      <c r="H139" s="107"/>
      <c r="I139" s="233">
        <f>G139+H139</f>
        <v>0</v>
      </c>
      <c r="J139" s="107"/>
      <c r="K139" s="108"/>
      <c r="L139" s="234">
        <f>J139+K139</f>
        <v>0</v>
      </c>
      <c r="M139" s="235"/>
      <c r="N139" s="108"/>
      <c r="O139" s="233">
        <f>M139+N139</f>
        <v>0</v>
      </c>
      <c r="P139" s="236"/>
    </row>
    <row r="140" spans="1:16" hidden="1" x14ac:dyDescent="0.25">
      <c r="A140" s="237">
        <v>2330</v>
      </c>
      <c r="B140" s="101" t="s">
        <v>153</v>
      </c>
      <c r="C140" s="102">
        <f t="shared" si="35"/>
        <v>0</v>
      </c>
      <c r="D140" s="232"/>
      <c r="E140" s="108"/>
      <c r="F140" s="343">
        <f>D140+E140</f>
        <v>0</v>
      </c>
      <c r="G140" s="232"/>
      <c r="H140" s="107"/>
      <c r="I140" s="233">
        <f>G140+H140</f>
        <v>0</v>
      </c>
      <c r="J140" s="107"/>
      <c r="K140" s="108"/>
      <c r="L140" s="234">
        <f>J140+K140</f>
        <v>0</v>
      </c>
      <c r="M140" s="235"/>
      <c r="N140" s="108"/>
      <c r="O140" s="233">
        <f>M140+N140</f>
        <v>0</v>
      </c>
      <c r="P140" s="236"/>
    </row>
    <row r="141" spans="1:16" ht="48" hidden="1" x14ac:dyDescent="0.25">
      <c r="A141" s="237">
        <v>2340</v>
      </c>
      <c r="B141" s="101" t="s">
        <v>154</v>
      </c>
      <c r="C141" s="102">
        <f t="shared" si="35"/>
        <v>0</v>
      </c>
      <c r="D141" s="238">
        <f t="shared" ref="D141:O141" si="42">SUM(D142:D143)</f>
        <v>0</v>
      </c>
      <c r="E141" s="239">
        <f t="shared" si="42"/>
        <v>0</v>
      </c>
      <c r="F141" s="343">
        <f t="shared" si="42"/>
        <v>0</v>
      </c>
      <c r="G141" s="238">
        <f t="shared" si="42"/>
        <v>0</v>
      </c>
      <c r="H141" s="240">
        <f t="shared" si="42"/>
        <v>0</v>
      </c>
      <c r="I141" s="233">
        <f t="shared" si="42"/>
        <v>0</v>
      </c>
      <c r="J141" s="240">
        <f t="shared" si="42"/>
        <v>0</v>
      </c>
      <c r="K141" s="239">
        <f t="shared" si="42"/>
        <v>0</v>
      </c>
      <c r="L141" s="234">
        <f t="shared" si="42"/>
        <v>0</v>
      </c>
      <c r="M141" s="102">
        <f t="shared" si="42"/>
        <v>0</v>
      </c>
      <c r="N141" s="239">
        <f t="shared" si="42"/>
        <v>0</v>
      </c>
      <c r="O141" s="233">
        <f t="shared" si="42"/>
        <v>0</v>
      </c>
      <c r="P141" s="236"/>
    </row>
    <row r="142" spans="1:16" hidden="1" x14ac:dyDescent="0.25">
      <c r="A142" s="58">
        <v>2341</v>
      </c>
      <c r="B142" s="101" t="s">
        <v>155</v>
      </c>
      <c r="C142" s="102">
        <f t="shared" si="35"/>
        <v>0</v>
      </c>
      <c r="D142" s="232"/>
      <c r="E142" s="108"/>
      <c r="F142" s="343">
        <f>D142+E142</f>
        <v>0</v>
      </c>
      <c r="G142" s="232"/>
      <c r="H142" s="107"/>
      <c r="I142" s="233">
        <f>G142+H142</f>
        <v>0</v>
      </c>
      <c r="J142" s="107"/>
      <c r="K142" s="108"/>
      <c r="L142" s="234">
        <f>J142+K142</f>
        <v>0</v>
      </c>
      <c r="M142" s="235"/>
      <c r="N142" s="108"/>
      <c r="O142" s="233">
        <f>M142+N142</f>
        <v>0</v>
      </c>
      <c r="P142" s="236"/>
    </row>
    <row r="143" spans="1:16" ht="24" hidden="1" x14ac:dyDescent="0.25">
      <c r="A143" s="58">
        <v>2344</v>
      </c>
      <c r="B143" s="101" t="s">
        <v>156</v>
      </c>
      <c r="C143" s="102">
        <f t="shared" si="35"/>
        <v>0</v>
      </c>
      <c r="D143" s="232"/>
      <c r="E143" s="108"/>
      <c r="F143" s="343">
        <f>D143+E143</f>
        <v>0</v>
      </c>
      <c r="G143" s="232"/>
      <c r="H143" s="107"/>
      <c r="I143" s="233">
        <f>G143+H143</f>
        <v>0</v>
      </c>
      <c r="J143" s="107"/>
      <c r="K143" s="108"/>
      <c r="L143" s="234">
        <f>J143+K143</f>
        <v>0</v>
      </c>
      <c r="M143" s="235"/>
      <c r="N143" s="108"/>
      <c r="O143" s="233">
        <f>M143+N143</f>
        <v>0</v>
      </c>
      <c r="P143" s="236"/>
    </row>
    <row r="144" spans="1:16" ht="24" hidden="1" x14ac:dyDescent="0.25">
      <c r="A144" s="220">
        <v>2350</v>
      </c>
      <c r="B144" s="164" t="s">
        <v>157</v>
      </c>
      <c r="C144" s="170">
        <f t="shared" si="35"/>
        <v>0</v>
      </c>
      <c r="D144" s="221">
        <f t="shared" ref="D144:O144" si="43">SUM(D145:D150)</f>
        <v>0</v>
      </c>
      <c r="E144" s="222">
        <f t="shared" si="43"/>
        <v>0</v>
      </c>
      <c r="F144" s="358">
        <f t="shared" si="43"/>
        <v>0</v>
      </c>
      <c r="G144" s="221">
        <f t="shared" si="43"/>
        <v>0</v>
      </c>
      <c r="H144" s="223">
        <f t="shared" si="43"/>
        <v>0</v>
      </c>
      <c r="I144" s="224">
        <f t="shared" si="43"/>
        <v>0</v>
      </c>
      <c r="J144" s="223">
        <f t="shared" si="43"/>
        <v>0</v>
      </c>
      <c r="K144" s="222">
        <f t="shared" si="43"/>
        <v>0</v>
      </c>
      <c r="L144" s="225">
        <f t="shared" si="43"/>
        <v>0</v>
      </c>
      <c r="M144" s="170">
        <f t="shared" si="43"/>
        <v>0</v>
      </c>
      <c r="N144" s="222">
        <f t="shared" si="43"/>
        <v>0</v>
      </c>
      <c r="O144" s="224">
        <f t="shared" si="43"/>
        <v>0</v>
      </c>
      <c r="P144" s="226"/>
    </row>
    <row r="145" spans="1:16" hidden="1" x14ac:dyDescent="0.25">
      <c r="A145" s="48">
        <v>2351</v>
      </c>
      <c r="B145" s="91" t="s">
        <v>158</v>
      </c>
      <c r="C145" s="92">
        <f t="shared" si="35"/>
        <v>0</v>
      </c>
      <c r="D145" s="227"/>
      <c r="E145" s="98"/>
      <c r="F145" s="359">
        <f t="shared" ref="F145:F150" si="44">D145+E145</f>
        <v>0</v>
      </c>
      <c r="G145" s="227"/>
      <c r="H145" s="97"/>
      <c r="I145" s="228">
        <f t="shared" ref="I145:I150" si="45">G145+H145</f>
        <v>0</v>
      </c>
      <c r="J145" s="97"/>
      <c r="K145" s="98"/>
      <c r="L145" s="229">
        <f t="shared" ref="L145:L150" si="46">J145+K145</f>
        <v>0</v>
      </c>
      <c r="M145" s="230"/>
      <c r="N145" s="98"/>
      <c r="O145" s="228">
        <f t="shared" ref="O145:O150" si="47">M145+N145</f>
        <v>0</v>
      </c>
      <c r="P145" s="231"/>
    </row>
    <row r="146" spans="1:16" hidden="1" x14ac:dyDescent="0.25">
      <c r="A146" s="58">
        <v>2352</v>
      </c>
      <c r="B146" s="101" t="s">
        <v>159</v>
      </c>
      <c r="C146" s="102">
        <f t="shared" si="35"/>
        <v>0</v>
      </c>
      <c r="D146" s="232"/>
      <c r="E146" s="108"/>
      <c r="F146" s="343">
        <f t="shared" si="44"/>
        <v>0</v>
      </c>
      <c r="G146" s="232"/>
      <c r="H146" s="107"/>
      <c r="I146" s="233">
        <f t="shared" si="45"/>
        <v>0</v>
      </c>
      <c r="J146" s="107"/>
      <c r="K146" s="108"/>
      <c r="L146" s="234">
        <f t="shared" si="46"/>
        <v>0</v>
      </c>
      <c r="M146" s="235"/>
      <c r="N146" s="108"/>
      <c r="O146" s="233">
        <f t="shared" si="47"/>
        <v>0</v>
      </c>
      <c r="P146" s="236"/>
    </row>
    <row r="147" spans="1:16" ht="24" hidden="1" x14ac:dyDescent="0.25">
      <c r="A147" s="58">
        <v>2353</v>
      </c>
      <c r="B147" s="101" t="s">
        <v>160</v>
      </c>
      <c r="C147" s="102">
        <f t="shared" si="35"/>
        <v>0</v>
      </c>
      <c r="D147" s="232"/>
      <c r="E147" s="108"/>
      <c r="F147" s="343">
        <f t="shared" si="44"/>
        <v>0</v>
      </c>
      <c r="G147" s="232"/>
      <c r="H147" s="107"/>
      <c r="I147" s="233">
        <f t="shared" si="45"/>
        <v>0</v>
      </c>
      <c r="J147" s="107"/>
      <c r="K147" s="108"/>
      <c r="L147" s="234">
        <f t="shared" si="46"/>
        <v>0</v>
      </c>
      <c r="M147" s="235"/>
      <c r="N147" s="108"/>
      <c r="O147" s="233">
        <f t="shared" si="47"/>
        <v>0</v>
      </c>
      <c r="P147" s="236"/>
    </row>
    <row r="148" spans="1:16" ht="24" hidden="1" x14ac:dyDescent="0.25">
      <c r="A148" s="58">
        <v>2354</v>
      </c>
      <c r="B148" s="101" t="s">
        <v>161</v>
      </c>
      <c r="C148" s="102">
        <f t="shared" si="35"/>
        <v>0</v>
      </c>
      <c r="D148" s="232"/>
      <c r="E148" s="108"/>
      <c r="F148" s="343">
        <f t="shared" si="44"/>
        <v>0</v>
      </c>
      <c r="G148" s="232"/>
      <c r="H148" s="107"/>
      <c r="I148" s="233">
        <f t="shared" si="45"/>
        <v>0</v>
      </c>
      <c r="J148" s="107"/>
      <c r="K148" s="108"/>
      <c r="L148" s="234">
        <f t="shared" si="46"/>
        <v>0</v>
      </c>
      <c r="M148" s="235"/>
      <c r="N148" s="108"/>
      <c r="O148" s="233">
        <f t="shared" si="47"/>
        <v>0</v>
      </c>
      <c r="P148" s="236"/>
    </row>
    <row r="149" spans="1:16" ht="24" hidden="1" x14ac:dyDescent="0.25">
      <c r="A149" s="58">
        <v>2355</v>
      </c>
      <c r="B149" s="101" t="s">
        <v>162</v>
      </c>
      <c r="C149" s="102">
        <f t="shared" si="35"/>
        <v>0</v>
      </c>
      <c r="D149" s="232"/>
      <c r="E149" s="108"/>
      <c r="F149" s="343">
        <f t="shared" si="44"/>
        <v>0</v>
      </c>
      <c r="G149" s="232"/>
      <c r="H149" s="107"/>
      <c r="I149" s="233">
        <f t="shared" si="45"/>
        <v>0</v>
      </c>
      <c r="J149" s="107"/>
      <c r="K149" s="108"/>
      <c r="L149" s="234">
        <f t="shared" si="46"/>
        <v>0</v>
      </c>
      <c r="M149" s="235"/>
      <c r="N149" s="108"/>
      <c r="O149" s="233">
        <f t="shared" si="47"/>
        <v>0</v>
      </c>
      <c r="P149" s="236"/>
    </row>
    <row r="150" spans="1:16" ht="24" hidden="1" x14ac:dyDescent="0.25">
      <c r="A150" s="58">
        <v>2359</v>
      </c>
      <c r="B150" s="101" t="s">
        <v>163</v>
      </c>
      <c r="C150" s="102">
        <f t="shared" si="35"/>
        <v>0</v>
      </c>
      <c r="D150" s="232"/>
      <c r="E150" s="108"/>
      <c r="F150" s="343">
        <f t="shared" si="44"/>
        <v>0</v>
      </c>
      <c r="G150" s="232"/>
      <c r="H150" s="107"/>
      <c r="I150" s="233">
        <f t="shared" si="45"/>
        <v>0</v>
      </c>
      <c r="J150" s="107"/>
      <c r="K150" s="108"/>
      <c r="L150" s="234">
        <f t="shared" si="46"/>
        <v>0</v>
      </c>
      <c r="M150" s="235"/>
      <c r="N150" s="108"/>
      <c r="O150" s="233">
        <f t="shared" si="47"/>
        <v>0</v>
      </c>
      <c r="P150" s="236"/>
    </row>
    <row r="151" spans="1:16" ht="24.75" hidden="1" customHeight="1" x14ac:dyDescent="0.25">
      <c r="A151" s="237">
        <v>2360</v>
      </c>
      <c r="B151" s="101" t="s">
        <v>164</v>
      </c>
      <c r="C151" s="102">
        <f t="shared" si="35"/>
        <v>0</v>
      </c>
      <c r="D151" s="238">
        <f t="shared" ref="D151:O151" si="48">SUM(D152:D158)</f>
        <v>0</v>
      </c>
      <c r="E151" s="239">
        <f t="shared" si="48"/>
        <v>0</v>
      </c>
      <c r="F151" s="343">
        <f t="shared" si="48"/>
        <v>0</v>
      </c>
      <c r="G151" s="238">
        <f t="shared" si="48"/>
        <v>0</v>
      </c>
      <c r="H151" s="240">
        <f t="shared" si="48"/>
        <v>0</v>
      </c>
      <c r="I151" s="233">
        <f t="shared" si="48"/>
        <v>0</v>
      </c>
      <c r="J151" s="240">
        <f t="shared" si="48"/>
        <v>0</v>
      </c>
      <c r="K151" s="239">
        <f t="shared" si="48"/>
        <v>0</v>
      </c>
      <c r="L151" s="234">
        <f t="shared" si="48"/>
        <v>0</v>
      </c>
      <c r="M151" s="102">
        <f t="shared" si="48"/>
        <v>0</v>
      </c>
      <c r="N151" s="239">
        <f t="shared" si="48"/>
        <v>0</v>
      </c>
      <c r="O151" s="233">
        <f t="shared" si="48"/>
        <v>0</v>
      </c>
      <c r="P151" s="236"/>
    </row>
    <row r="152" spans="1:16" hidden="1" x14ac:dyDescent="0.25">
      <c r="A152" s="57">
        <v>2361</v>
      </c>
      <c r="B152" s="101" t="s">
        <v>165</v>
      </c>
      <c r="C152" s="102">
        <f t="shared" si="35"/>
        <v>0</v>
      </c>
      <c r="D152" s="232"/>
      <c r="E152" s="108"/>
      <c r="F152" s="343">
        <f t="shared" ref="F152:F159" si="49">D152+E152</f>
        <v>0</v>
      </c>
      <c r="G152" s="232"/>
      <c r="H152" s="107"/>
      <c r="I152" s="233">
        <f t="shared" ref="I152:I159" si="50">G152+H152</f>
        <v>0</v>
      </c>
      <c r="J152" s="107"/>
      <c r="K152" s="108"/>
      <c r="L152" s="234">
        <f t="shared" ref="L152:L159" si="51">J152+K152</f>
        <v>0</v>
      </c>
      <c r="M152" s="235"/>
      <c r="N152" s="108"/>
      <c r="O152" s="233">
        <f t="shared" ref="O152:O159" si="52">M152+N152</f>
        <v>0</v>
      </c>
      <c r="P152" s="236"/>
    </row>
    <row r="153" spans="1:16" ht="24" hidden="1" x14ac:dyDescent="0.25">
      <c r="A153" s="57">
        <v>2362</v>
      </c>
      <c r="B153" s="101" t="s">
        <v>166</v>
      </c>
      <c r="C153" s="102">
        <f t="shared" si="35"/>
        <v>0</v>
      </c>
      <c r="D153" s="232"/>
      <c r="E153" s="108"/>
      <c r="F153" s="343">
        <f t="shared" si="49"/>
        <v>0</v>
      </c>
      <c r="G153" s="232"/>
      <c r="H153" s="107"/>
      <c r="I153" s="233">
        <f t="shared" si="50"/>
        <v>0</v>
      </c>
      <c r="J153" s="107"/>
      <c r="K153" s="108"/>
      <c r="L153" s="234">
        <f t="shared" si="51"/>
        <v>0</v>
      </c>
      <c r="M153" s="235"/>
      <c r="N153" s="108"/>
      <c r="O153" s="233">
        <f t="shared" si="52"/>
        <v>0</v>
      </c>
      <c r="P153" s="236"/>
    </row>
    <row r="154" spans="1:16" hidden="1" x14ac:dyDescent="0.25">
      <c r="A154" s="57">
        <v>2363</v>
      </c>
      <c r="B154" s="101" t="s">
        <v>167</v>
      </c>
      <c r="C154" s="102">
        <f t="shared" si="35"/>
        <v>0</v>
      </c>
      <c r="D154" s="232"/>
      <c r="E154" s="108"/>
      <c r="F154" s="343">
        <f t="shared" si="49"/>
        <v>0</v>
      </c>
      <c r="G154" s="232"/>
      <c r="H154" s="107"/>
      <c r="I154" s="233">
        <f t="shared" si="50"/>
        <v>0</v>
      </c>
      <c r="J154" s="107"/>
      <c r="K154" s="108"/>
      <c r="L154" s="234">
        <f t="shared" si="51"/>
        <v>0</v>
      </c>
      <c r="M154" s="235"/>
      <c r="N154" s="108"/>
      <c r="O154" s="233">
        <f t="shared" si="52"/>
        <v>0</v>
      </c>
      <c r="P154" s="236"/>
    </row>
    <row r="155" spans="1:16" hidden="1" x14ac:dyDescent="0.25">
      <c r="A155" s="57">
        <v>2364</v>
      </c>
      <c r="B155" s="101" t="s">
        <v>168</v>
      </c>
      <c r="C155" s="102">
        <f t="shared" si="35"/>
        <v>0</v>
      </c>
      <c r="D155" s="232">
        <v>0</v>
      </c>
      <c r="E155" s="108"/>
      <c r="F155" s="343">
        <f t="shared" si="49"/>
        <v>0</v>
      </c>
      <c r="G155" s="232"/>
      <c r="H155" s="107"/>
      <c r="I155" s="233">
        <f t="shared" si="50"/>
        <v>0</v>
      </c>
      <c r="J155" s="107"/>
      <c r="K155" s="108"/>
      <c r="L155" s="234">
        <f t="shared" si="51"/>
        <v>0</v>
      </c>
      <c r="M155" s="235"/>
      <c r="N155" s="108"/>
      <c r="O155" s="233">
        <f t="shared" si="52"/>
        <v>0</v>
      </c>
      <c r="P155" s="236"/>
    </row>
    <row r="156" spans="1:16" ht="12.75" hidden="1" customHeight="1" x14ac:dyDescent="0.25">
      <c r="A156" s="57">
        <v>2365</v>
      </c>
      <c r="B156" s="101" t="s">
        <v>169</v>
      </c>
      <c r="C156" s="102">
        <f t="shared" si="35"/>
        <v>0</v>
      </c>
      <c r="D156" s="232"/>
      <c r="E156" s="108"/>
      <c r="F156" s="343">
        <f t="shared" si="49"/>
        <v>0</v>
      </c>
      <c r="G156" s="232"/>
      <c r="H156" s="107"/>
      <c r="I156" s="233">
        <f t="shared" si="50"/>
        <v>0</v>
      </c>
      <c r="J156" s="107"/>
      <c r="K156" s="108"/>
      <c r="L156" s="234">
        <f t="shared" si="51"/>
        <v>0</v>
      </c>
      <c r="M156" s="235"/>
      <c r="N156" s="108"/>
      <c r="O156" s="233">
        <f t="shared" si="52"/>
        <v>0</v>
      </c>
      <c r="P156" s="236"/>
    </row>
    <row r="157" spans="1:16" ht="36" hidden="1" x14ac:dyDescent="0.25">
      <c r="A157" s="57">
        <v>2366</v>
      </c>
      <c r="B157" s="101" t="s">
        <v>170</v>
      </c>
      <c r="C157" s="102">
        <f t="shared" si="35"/>
        <v>0</v>
      </c>
      <c r="D157" s="232"/>
      <c r="E157" s="108"/>
      <c r="F157" s="343">
        <f t="shared" si="49"/>
        <v>0</v>
      </c>
      <c r="G157" s="232"/>
      <c r="H157" s="107"/>
      <c r="I157" s="233">
        <f t="shared" si="50"/>
        <v>0</v>
      </c>
      <c r="J157" s="107"/>
      <c r="K157" s="108"/>
      <c r="L157" s="234">
        <f t="shared" si="51"/>
        <v>0</v>
      </c>
      <c r="M157" s="235"/>
      <c r="N157" s="108"/>
      <c r="O157" s="233">
        <f t="shared" si="52"/>
        <v>0</v>
      </c>
      <c r="P157" s="236"/>
    </row>
    <row r="158" spans="1:16" ht="48" hidden="1" x14ac:dyDescent="0.25">
      <c r="A158" s="57">
        <v>2369</v>
      </c>
      <c r="B158" s="101" t="s">
        <v>171</v>
      </c>
      <c r="C158" s="102">
        <f t="shared" si="35"/>
        <v>0</v>
      </c>
      <c r="D158" s="232"/>
      <c r="E158" s="108"/>
      <c r="F158" s="343">
        <f t="shared" si="49"/>
        <v>0</v>
      </c>
      <c r="G158" s="232"/>
      <c r="H158" s="107"/>
      <c r="I158" s="233">
        <f t="shared" si="50"/>
        <v>0</v>
      </c>
      <c r="J158" s="107"/>
      <c r="K158" s="108"/>
      <c r="L158" s="234">
        <f t="shared" si="51"/>
        <v>0</v>
      </c>
      <c r="M158" s="235"/>
      <c r="N158" s="108"/>
      <c r="O158" s="233">
        <f t="shared" si="52"/>
        <v>0</v>
      </c>
      <c r="P158" s="236"/>
    </row>
    <row r="159" spans="1:16" hidden="1" x14ac:dyDescent="0.25">
      <c r="A159" s="220">
        <v>2370</v>
      </c>
      <c r="B159" s="164" t="s">
        <v>172</v>
      </c>
      <c r="C159" s="170">
        <f t="shared" si="35"/>
        <v>0</v>
      </c>
      <c r="D159" s="241"/>
      <c r="E159" s="242"/>
      <c r="F159" s="358">
        <f t="shared" si="49"/>
        <v>0</v>
      </c>
      <c r="G159" s="241"/>
      <c r="H159" s="243"/>
      <c r="I159" s="224">
        <f t="shared" si="50"/>
        <v>0</v>
      </c>
      <c r="J159" s="243"/>
      <c r="K159" s="242"/>
      <c r="L159" s="225">
        <f t="shared" si="51"/>
        <v>0</v>
      </c>
      <c r="M159" s="244"/>
      <c r="N159" s="242"/>
      <c r="O159" s="224">
        <f t="shared" si="52"/>
        <v>0</v>
      </c>
      <c r="P159" s="226"/>
    </row>
    <row r="160" spans="1:16" hidden="1" x14ac:dyDescent="0.25">
      <c r="A160" s="220">
        <v>2380</v>
      </c>
      <c r="B160" s="164" t="s">
        <v>173</v>
      </c>
      <c r="C160" s="170">
        <f t="shared" si="35"/>
        <v>0</v>
      </c>
      <c r="D160" s="221">
        <f t="shared" ref="D160:O160" si="53">SUM(D161:D162)</f>
        <v>0</v>
      </c>
      <c r="E160" s="222">
        <f t="shared" si="53"/>
        <v>0</v>
      </c>
      <c r="F160" s="358">
        <f t="shared" si="53"/>
        <v>0</v>
      </c>
      <c r="G160" s="221">
        <f t="shared" si="53"/>
        <v>0</v>
      </c>
      <c r="H160" s="223">
        <f t="shared" si="53"/>
        <v>0</v>
      </c>
      <c r="I160" s="224">
        <f t="shared" si="53"/>
        <v>0</v>
      </c>
      <c r="J160" s="223">
        <f t="shared" si="53"/>
        <v>0</v>
      </c>
      <c r="K160" s="222">
        <f t="shared" si="53"/>
        <v>0</v>
      </c>
      <c r="L160" s="225">
        <f t="shared" si="53"/>
        <v>0</v>
      </c>
      <c r="M160" s="170">
        <f t="shared" si="53"/>
        <v>0</v>
      </c>
      <c r="N160" s="222">
        <f t="shared" si="53"/>
        <v>0</v>
      </c>
      <c r="O160" s="224">
        <f t="shared" si="53"/>
        <v>0</v>
      </c>
      <c r="P160" s="226"/>
    </row>
    <row r="161" spans="1:16" hidden="1" x14ac:dyDescent="0.25">
      <c r="A161" s="47">
        <v>2381</v>
      </c>
      <c r="B161" s="91" t="s">
        <v>174</v>
      </c>
      <c r="C161" s="92">
        <f t="shared" si="35"/>
        <v>0</v>
      </c>
      <c r="D161" s="227"/>
      <c r="E161" s="98"/>
      <c r="F161" s="359">
        <f>D161+E161</f>
        <v>0</v>
      </c>
      <c r="G161" s="227"/>
      <c r="H161" s="97"/>
      <c r="I161" s="228">
        <f>G161+H161</f>
        <v>0</v>
      </c>
      <c r="J161" s="97"/>
      <c r="K161" s="98"/>
      <c r="L161" s="229">
        <f>J161+K161</f>
        <v>0</v>
      </c>
      <c r="M161" s="230"/>
      <c r="N161" s="98"/>
      <c r="O161" s="228">
        <f>M161+N161</f>
        <v>0</v>
      </c>
      <c r="P161" s="231"/>
    </row>
    <row r="162" spans="1:16" ht="24" hidden="1" x14ac:dyDescent="0.25">
      <c r="A162" s="57">
        <v>2389</v>
      </c>
      <c r="B162" s="101" t="s">
        <v>175</v>
      </c>
      <c r="C162" s="102">
        <f t="shared" si="35"/>
        <v>0</v>
      </c>
      <c r="D162" s="232"/>
      <c r="E162" s="108"/>
      <c r="F162" s="343">
        <f>D162+E162</f>
        <v>0</v>
      </c>
      <c r="G162" s="232"/>
      <c r="H162" s="107"/>
      <c r="I162" s="233">
        <f>G162+H162</f>
        <v>0</v>
      </c>
      <c r="J162" s="107"/>
      <c r="K162" s="108"/>
      <c r="L162" s="234">
        <f>J162+K162</f>
        <v>0</v>
      </c>
      <c r="M162" s="235"/>
      <c r="N162" s="108"/>
      <c r="O162" s="233">
        <f>M162+N162</f>
        <v>0</v>
      </c>
      <c r="P162" s="236"/>
    </row>
    <row r="163" spans="1:16" x14ac:dyDescent="0.25">
      <c r="A163" s="220">
        <v>2390</v>
      </c>
      <c r="B163" s="164" t="s">
        <v>176</v>
      </c>
      <c r="C163" s="170">
        <f t="shared" si="35"/>
        <v>1915</v>
      </c>
      <c r="D163" s="241">
        <v>25</v>
      </c>
      <c r="E163" s="478"/>
      <c r="F163" s="426">
        <f>D163+E163</f>
        <v>25</v>
      </c>
      <c r="G163" s="241"/>
      <c r="H163" s="516"/>
      <c r="I163" s="426">
        <f>G163+H163</f>
        <v>0</v>
      </c>
      <c r="J163" s="243">
        <v>1890</v>
      </c>
      <c r="K163" s="478"/>
      <c r="L163" s="426">
        <f>J163+K163</f>
        <v>1890</v>
      </c>
      <c r="M163" s="244"/>
      <c r="N163" s="242"/>
      <c r="O163" s="224">
        <f>M163+N163</f>
        <v>0</v>
      </c>
      <c r="P163" s="226"/>
    </row>
    <row r="164" spans="1:16" hidden="1" x14ac:dyDescent="0.25">
      <c r="A164" s="76">
        <v>2400</v>
      </c>
      <c r="B164" s="213" t="s">
        <v>177</v>
      </c>
      <c r="C164" s="77">
        <f t="shared" si="35"/>
        <v>0</v>
      </c>
      <c r="D164" s="254"/>
      <c r="E164" s="255"/>
      <c r="F164" s="345">
        <f>D164+E164</f>
        <v>0</v>
      </c>
      <c r="G164" s="254"/>
      <c r="H164" s="256"/>
      <c r="I164" s="215">
        <f>G164+H164</f>
        <v>0</v>
      </c>
      <c r="J164" s="256"/>
      <c r="K164" s="255"/>
      <c r="L164" s="89">
        <f>J164+K164</f>
        <v>0</v>
      </c>
      <c r="M164" s="257"/>
      <c r="N164" s="255"/>
      <c r="O164" s="215">
        <f>M164+N164</f>
        <v>0</v>
      </c>
      <c r="P164" s="245"/>
    </row>
    <row r="165" spans="1:16" ht="24" x14ac:dyDescent="0.25">
      <c r="A165" s="76">
        <v>2500</v>
      </c>
      <c r="B165" s="213" t="s">
        <v>178</v>
      </c>
      <c r="C165" s="77">
        <f t="shared" si="35"/>
        <v>1600</v>
      </c>
      <c r="D165" s="214">
        <f t="shared" ref="D165:O165" si="54">SUM(D166,D171)</f>
        <v>0</v>
      </c>
      <c r="E165" s="473">
        <f t="shared" si="54"/>
        <v>0</v>
      </c>
      <c r="F165" s="424">
        <f t="shared" si="54"/>
        <v>0</v>
      </c>
      <c r="G165" s="214">
        <f t="shared" si="54"/>
        <v>0</v>
      </c>
      <c r="H165" s="89">
        <f t="shared" si="54"/>
        <v>0</v>
      </c>
      <c r="I165" s="424">
        <f t="shared" si="54"/>
        <v>0</v>
      </c>
      <c r="J165" s="87">
        <f t="shared" si="54"/>
        <v>1600</v>
      </c>
      <c r="K165" s="473">
        <f t="shared" si="54"/>
        <v>0</v>
      </c>
      <c r="L165" s="424">
        <f t="shared" si="54"/>
        <v>1600</v>
      </c>
      <c r="M165" s="216">
        <f t="shared" si="54"/>
        <v>0</v>
      </c>
      <c r="N165" s="217">
        <f t="shared" si="54"/>
        <v>0</v>
      </c>
      <c r="O165" s="218">
        <f t="shared" si="54"/>
        <v>0</v>
      </c>
      <c r="P165" s="219"/>
    </row>
    <row r="166" spans="1:16" ht="16.5" customHeight="1" x14ac:dyDescent="0.25">
      <c r="A166" s="496">
        <v>2510</v>
      </c>
      <c r="B166" s="91" t="s">
        <v>179</v>
      </c>
      <c r="C166" s="92">
        <f t="shared" si="35"/>
        <v>1600</v>
      </c>
      <c r="D166" s="246">
        <f t="shared" ref="D166:O166" si="55">SUM(D167:D170)</f>
        <v>0</v>
      </c>
      <c r="E166" s="480">
        <f t="shared" si="55"/>
        <v>0</v>
      </c>
      <c r="F166" s="433">
        <f t="shared" si="55"/>
        <v>0</v>
      </c>
      <c r="G166" s="246">
        <f t="shared" si="55"/>
        <v>0</v>
      </c>
      <c r="H166" s="229">
        <f t="shared" si="55"/>
        <v>0</v>
      </c>
      <c r="I166" s="433">
        <f t="shared" si="55"/>
        <v>0</v>
      </c>
      <c r="J166" s="248">
        <f t="shared" si="55"/>
        <v>1600</v>
      </c>
      <c r="K166" s="480">
        <f t="shared" si="55"/>
        <v>0</v>
      </c>
      <c r="L166" s="433">
        <f t="shared" si="55"/>
        <v>1600</v>
      </c>
      <c r="M166" s="113">
        <f t="shared" si="55"/>
        <v>0</v>
      </c>
      <c r="N166" s="258">
        <f t="shared" si="55"/>
        <v>0</v>
      </c>
      <c r="O166" s="259">
        <f t="shared" si="55"/>
        <v>0</v>
      </c>
      <c r="P166" s="260"/>
    </row>
    <row r="167" spans="1:16" ht="24" x14ac:dyDescent="0.25">
      <c r="A167" s="58">
        <v>2512</v>
      </c>
      <c r="B167" s="101" t="s">
        <v>180</v>
      </c>
      <c r="C167" s="102">
        <f t="shared" si="35"/>
        <v>1600</v>
      </c>
      <c r="D167" s="232"/>
      <c r="E167" s="476"/>
      <c r="F167" s="432">
        <f t="shared" ref="F167:F172" si="56">D167+E167</f>
        <v>0</v>
      </c>
      <c r="G167" s="232"/>
      <c r="H167" s="515"/>
      <c r="I167" s="432">
        <f t="shared" ref="I167:I172" si="57">G167+H167</f>
        <v>0</v>
      </c>
      <c r="J167" s="107">
        <v>1600</v>
      </c>
      <c r="K167" s="476"/>
      <c r="L167" s="432">
        <f t="shared" ref="L167:L172" si="58">J167+K167</f>
        <v>1600</v>
      </c>
      <c r="M167" s="235"/>
      <c r="N167" s="108"/>
      <c r="O167" s="233">
        <f t="shared" ref="O167:O172" si="59">M167+N167</f>
        <v>0</v>
      </c>
      <c r="P167" s="236"/>
    </row>
    <row r="168" spans="1:16" ht="36" hidden="1" x14ac:dyDescent="0.25">
      <c r="A168" s="58">
        <v>2513</v>
      </c>
      <c r="B168" s="101" t="s">
        <v>181</v>
      </c>
      <c r="C168" s="102">
        <f t="shared" si="35"/>
        <v>0</v>
      </c>
      <c r="D168" s="232"/>
      <c r="E168" s="108"/>
      <c r="F168" s="343">
        <f t="shared" si="56"/>
        <v>0</v>
      </c>
      <c r="G168" s="232"/>
      <c r="H168" s="107"/>
      <c r="I168" s="233">
        <f t="shared" si="57"/>
        <v>0</v>
      </c>
      <c r="J168" s="107"/>
      <c r="K168" s="108"/>
      <c r="L168" s="234">
        <f t="shared" si="58"/>
        <v>0</v>
      </c>
      <c r="M168" s="235"/>
      <c r="N168" s="108"/>
      <c r="O168" s="233">
        <f t="shared" si="59"/>
        <v>0</v>
      </c>
      <c r="P168" s="236"/>
    </row>
    <row r="169" spans="1:16" ht="24" hidden="1" x14ac:dyDescent="0.25">
      <c r="A169" s="58">
        <v>2515</v>
      </c>
      <c r="B169" s="101" t="s">
        <v>182</v>
      </c>
      <c r="C169" s="102">
        <f t="shared" si="35"/>
        <v>0</v>
      </c>
      <c r="D169" s="232"/>
      <c r="E169" s="108"/>
      <c r="F169" s="343">
        <f t="shared" si="56"/>
        <v>0</v>
      </c>
      <c r="G169" s="232"/>
      <c r="H169" s="107"/>
      <c r="I169" s="233">
        <f t="shared" si="57"/>
        <v>0</v>
      </c>
      <c r="J169" s="107"/>
      <c r="K169" s="108"/>
      <c r="L169" s="234">
        <f t="shared" si="58"/>
        <v>0</v>
      </c>
      <c r="M169" s="235"/>
      <c r="N169" s="108"/>
      <c r="O169" s="233">
        <f t="shared" si="59"/>
        <v>0</v>
      </c>
      <c r="P169" s="236"/>
    </row>
    <row r="170" spans="1:16" ht="24" hidden="1" x14ac:dyDescent="0.25">
      <c r="A170" s="58">
        <v>2519</v>
      </c>
      <c r="B170" s="101" t="s">
        <v>183</v>
      </c>
      <c r="C170" s="102">
        <f t="shared" si="35"/>
        <v>0</v>
      </c>
      <c r="D170" s="232"/>
      <c r="E170" s="108"/>
      <c r="F170" s="343">
        <f t="shared" si="56"/>
        <v>0</v>
      </c>
      <c r="G170" s="232"/>
      <c r="H170" s="107"/>
      <c r="I170" s="233">
        <f t="shared" si="57"/>
        <v>0</v>
      </c>
      <c r="J170" s="107"/>
      <c r="K170" s="108"/>
      <c r="L170" s="234">
        <f t="shared" si="58"/>
        <v>0</v>
      </c>
      <c r="M170" s="235"/>
      <c r="N170" s="108"/>
      <c r="O170" s="233">
        <f t="shared" si="59"/>
        <v>0</v>
      </c>
      <c r="P170" s="236"/>
    </row>
    <row r="171" spans="1:16" ht="24" hidden="1" x14ac:dyDescent="0.25">
      <c r="A171" s="237">
        <v>2520</v>
      </c>
      <c r="B171" s="101" t="s">
        <v>184</v>
      </c>
      <c r="C171" s="102">
        <f t="shared" si="35"/>
        <v>0</v>
      </c>
      <c r="D171" s="232"/>
      <c r="E171" s="108"/>
      <c r="F171" s="343">
        <f t="shared" si="56"/>
        <v>0</v>
      </c>
      <c r="G171" s="232"/>
      <c r="H171" s="107"/>
      <c r="I171" s="233">
        <f t="shared" si="57"/>
        <v>0</v>
      </c>
      <c r="J171" s="107"/>
      <c r="K171" s="108"/>
      <c r="L171" s="234">
        <f t="shared" si="58"/>
        <v>0</v>
      </c>
      <c r="M171" s="235"/>
      <c r="N171" s="108"/>
      <c r="O171" s="233">
        <f t="shared" si="59"/>
        <v>0</v>
      </c>
      <c r="P171" s="236"/>
    </row>
    <row r="172" spans="1:16" s="261" customFormat="1" ht="36" hidden="1" customHeight="1" x14ac:dyDescent="0.25">
      <c r="A172" s="21">
        <v>2800</v>
      </c>
      <c r="B172" s="91" t="s">
        <v>185</v>
      </c>
      <c r="C172" s="92">
        <f t="shared" si="35"/>
        <v>0</v>
      </c>
      <c r="D172" s="50"/>
      <c r="E172" s="51"/>
      <c r="F172" s="342">
        <f t="shared" si="56"/>
        <v>0</v>
      </c>
      <c r="G172" s="50"/>
      <c r="H172" s="52"/>
      <c r="I172" s="53">
        <f t="shared" si="57"/>
        <v>0</v>
      </c>
      <c r="J172" s="52"/>
      <c r="K172" s="51"/>
      <c r="L172" s="54">
        <f t="shared" si="58"/>
        <v>0</v>
      </c>
      <c r="M172" s="55"/>
      <c r="N172" s="51"/>
      <c r="O172" s="53">
        <f t="shared" si="59"/>
        <v>0</v>
      </c>
      <c r="P172" s="56"/>
    </row>
    <row r="173" spans="1:16" x14ac:dyDescent="0.25">
      <c r="A173" s="205">
        <v>3000</v>
      </c>
      <c r="B173" s="205" t="s">
        <v>186</v>
      </c>
      <c r="C173" s="206">
        <f t="shared" si="35"/>
        <v>5954</v>
      </c>
      <c r="D173" s="207">
        <f t="shared" ref="D173:O173" si="60">SUM(D174,D184)</f>
        <v>4514</v>
      </c>
      <c r="E173" s="472">
        <f t="shared" si="60"/>
        <v>1440</v>
      </c>
      <c r="F173" s="431">
        <f t="shared" si="60"/>
        <v>5954</v>
      </c>
      <c r="G173" s="207">
        <f t="shared" si="60"/>
        <v>0</v>
      </c>
      <c r="H173" s="211">
        <f t="shared" si="60"/>
        <v>0</v>
      </c>
      <c r="I173" s="431">
        <f t="shared" si="60"/>
        <v>0</v>
      </c>
      <c r="J173" s="209">
        <f t="shared" si="60"/>
        <v>0</v>
      </c>
      <c r="K173" s="472">
        <f t="shared" si="60"/>
        <v>0</v>
      </c>
      <c r="L173" s="431">
        <f t="shared" si="60"/>
        <v>0</v>
      </c>
      <c r="M173" s="206">
        <f t="shared" si="60"/>
        <v>0</v>
      </c>
      <c r="N173" s="208">
        <f t="shared" si="60"/>
        <v>0</v>
      </c>
      <c r="O173" s="210">
        <f t="shared" si="60"/>
        <v>0</v>
      </c>
      <c r="P173" s="212"/>
    </row>
    <row r="174" spans="1:16" ht="24" x14ac:dyDescent="0.25">
      <c r="A174" s="76">
        <v>3200</v>
      </c>
      <c r="B174" s="262" t="s">
        <v>187</v>
      </c>
      <c r="C174" s="77">
        <f t="shared" si="35"/>
        <v>5954</v>
      </c>
      <c r="D174" s="214">
        <f t="shared" ref="D174:O174" si="61">SUM(D175,D179)</f>
        <v>4514</v>
      </c>
      <c r="E174" s="473">
        <f t="shared" si="61"/>
        <v>1440</v>
      </c>
      <c r="F174" s="424">
        <f t="shared" si="61"/>
        <v>5954</v>
      </c>
      <c r="G174" s="214">
        <f t="shared" si="61"/>
        <v>0</v>
      </c>
      <c r="H174" s="89">
        <f t="shared" si="61"/>
        <v>0</v>
      </c>
      <c r="I174" s="424">
        <f t="shared" si="61"/>
        <v>0</v>
      </c>
      <c r="J174" s="87">
        <f t="shared" si="61"/>
        <v>0</v>
      </c>
      <c r="K174" s="473">
        <f t="shared" si="61"/>
        <v>0</v>
      </c>
      <c r="L174" s="424">
        <f t="shared" si="61"/>
        <v>0</v>
      </c>
      <c r="M174" s="216">
        <f t="shared" si="61"/>
        <v>0</v>
      </c>
      <c r="N174" s="217">
        <f t="shared" si="61"/>
        <v>0</v>
      </c>
      <c r="O174" s="218">
        <f t="shared" si="61"/>
        <v>0</v>
      </c>
      <c r="P174" s="219"/>
    </row>
    <row r="175" spans="1:16" ht="36" x14ac:dyDescent="0.25">
      <c r="A175" s="496">
        <v>3260</v>
      </c>
      <c r="B175" s="91" t="s">
        <v>188</v>
      </c>
      <c r="C175" s="92">
        <f t="shared" si="35"/>
        <v>5954</v>
      </c>
      <c r="D175" s="246">
        <f t="shared" ref="D175:O175" si="62">SUM(D176:D178)</f>
        <v>4514</v>
      </c>
      <c r="E175" s="480">
        <f t="shared" si="62"/>
        <v>1440</v>
      </c>
      <c r="F175" s="433">
        <f t="shared" si="62"/>
        <v>5954</v>
      </c>
      <c r="G175" s="246">
        <f t="shared" si="62"/>
        <v>0</v>
      </c>
      <c r="H175" s="229">
        <f t="shared" si="62"/>
        <v>0</v>
      </c>
      <c r="I175" s="433">
        <f t="shared" si="62"/>
        <v>0</v>
      </c>
      <c r="J175" s="248">
        <f t="shared" si="62"/>
        <v>0</v>
      </c>
      <c r="K175" s="480">
        <f t="shared" si="62"/>
        <v>0</v>
      </c>
      <c r="L175" s="433">
        <f t="shared" si="62"/>
        <v>0</v>
      </c>
      <c r="M175" s="92">
        <f t="shared" si="62"/>
        <v>0</v>
      </c>
      <c r="N175" s="247">
        <f t="shared" si="62"/>
        <v>0</v>
      </c>
      <c r="O175" s="228">
        <f t="shared" si="62"/>
        <v>0</v>
      </c>
      <c r="P175" s="231"/>
    </row>
    <row r="176" spans="1:16" ht="24" hidden="1" x14ac:dyDescent="0.25">
      <c r="A176" s="58">
        <v>3261</v>
      </c>
      <c r="B176" s="101" t="s">
        <v>189</v>
      </c>
      <c r="C176" s="102">
        <f t="shared" si="35"/>
        <v>0</v>
      </c>
      <c r="D176" s="232"/>
      <c r="E176" s="108"/>
      <c r="F176" s="343">
        <f>D176+E176</f>
        <v>0</v>
      </c>
      <c r="G176" s="232"/>
      <c r="H176" s="107"/>
      <c r="I176" s="233">
        <f>G176+H176</f>
        <v>0</v>
      </c>
      <c r="J176" s="107"/>
      <c r="K176" s="108"/>
      <c r="L176" s="234">
        <f>J176+K176</f>
        <v>0</v>
      </c>
      <c r="M176" s="235"/>
      <c r="N176" s="108"/>
      <c r="O176" s="233">
        <f>M176+N176</f>
        <v>0</v>
      </c>
      <c r="P176" s="236"/>
    </row>
    <row r="177" spans="1:16" ht="36" hidden="1" x14ac:dyDescent="0.25">
      <c r="A177" s="58">
        <v>3262</v>
      </c>
      <c r="B177" s="101" t="s">
        <v>190</v>
      </c>
      <c r="C177" s="102">
        <f t="shared" si="35"/>
        <v>0</v>
      </c>
      <c r="D177" s="232"/>
      <c r="E177" s="108"/>
      <c r="F177" s="343">
        <f>D177+E177</f>
        <v>0</v>
      </c>
      <c r="G177" s="232"/>
      <c r="H177" s="107"/>
      <c r="I177" s="233">
        <f>G177+H177</f>
        <v>0</v>
      </c>
      <c r="J177" s="107"/>
      <c r="K177" s="108"/>
      <c r="L177" s="234">
        <f>J177+K177</f>
        <v>0</v>
      </c>
      <c r="M177" s="235"/>
      <c r="N177" s="108"/>
      <c r="O177" s="233">
        <f>M177+N177</f>
        <v>0</v>
      </c>
      <c r="P177" s="236"/>
    </row>
    <row r="178" spans="1:16" ht="24" x14ac:dyDescent="0.25">
      <c r="A178" s="58">
        <v>3263</v>
      </c>
      <c r="B178" s="101" t="s">
        <v>191</v>
      </c>
      <c r="C178" s="102">
        <f t="shared" ref="C178:C241" si="63">F178+I178+L178+O178</f>
        <v>5954</v>
      </c>
      <c r="D178" s="232">
        <v>4514</v>
      </c>
      <c r="E178" s="476">
        <v>1440</v>
      </c>
      <c r="F178" s="432">
        <f>D178+E178</f>
        <v>5954</v>
      </c>
      <c r="G178" s="232"/>
      <c r="H178" s="515"/>
      <c r="I178" s="432">
        <f>G178+H178</f>
        <v>0</v>
      </c>
      <c r="J178" s="107"/>
      <c r="K178" s="476"/>
      <c r="L178" s="432">
        <f>J178+K178</f>
        <v>0</v>
      </c>
      <c r="M178" s="235"/>
      <c r="N178" s="108"/>
      <c r="O178" s="233">
        <f>M178+N178</f>
        <v>0</v>
      </c>
      <c r="P178" s="236"/>
    </row>
    <row r="179" spans="1:16" ht="84" hidden="1" x14ac:dyDescent="0.25">
      <c r="A179" s="496">
        <v>3290</v>
      </c>
      <c r="B179" s="91" t="s">
        <v>192</v>
      </c>
      <c r="C179" s="263">
        <f t="shared" si="63"/>
        <v>0</v>
      </c>
      <c r="D179" s="246">
        <f t="shared" ref="D179:O179" si="64">SUM(D180:D183)</f>
        <v>0</v>
      </c>
      <c r="E179" s="247">
        <f t="shared" si="64"/>
        <v>0</v>
      </c>
      <c r="F179" s="359">
        <f t="shared" si="64"/>
        <v>0</v>
      </c>
      <c r="G179" s="246">
        <f t="shared" si="64"/>
        <v>0</v>
      </c>
      <c r="H179" s="248">
        <f t="shared" si="64"/>
        <v>0</v>
      </c>
      <c r="I179" s="228">
        <f t="shared" si="64"/>
        <v>0</v>
      </c>
      <c r="J179" s="248">
        <f t="shared" si="64"/>
        <v>0</v>
      </c>
      <c r="K179" s="247">
        <f t="shared" si="64"/>
        <v>0</v>
      </c>
      <c r="L179" s="229">
        <f t="shared" si="64"/>
        <v>0</v>
      </c>
      <c r="M179" s="263">
        <f t="shared" si="64"/>
        <v>0</v>
      </c>
      <c r="N179" s="264">
        <f t="shared" si="64"/>
        <v>0</v>
      </c>
      <c r="O179" s="265">
        <f t="shared" si="64"/>
        <v>0</v>
      </c>
      <c r="P179" s="266"/>
    </row>
    <row r="180" spans="1:16" ht="72" hidden="1" x14ac:dyDescent="0.25">
      <c r="A180" s="58">
        <v>3291</v>
      </c>
      <c r="B180" s="101" t="s">
        <v>193</v>
      </c>
      <c r="C180" s="102">
        <f t="shared" si="63"/>
        <v>0</v>
      </c>
      <c r="D180" s="232"/>
      <c r="E180" s="108"/>
      <c r="F180" s="343">
        <f>D180+E180</f>
        <v>0</v>
      </c>
      <c r="G180" s="232"/>
      <c r="H180" s="107"/>
      <c r="I180" s="233">
        <f>G180+H180</f>
        <v>0</v>
      </c>
      <c r="J180" s="107"/>
      <c r="K180" s="108"/>
      <c r="L180" s="234">
        <f>J180+K180</f>
        <v>0</v>
      </c>
      <c r="M180" s="235"/>
      <c r="N180" s="108"/>
      <c r="O180" s="233">
        <f>M180+N180</f>
        <v>0</v>
      </c>
      <c r="P180" s="236"/>
    </row>
    <row r="181" spans="1:16" ht="72" hidden="1" x14ac:dyDescent="0.25">
      <c r="A181" s="58">
        <v>3292</v>
      </c>
      <c r="B181" s="101" t="s">
        <v>194</v>
      </c>
      <c r="C181" s="102">
        <f t="shared" si="63"/>
        <v>0</v>
      </c>
      <c r="D181" s="232"/>
      <c r="E181" s="108"/>
      <c r="F181" s="343">
        <f>D181+E181</f>
        <v>0</v>
      </c>
      <c r="G181" s="232"/>
      <c r="H181" s="107"/>
      <c r="I181" s="233">
        <f>G181+H181</f>
        <v>0</v>
      </c>
      <c r="J181" s="107"/>
      <c r="K181" s="108"/>
      <c r="L181" s="234">
        <f>J181+K181</f>
        <v>0</v>
      </c>
      <c r="M181" s="235"/>
      <c r="N181" s="108"/>
      <c r="O181" s="233">
        <f>M181+N181</f>
        <v>0</v>
      </c>
      <c r="P181" s="236"/>
    </row>
    <row r="182" spans="1:16" ht="72" hidden="1" x14ac:dyDescent="0.25">
      <c r="A182" s="58">
        <v>3293</v>
      </c>
      <c r="B182" s="101" t="s">
        <v>195</v>
      </c>
      <c r="C182" s="102">
        <f t="shared" si="63"/>
        <v>0</v>
      </c>
      <c r="D182" s="232"/>
      <c r="E182" s="108"/>
      <c r="F182" s="343">
        <f>D182+E182</f>
        <v>0</v>
      </c>
      <c r="G182" s="232"/>
      <c r="H182" s="107"/>
      <c r="I182" s="233">
        <f>G182+H182</f>
        <v>0</v>
      </c>
      <c r="J182" s="107"/>
      <c r="K182" s="108"/>
      <c r="L182" s="234">
        <f>J182+K182</f>
        <v>0</v>
      </c>
      <c r="M182" s="235"/>
      <c r="N182" s="108"/>
      <c r="O182" s="233">
        <f>M182+N182</f>
        <v>0</v>
      </c>
      <c r="P182" s="236"/>
    </row>
    <row r="183" spans="1:16" ht="60" hidden="1" x14ac:dyDescent="0.25">
      <c r="A183" s="267">
        <v>3294</v>
      </c>
      <c r="B183" s="101" t="s">
        <v>196</v>
      </c>
      <c r="C183" s="263">
        <f t="shared" si="63"/>
        <v>0</v>
      </c>
      <c r="D183" s="268"/>
      <c r="E183" s="269"/>
      <c r="F183" s="360">
        <f>D183+E183</f>
        <v>0</v>
      </c>
      <c r="G183" s="268"/>
      <c r="H183" s="270"/>
      <c r="I183" s="265">
        <f>G183+H183</f>
        <v>0</v>
      </c>
      <c r="J183" s="270"/>
      <c r="K183" s="269"/>
      <c r="L183" s="271">
        <f>J183+K183</f>
        <v>0</v>
      </c>
      <c r="M183" s="272"/>
      <c r="N183" s="269"/>
      <c r="O183" s="265">
        <f>M183+N183</f>
        <v>0</v>
      </c>
      <c r="P183" s="266"/>
    </row>
    <row r="184" spans="1:16" ht="48" hidden="1" x14ac:dyDescent="0.25">
      <c r="A184" s="273">
        <v>3300</v>
      </c>
      <c r="B184" s="262" t="s">
        <v>197</v>
      </c>
      <c r="C184" s="216">
        <f t="shared" si="63"/>
        <v>0</v>
      </c>
      <c r="D184" s="274">
        <f t="shared" ref="D184:O184" si="65">SUM(D185:D186)</f>
        <v>0</v>
      </c>
      <c r="E184" s="217">
        <f t="shared" si="65"/>
        <v>0</v>
      </c>
      <c r="F184" s="361">
        <f t="shared" si="65"/>
        <v>0</v>
      </c>
      <c r="G184" s="274">
        <f t="shared" si="65"/>
        <v>0</v>
      </c>
      <c r="H184" s="275">
        <f t="shared" si="65"/>
        <v>0</v>
      </c>
      <c r="I184" s="218">
        <f t="shared" si="65"/>
        <v>0</v>
      </c>
      <c r="J184" s="275">
        <f t="shared" si="65"/>
        <v>0</v>
      </c>
      <c r="K184" s="217">
        <f t="shared" si="65"/>
        <v>0</v>
      </c>
      <c r="L184" s="276">
        <f t="shared" si="65"/>
        <v>0</v>
      </c>
      <c r="M184" s="216">
        <f t="shared" si="65"/>
        <v>0</v>
      </c>
      <c r="N184" s="217">
        <f t="shared" si="65"/>
        <v>0</v>
      </c>
      <c r="O184" s="218">
        <f t="shared" si="65"/>
        <v>0</v>
      </c>
      <c r="P184" s="219"/>
    </row>
    <row r="185" spans="1:16" ht="48" hidden="1" x14ac:dyDescent="0.25">
      <c r="A185" s="163">
        <v>3310</v>
      </c>
      <c r="B185" s="164" t="s">
        <v>198</v>
      </c>
      <c r="C185" s="170">
        <f t="shared" si="63"/>
        <v>0</v>
      </c>
      <c r="D185" s="241"/>
      <c r="E185" s="242"/>
      <c r="F185" s="358">
        <f>D185+E185</f>
        <v>0</v>
      </c>
      <c r="G185" s="241"/>
      <c r="H185" s="243"/>
      <c r="I185" s="224">
        <f>G185+H185</f>
        <v>0</v>
      </c>
      <c r="J185" s="243"/>
      <c r="K185" s="242"/>
      <c r="L185" s="225">
        <f>J185+K185</f>
        <v>0</v>
      </c>
      <c r="M185" s="244"/>
      <c r="N185" s="242"/>
      <c r="O185" s="224">
        <f>M185+N185</f>
        <v>0</v>
      </c>
      <c r="P185" s="226"/>
    </row>
    <row r="186" spans="1:16" ht="48.75" hidden="1" customHeight="1" x14ac:dyDescent="0.25">
      <c r="A186" s="48">
        <v>3320</v>
      </c>
      <c r="B186" s="91" t="s">
        <v>199</v>
      </c>
      <c r="C186" s="92">
        <f t="shared" si="63"/>
        <v>0</v>
      </c>
      <c r="D186" s="227"/>
      <c r="E186" s="98"/>
      <c r="F186" s="359">
        <f>D186+E186</f>
        <v>0</v>
      </c>
      <c r="G186" s="227"/>
      <c r="H186" s="97"/>
      <c r="I186" s="228">
        <f>G186+H186</f>
        <v>0</v>
      </c>
      <c r="J186" s="97"/>
      <c r="K186" s="98"/>
      <c r="L186" s="229">
        <f>J186+K186</f>
        <v>0</v>
      </c>
      <c r="M186" s="230"/>
      <c r="N186" s="98"/>
      <c r="O186" s="228">
        <f>M186+N186</f>
        <v>0</v>
      </c>
      <c r="P186" s="231"/>
    </row>
    <row r="187" spans="1:16" hidden="1" x14ac:dyDescent="0.25">
      <c r="A187" s="277">
        <v>4000</v>
      </c>
      <c r="B187" s="205" t="s">
        <v>200</v>
      </c>
      <c r="C187" s="206">
        <f t="shared" si="63"/>
        <v>0</v>
      </c>
      <c r="D187" s="207">
        <f t="shared" ref="D187:O187" si="66">SUM(D188,D191)</f>
        <v>0</v>
      </c>
      <c r="E187" s="208">
        <f t="shared" si="66"/>
        <v>0</v>
      </c>
      <c r="F187" s="357">
        <f t="shared" si="66"/>
        <v>0</v>
      </c>
      <c r="G187" s="207">
        <f t="shared" si="66"/>
        <v>0</v>
      </c>
      <c r="H187" s="209">
        <f t="shared" si="66"/>
        <v>0</v>
      </c>
      <c r="I187" s="210">
        <f t="shared" si="66"/>
        <v>0</v>
      </c>
      <c r="J187" s="209">
        <f t="shared" si="66"/>
        <v>0</v>
      </c>
      <c r="K187" s="208">
        <f t="shared" si="66"/>
        <v>0</v>
      </c>
      <c r="L187" s="211">
        <f t="shared" si="66"/>
        <v>0</v>
      </c>
      <c r="M187" s="206">
        <f t="shared" si="66"/>
        <v>0</v>
      </c>
      <c r="N187" s="208">
        <f t="shared" si="66"/>
        <v>0</v>
      </c>
      <c r="O187" s="210">
        <f t="shared" si="66"/>
        <v>0</v>
      </c>
      <c r="P187" s="212"/>
    </row>
    <row r="188" spans="1:16" ht="24" hidden="1" x14ac:dyDescent="0.25">
      <c r="A188" s="278">
        <v>4200</v>
      </c>
      <c r="B188" s="213" t="s">
        <v>201</v>
      </c>
      <c r="C188" s="77">
        <f t="shared" si="63"/>
        <v>0</v>
      </c>
      <c r="D188" s="214">
        <f t="shared" ref="D188:O188" si="67">SUM(D189,D190)</f>
        <v>0</v>
      </c>
      <c r="E188" s="88">
        <f t="shared" si="67"/>
        <v>0</v>
      </c>
      <c r="F188" s="345">
        <f t="shared" si="67"/>
        <v>0</v>
      </c>
      <c r="G188" s="214">
        <f t="shared" si="67"/>
        <v>0</v>
      </c>
      <c r="H188" s="87">
        <f t="shared" si="67"/>
        <v>0</v>
      </c>
      <c r="I188" s="215">
        <f t="shared" si="67"/>
        <v>0</v>
      </c>
      <c r="J188" s="87">
        <f t="shared" si="67"/>
        <v>0</v>
      </c>
      <c r="K188" s="88">
        <f t="shared" si="67"/>
        <v>0</v>
      </c>
      <c r="L188" s="89">
        <f t="shared" si="67"/>
        <v>0</v>
      </c>
      <c r="M188" s="77">
        <f t="shared" si="67"/>
        <v>0</v>
      </c>
      <c r="N188" s="88">
        <f t="shared" si="67"/>
        <v>0</v>
      </c>
      <c r="O188" s="215">
        <f t="shared" si="67"/>
        <v>0</v>
      </c>
      <c r="P188" s="245"/>
    </row>
    <row r="189" spans="1:16" ht="36" hidden="1" x14ac:dyDescent="0.25">
      <c r="A189" s="496">
        <v>4240</v>
      </c>
      <c r="B189" s="91" t="s">
        <v>202</v>
      </c>
      <c r="C189" s="92">
        <f t="shared" si="63"/>
        <v>0</v>
      </c>
      <c r="D189" s="227"/>
      <c r="E189" s="98"/>
      <c r="F189" s="359">
        <f>D189+E189</f>
        <v>0</v>
      </c>
      <c r="G189" s="227"/>
      <c r="H189" s="97"/>
      <c r="I189" s="228">
        <f>G189+H189</f>
        <v>0</v>
      </c>
      <c r="J189" s="97"/>
      <c r="K189" s="98"/>
      <c r="L189" s="229">
        <f>J189+K189</f>
        <v>0</v>
      </c>
      <c r="M189" s="230"/>
      <c r="N189" s="98"/>
      <c r="O189" s="228">
        <f>M189+N189</f>
        <v>0</v>
      </c>
      <c r="P189" s="231"/>
    </row>
    <row r="190" spans="1:16" ht="24" hidden="1" x14ac:dyDescent="0.25">
      <c r="A190" s="237">
        <v>4250</v>
      </c>
      <c r="B190" s="101" t="s">
        <v>203</v>
      </c>
      <c r="C190" s="102">
        <f t="shared" si="63"/>
        <v>0</v>
      </c>
      <c r="D190" s="232"/>
      <c r="E190" s="108"/>
      <c r="F190" s="343">
        <f>D190+E190</f>
        <v>0</v>
      </c>
      <c r="G190" s="232"/>
      <c r="H190" s="107"/>
      <c r="I190" s="233">
        <f>G190+H190</f>
        <v>0</v>
      </c>
      <c r="J190" s="107"/>
      <c r="K190" s="108"/>
      <c r="L190" s="234">
        <f>J190+K190</f>
        <v>0</v>
      </c>
      <c r="M190" s="235"/>
      <c r="N190" s="108"/>
      <c r="O190" s="233">
        <f>M190+N190</f>
        <v>0</v>
      </c>
      <c r="P190" s="236"/>
    </row>
    <row r="191" spans="1:16" hidden="1" x14ac:dyDescent="0.25">
      <c r="A191" s="76">
        <v>4300</v>
      </c>
      <c r="B191" s="213" t="s">
        <v>204</v>
      </c>
      <c r="C191" s="77">
        <f t="shared" si="63"/>
        <v>0</v>
      </c>
      <c r="D191" s="214">
        <f t="shared" ref="D191:O191" si="68">SUM(D192)</f>
        <v>0</v>
      </c>
      <c r="E191" s="88">
        <f t="shared" si="68"/>
        <v>0</v>
      </c>
      <c r="F191" s="345">
        <f t="shared" si="68"/>
        <v>0</v>
      </c>
      <c r="G191" s="214">
        <f t="shared" si="68"/>
        <v>0</v>
      </c>
      <c r="H191" s="87">
        <f t="shared" si="68"/>
        <v>0</v>
      </c>
      <c r="I191" s="215">
        <f t="shared" si="68"/>
        <v>0</v>
      </c>
      <c r="J191" s="87">
        <f t="shared" si="68"/>
        <v>0</v>
      </c>
      <c r="K191" s="88">
        <f t="shared" si="68"/>
        <v>0</v>
      </c>
      <c r="L191" s="89">
        <f t="shared" si="68"/>
        <v>0</v>
      </c>
      <c r="M191" s="77">
        <f t="shared" si="68"/>
        <v>0</v>
      </c>
      <c r="N191" s="88">
        <f t="shared" si="68"/>
        <v>0</v>
      </c>
      <c r="O191" s="215">
        <f t="shared" si="68"/>
        <v>0</v>
      </c>
      <c r="P191" s="245"/>
    </row>
    <row r="192" spans="1:16" ht="24" hidden="1" x14ac:dyDescent="0.25">
      <c r="A192" s="496">
        <v>4310</v>
      </c>
      <c r="B192" s="91" t="s">
        <v>205</v>
      </c>
      <c r="C192" s="92">
        <f t="shared" si="63"/>
        <v>0</v>
      </c>
      <c r="D192" s="246">
        <f t="shared" ref="D192:O192" si="69">SUM(D193:D193)</f>
        <v>0</v>
      </c>
      <c r="E192" s="247">
        <f t="shared" si="69"/>
        <v>0</v>
      </c>
      <c r="F192" s="359">
        <f t="shared" si="69"/>
        <v>0</v>
      </c>
      <c r="G192" s="246">
        <f t="shared" si="69"/>
        <v>0</v>
      </c>
      <c r="H192" s="248">
        <f t="shared" si="69"/>
        <v>0</v>
      </c>
      <c r="I192" s="228">
        <f t="shared" si="69"/>
        <v>0</v>
      </c>
      <c r="J192" s="248">
        <f t="shared" si="69"/>
        <v>0</v>
      </c>
      <c r="K192" s="247">
        <f t="shared" si="69"/>
        <v>0</v>
      </c>
      <c r="L192" s="229">
        <f t="shared" si="69"/>
        <v>0</v>
      </c>
      <c r="M192" s="92">
        <f t="shared" si="69"/>
        <v>0</v>
      </c>
      <c r="N192" s="247">
        <f t="shared" si="69"/>
        <v>0</v>
      </c>
      <c r="O192" s="228">
        <f t="shared" si="69"/>
        <v>0</v>
      </c>
      <c r="P192" s="231"/>
    </row>
    <row r="193" spans="1:16" ht="36" hidden="1" x14ac:dyDescent="0.25">
      <c r="A193" s="58">
        <v>4311</v>
      </c>
      <c r="B193" s="101" t="s">
        <v>206</v>
      </c>
      <c r="C193" s="102">
        <f t="shared" si="63"/>
        <v>0</v>
      </c>
      <c r="D193" s="232"/>
      <c r="E193" s="108"/>
      <c r="F193" s="343">
        <f>D193+E193</f>
        <v>0</v>
      </c>
      <c r="G193" s="232"/>
      <c r="H193" s="107"/>
      <c r="I193" s="233">
        <f>G193+H193</f>
        <v>0</v>
      </c>
      <c r="J193" s="107"/>
      <c r="K193" s="108"/>
      <c r="L193" s="234">
        <f>J193+K193</f>
        <v>0</v>
      </c>
      <c r="M193" s="235"/>
      <c r="N193" s="108"/>
      <c r="O193" s="233">
        <f>M193+N193</f>
        <v>0</v>
      </c>
      <c r="P193" s="236"/>
    </row>
    <row r="194" spans="1:16" s="27" customFormat="1" ht="24" x14ac:dyDescent="0.25">
      <c r="A194" s="279"/>
      <c r="B194" s="21" t="s">
        <v>207</v>
      </c>
      <c r="C194" s="199">
        <f t="shared" si="63"/>
        <v>25046</v>
      </c>
      <c r="D194" s="200">
        <f t="shared" ref="D194:O194" si="70">SUM(D195,D230,D269)</f>
        <v>25046</v>
      </c>
      <c r="E194" s="471">
        <f t="shared" si="70"/>
        <v>0</v>
      </c>
      <c r="F194" s="430">
        <f t="shared" si="70"/>
        <v>25046</v>
      </c>
      <c r="G194" s="200">
        <f t="shared" si="70"/>
        <v>0</v>
      </c>
      <c r="H194" s="514">
        <f t="shared" si="70"/>
        <v>0</v>
      </c>
      <c r="I194" s="430">
        <f t="shared" si="70"/>
        <v>0</v>
      </c>
      <c r="J194" s="202">
        <f t="shared" si="70"/>
        <v>0</v>
      </c>
      <c r="K194" s="471">
        <f t="shared" si="70"/>
        <v>0</v>
      </c>
      <c r="L194" s="430">
        <f t="shared" si="70"/>
        <v>0</v>
      </c>
      <c r="M194" s="280">
        <f t="shared" si="70"/>
        <v>0</v>
      </c>
      <c r="N194" s="281">
        <f t="shared" si="70"/>
        <v>0</v>
      </c>
      <c r="O194" s="282">
        <f t="shared" si="70"/>
        <v>0</v>
      </c>
      <c r="P194" s="283"/>
    </row>
    <row r="195" spans="1:16" x14ac:dyDescent="0.25">
      <c r="A195" s="205">
        <v>5000</v>
      </c>
      <c r="B195" s="205" t="s">
        <v>208</v>
      </c>
      <c r="C195" s="206">
        <f t="shared" si="63"/>
        <v>25046</v>
      </c>
      <c r="D195" s="207">
        <f t="shared" ref="D195:O195" si="71">D196+D204</f>
        <v>25046</v>
      </c>
      <c r="E195" s="472">
        <f t="shared" si="71"/>
        <v>0</v>
      </c>
      <c r="F195" s="431">
        <f t="shared" si="71"/>
        <v>25046</v>
      </c>
      <c r="G195" s="207">
        <f t="shared" si="71"/>
        <v>0</v>
      </c>
      <c r="H195" s="211">
        <f t="shared" si="71"/>
        <v>0</v>
      </c>
      <c r="I195" s="431">
        <f t="shared" si="71"/>
        <v>0</v>
      </c>
      <c r="J195" s="209">
        <f t="shared" si="71"/>
        <v>0</v>
      </c>
      <c r="K195" s="472">
        <f t="shared" si="71"/>
        <v>0</v>
      </c>
      <c r="L195" s="431">
        <f t="shared" si="71"/>
        <v>0</v>
      </c>
      <c r="M195" s="206">
        <f t="shared" si="71"/>
        <v>0</v>
      </c>
      <c r="N195" s="208">
        <f t="shared" si="71"/>
        <v>0</v>
      </c>
      <c r="O195" s="210">
        <f t="shared" si="71"/>
        <v>0</v>
      </c>
      <c r="P195" s="212"/>
    </row>
    <row r="196" spans="1:16" x14ac:dyDescent="0.25">
      <c r="A196" s="76">
        <v>5100</v>
      </c>
      <c r="B196" s="213" t="s">
        <v>209</v>
      </c>
      <c r="C196" s="77">
        <f t="shared" si="63"/>
        <v>5046</v>
      </c>
      <c r="D196" s="214">
        <f t="shared" ref="D196:O196" si="72">D197+D198+D201+D202+D203</f>
        <v>5046</v>
      </c>
      <c r="E196" s="473">
        <f t="shared" si="72"/>
        <v>0</v>
      </c>
      <c r="F196" s="424">
        <f t="shared" si="72"/>
        <v>5046</v>
      </c>
      <c r="G196" s="214">
        <f t="shared" si="72"/>
        <v>0</v>
      </c>
      <c r="H196" s="89">
        <f t="shared" si="72"/>
        <v>0</v>
      </c>
      <c r="I196" s="424">
        <f t="shared" si="72"/>
        <v>0</v>
      </c>
      <c r="J196" s="87">
        <f t="shared" si="72"/>
        <v>0</v>
      </c>
      <c r="K196" s="473">
        <f t="shared" si="72"/>
        <v>0</v>
      </c>
      <c r="L196" s="424">
        <f t="shared" si="72"/>
        <v>0</v>
      </c>
      <c r="M196" s="77">
        <f t="shared" si="72"/>
        <v>0</v>
      </c>
      <c r="N196" s="88">
        <f t="shared" si="72"/>
        <v>0</v>
      </c>
      <c r="O196" s="215">
        <f t="shared" si="72"/>
        <v>0</v>
      </c>
      <c r="P196" s="245"/>
    </row>
    <row r="197" spans="1:16" hidden="1" x14ac:dyDescent="0.25">
      <c r="A197" s="496">
        <v>5110</v>
      </c>
      <c r="B197" s="91" t="s">
        <v>210</v>
      </c>
      <c r="C197" s="92">
        <f t="shared" si="63"/>
        <v>0</v>
      </c>
      <c r="D197" s="227"/>
      <c r="E197" s="98"/>
      <c r="F197" s="359">
        <f>D197+E197</f>
        <v>0</v>
      </c>
      <c r="G197" s="227"/>
      <c r="H197" s="97"/>
      <c r="I197" s="228">
        <f>G197+H197</f>
        <v>0</v>
      </c>
      <c r="J197" s="97"/>
      <c r="K197" s="98"/>
      <c r="L197" s="229">
        <f>J197+K197</f>
        <v>0</v>
      </c>
      <c r="M197" s="230"/>
      <c r="N197" s="98"/>
      <c r="O197" s="228">
        <f>M197+N197</f>
        <v>0</v>
      </c>
      <c r="P197" s="231"/>
    </row>
    <row r="198" spans="1:16" ht="24" hidden="1" x14ac:dyDescent="0.25">
      <c r="A198" s="237">
        <v>5120</v>
      </c>
      <c r="B198" s="101" t="s">
        <v>211</v>
      </c>
      <c r="C198" s="102">
        <f t="shared" si="63"/>
        <v>0</v>
      </c>
      <c r="D198" s="238">
        <f t="shared" ref="D198:O198" si="73">D199+D200</f>
        <v>0</v>
      </c>
      <c r="E198" s="239">
        <f t="shared" si="73"/>
        <v>0</v>
      </c>
      <c r="F198" s="343">
        <f t="shared" si="73"/>
        <v>0</v>
      </c>
      <c r="G198" s="238">
        <f t="shared" si="73"/>
        <v>0</v>
      </c>
      <c r="H198" s="240">
        <f t="shared" si="73"/>
        <v>0</v>
      </c>
      <c r="I198" s="233">
        <f t="shared" si="73"/>
        <v>0</v>
      </c>
      <c r="J198" s="240">
        <f t="shared" si="73"/>
        <v>0</v>
      </c>
      <c r="K198" s="239">
        <f t="shared" si="73"/>
        <v>0</v>
      </c>
      <c r="L198" s="234">
        <f t="shared" si="73"/>
        <v>0</v>
      </c>
      <c r="M198" s="102">
        <f t="shared" si="73"/>
        <v>0</v>
      </c>
      <c r="N198" s="239">
        <f t="shared" si="73"/>
        <v>0</v>
      </c>
      <c r="O198" s="233">
        <f t="shared" si="73"/>
        <v>0</v>
      </c>
      <c r="P198" s="236"/>
    </row>
    <row r="199" spans="1:16" hidden="1" x14ac:dyDescent="0.25">
      <c r="A199" s="58">
        <v>5121</v>
      </c>
      <c r="B199" s="101" t="s">
        <v>212</v>
      </c>
      <c r="C199" s="102">
        <f t="shared" si="63"/>
        <v>0</v>
      </c>
      <c r="D199" s="232"/>
      <c r="E199" s="108"/>
      <c r="F199" s="343">
        <f>D199+E199</f>
        <v>0</v>
      </c>
      <c r="G199" s="232"/>
      <c r="H199" s="107"/>
      <c r="I199" s="233">
        <f>G199+H199</f>
        <v>0</v>
      </c>
      <c r="J199" s="107"/>
      <c r="K199" s="108"/>
      <c r="L199" s="234">
        <f>J199+K199</f>
        <v>0</v>
      </c>
      <c r="M199" s="235"/>
      <c r="N199" s="108"/>
      <c r="O199" s="233">
        <f>M199+N199</f>
        <v>0</v>
      </c>
      <c r="P199" s="236"/>
    </row>
    <row r="200" spans="1:16" ht="24" hidden="1" x14ac:dyDescent="0.25">
      <c r="A200" s="58">
        <v>5129</v>
      </c>
      <c r="B200" s="101" t="s">
        <v>213</v>
      </c>
      <c r="C200" s="102">
        <f t="shared" si="63"/>
        <v>0</v>
      </c>
      <c r="D200" s="232"/>
      <c r="E200" s="108"/>
      <c r="F200" s="343">
        <f>D200+E200</f>
        <v>0</v>
      </c>
      <c r="G200" s="232"/>
      <c r="H200" s="107"/>
      <c r="I200" s="233">
        <f>G200+H200</f>
        <v>0</v>
      </c>
      <c r="J200" s="107"/>
      <c r="K200" s="108"/>
      <c r="L200" s="234">
        <f>J200+K200</f>
        <v>0</v>
      </c>
      <c r="M200" s="235"/>
      <c r="N200" s="108"/>
      <c r="O200" s="233">
        <f>M200+N200</f>
        <v>0</v>
      </c>
      <c r="P200" s="236"/>
    </row>
    <row r="201" spans="1:16" hidden="1" x14ac:dyDescent="0.25">
      <c r="A201" s="237">
        <v>5130</v>
      </c>
      <c r="B201" s="101" t="s">
        <v>214</v>
      </c>
      <c r="C201" s="102">
        <f t="shared" si="63"/>
        <v>0</v>
      </c>
      <c r="D201" s="232"/>
      <c r="E201" s="108"/>
      <c r="F201" s="343">
        <f>D201+E201</f>
        <v>0</v>
      </c>
      <c r="G201" s="232"/>
      <c r="H201" s="107"/>
      <c r="I201" s="233">
        <f>G201+H201</f>
        <v>0</v>
      </c>
      <c r="J201" s="107"/>
      <c r="K201" s="108"/>
      <c r="L201" s="234">
        <f>J201+K201</f>
        <v>0</v>
      </c>
      <c r="M201" s="235"/>
      <c r="N201" s="108"/>
      <c r="O201" s="233">
        <f>M201+N201</f>
        <v>0</v>
      </c>
      <c r="P201" s="236"/>
    </row>
    <row r="202" spans="1:16" x14ac:dyDescent="0.25">
      <c r="A202" s="237">
        <v>5140</v>
      </c>
      <c r="B202" s="101" t="s">
        <v>215</v>
      </c>
      <c r="C202" s="102">
        <f t="shared" si="63"/>
        <v>5046</v>
      </c>
      <c r="D202" s="232">
        <v>5046</v>
      </c>
      <c r="E202" s="476"/>
      <c r="F202" s="432">
        <f>D202+E202</f>
        <v>5046</v>
      </c>
      <c r="G202" s="232"/>
      <c r="H202" s="515"/>
      <c r="I202" s="432">
        <f>G202+H202</f>
        <v>0</v>
      </c>
      <c r="J202" s="107"/>
      <c r="K202" s="476"/>
      <c r="L202" s="432">
        <f>J202+K202</f>
        <v>0</v>
      </c>
      <c r="M202" s="235"/>
      <c r="N202" s="108"/>
      <c r="O202" s="233">
        <f>M202+N202</f>
        <v>0</v>
      </c>
      <c r="P202" s="236"/>
    </row>
    <row r="203" spans="1:16" ht="24" hidden="1" x14ac:dyDescent="0.25">
      <c r="A203" s="237">
        <v>5170</v>
      </c>
      <c r="B203" s="101" t="s">
        <v>216</v>
      </c>
      <c r="C203" s="102">
        <f t="shared" si="63"/>
        <v>0</v>
      </c>
      <c r="D203" s="232"/>
      <c r="E203" s="108"/>
      <c r="F203" s="343">
        <f>D203+E203</f>
        <v>0</v>
      </c>
      <c r="G203" s="232"/>
      <c r="H203" s="107"/>
      <c r="I203" s="233">
        <f>G203+H203</f>
        <v>0</v>
      </c>
      <c r="J203" s="107"/>
      <c r="K203" s="108"/>
      <c r="L203" s="234">
        <f>J203+K203</f>
        <v>0</v>
      </c>
      <c r="M203" s="235"/>
      <c r="N203" s="108"/>
      <c r="O203" s="233">
        <f>M203+N203</f>
        <v>0</v>
      </c>
      <c r="P203" s="236"/>
    </row>
    <row r="204" spans="1:16" x14ac:dyDescent="0.25">
      <c r="A204" s="76">
        <v>5200</v>
      </c>
      <c r="B204" s="213" t="s">
        <v>217</v>
      </c>
      <c r="C204" s="77">
        <f t="shared" si="63"/>
        <v>20000</v>
      </c>
      <c r="D204" s="214">
        <f t="shared" ref="D204:O204" si="74">D205+D215+D216+D225+D226+D227+D229</f>
        <v>20000</v>
      </c>
      <c r="E204" s="473">
        <f t="shared" si="74"/>
        <v>0</v>
      </c>
      <c r="F204" s="424">
        <f t="shared" si="74"/>
        <v>20000</v>
      </c>
      <c r="G204" s="214">
        <f t="shared" si="74"/>
        <v>0</v>
      </c>
      <c r="H204" s="89">
        <f t="shared" si="74"/>
        <v>0</v>
      </c>
      <c r="I204" s="424">
        <f t="shared" si="74"/>
        <v>0</v>
      </c>
      <c r="J204" s="87">
        <f t="shared" si="74"/>
        <v>0</v>
      </c>
      <c r="K204" s="473">
        <f t="shared" si="74"/>
        <v>0</v>
      </c>
      <c r="L204" s="424">
        <f t="shared" si="74"/>
        <v>0</v>
      </c>
      <c r="M204" s="77">
        <f t="shared" si="74"/>
        <v>0</v>
      </c>
      <c r="N204" s="88">
        <f t="shared" si="74"/>
        <v>0</v>
      </c>
      <c r="O204" s="215">
        <f t="shared" si="74"/>
        <v>0</v>
      </c>
      <c r="P204" s="245"/>
    </row>
    <row r="205" spans="1:16" hidden="1" x14ac:dyDescent="0.25">
      <c r="A205" s="220">
        <v>5210</v>
      </c>
      <c r="B205" s="164" t="s">
        <v>218</v>
      </c>
      <c r="C205" s="170">
        <f t="shared" si="63"/>
        <v>0</v>
      </c>
      <c r="D205" s="221">
        <f t="shared" ref="D205:O205" si="75">SUM(D206:D214)</f>
        <v>0</v>
      </c>
      <c r="E205" s="222">
        <f t="shared" si="75"/>
        <v>0</v>
      </c>
      <c r="F205" s="358">
        <f t="shared" si="75"/>
        <v>0</v>
      </c>
      <c r="G205" s="221">
        <f t="shared" si="75"/>
        <v>0</v>
      </c>
      <c r="H205" s="223">
        <f t="shared" si="75"/>
        <v>0</v>
      </c>
      <c r="I205" s="224">
        <f t="shared" si="75"/>
        <v>0</v>
      </c>
      <c r="J205" s="223">
        <f t="shared" si="75"/>
        <v>0</v>
      </c>
      <c r="K205" s="222">
        <f t="shared" si="75"/>
        <v>0</v>
      </c>
      <c r="L205" s="225">
        <f t="shared" si="75"/>
        <v>0</v>
      </c>
      <c r="M205" s="170">
        <f t="shared" si="75"/>
        <v>0</v>
      </c>
      <c r="N205" s="222">
        <f t="shared" si="75"/>
        <v>0</v>
      </c>
      <c r="O205" s="224">
        <f t="shared" si="75"/>
        <v>0</v>
      </c>
      <c r="P205" s="226"/>
    </row>
    <row r="206" spans="1:16" hidden="1" x14ac:dyDescent="0.25">
      <c r="A206" s="48">
        <v>5211</v>
      </c>
      <c r="B206" s="91" t="s">
        <v>219</v>
      </c>
      <c r="C206" s="92">
        <f t="shared" si="63"/>
        <v>0</v>
      </c>
      <c r="D206" s="227"/>
      <c r="E206" s="98"/>
      <c r="F206" s="359">
        <f t="shared" ref="F206:F215" si="76">D206+E206</f>
        <v>0</v>
      </c>
      <c r="G206" s="227"/>
      <c r="H206" s="97"/>
      <c r="I206" s="228">
        <f t="shared" ref="I206:I215" si="77">G206+H206</f>
        <v>0</v>
      </c>
      <c r="J206" s="97"/>
      <c r="K206" s="98"/>
      <c r="L206" s="229">
        <f t="shared" ref="L206:L215" si="78">J206+K206</f>
        <v>0</v>
      </c>
      <c r="M206" s="230"/>
      <c r="N206" s="98"/>
      <c r="O206" s="228">
        <f t="shared" ref="O206:O215" si="79">M206+N206</f>
        <v>0</v>
      </c>
      <c r="P206" s="231"/>
    </row>
    <row r="207" spans="1:16" hidden="1" x14ac:dyDescent="0.25">
      <c r="A207" s="58">
        <v>5212</v>
      </c>
      <c r="B207" s="101" t="s">
        <v>220</v>
      </c>
      <c r="C207" s="102">
        <f t="shared" si="63"/>
        <v>0</v>
      </c>
      <c r="D207" s="232"/>
      <c r="E207" s="108"/>
      <c r="F207" s="343">
        <f t="shared" si="76"/>
        <v>0</v>
      </c>
      <c r="G207" s="232"/>
      <c r="H207" s="107"/>
      <c r="I207" s="233">
        <f t="shared" si="77"/>
        <v>0</v>
      </c>
      <c r="J207" s="107"/>
      <c r="K207" s="108"/>
      <c r="L207" s="234">
        <f t="shared" si="78"/>
        <v>0</v>
      </c>
      <c r="M207" s="235"/>
      <c r="N207" s="108"/>
      <c r="O207" s="233">
        <f t="shared" si="79"/>
        <v>0</v>
      </c>
      <c r="P207" s="236"/>
    </row>
    <row r="208" spans="1:16" hidden="1" x14ac:dyDescent="0.25">
      <c r="A208" s="58">
        <v>5213</v>
      </c>
      <c r="B208" s="101" t="s">
        <v>221</v>
      </c>
      <c r="C208" s="102">
        <f t="shared" si="63"/>
        <v>0</v>
      </c>
      <c r="D208" s="232"/>
      <c r="E208" s="108"/>
      <c r="F208" s="343">
        <f t="shared" si="76"/>
        <v>0</v>
      </c>
      <c r="G208" s="232"/>
      <c r="H208" s="107"/>
      <c r="I208" s="233">
        <f t="shared" si="77"/>
        <v>0</v>
      </c>
      <c r="J208" s="107"/>
      <c r="K208" s="108"/>
      <c r="L208" s="234">
        <f t="shared" si="78"/>
        <v>0</v>
      </c>
      <c r="M208" s="235"/>
      <c r="N208" s="108"/>
      <c r="O208" s="233">
        <f t="shared" si="79"/>
        <v>0</v>
      </c>
      <c r="P208" s="236"/>
    </row>
    <row r="209" spans="1:16" hidden="1" x14ac:dyDescent="0.25">
      <c r="A209" s="58">
        <v>5214</v>
      </c>
      <c r="B209" s="101" t="s">
        <v>222</v>
      </c>
      <c r="C209" s="102">
        <f t="shared" si="63"/>
        <v>0</v>
      </c>
      <c r="D209" s="232"/>
      <c r="E209" s="108"/>
      <c r="F209" s="343">
        <f t="shared" si="76"/>
        <v>0</v>
      </c>
      <c r="G209" s="232"/>
      <c r="H209" s="107"/>
      <c r="I209" s="233">
        <f t="shared" si="77"/>
        <v>0</v>
      </c>
      <c r="J209" s="107"/>
      <c r="K209" s="108"/>
      <c r="L209" s="234">
        <f t="shared" si="78"/>
        <v>0</v>
      </c>
      <c r="M209" s="235"/>
      <c r="N209" s="108"/>
      <c r="O209" s="233">
        <f t="shared" si="79"/>
        <v>0</v>
      </c>
      <c r="P209" s="236"/>
    </row>
    <row r="210" spans="1:16" hidden="1" x14ac:dyDescent="0.25">
      <c r="A210" s="58">
        <v>5215</v>
      </c>
      <c r="B210" s="101" t="s">
        <v>223</v>
      </c>
      <c r="C210" s="102">
        <f t="shared" si="63"/>
        <v>0</v>
      </c>
      <c r="D210" s="232"/>
      <c r="E210" s="108"/>
      <c r="F210" s="343">
        <f t="shared" si="76"/>
        <v>0</v>
      </c>
      <c r="G210" s="232"/>
      <c r="H210" s="107"/>
      <c r="I210" s="233">
        <f t="shared" si="77"/>
        <v>0</v>
      </c>
      <c r="J210" s="107"/>
      <c r="K210" s="108"/>
      <c r="L210" s="234">
        <f t="shared" si="78"/>
        <v>0</v>
      </c>
      <c r="M210" s="235"/>
      <c r="N210" s="108"/>
      <c r="O210" s="233">
        <f t="shared" si="79"/>
        <v>0</v>
      </c>
      <c r="P210" s="236"/>
    </row>
    <row r="211" spans="1:16" ht="14.25" hidden="1" customHeight="1" x14ac:dyDescent="0.25">
      <c r="A211" s="58">
        <v>5216</v>
      </c>
      <c r="B211" s="101" t="s">
        <v>224</v>
      </c>
      <c r="C211" s="102">
        <f t="shared" si="63"/>
        <v>0</v>
      </c>
      <c r="D211" s="232"/>
      <c r="E211" s="108"/>
      <c r="F211" s="343">
        <f t="shared" si="76"/>
        <v>0</v>
      </c>
      <c r="G211" s="232"/>
      <c r="H211" s="107"/>
      <c r="I211" s="233">
        <f t="shared" si="77"/>
        <v>0</v>
      </c>
      <c r="J211" s="107"/>
      <c r="K211" s="108"/>
      <c r="L211" s="234">
        <f t="shared" si="78"/>
        <v>0</v>
      </c>
      <c r="M211" s="235"/>
      <c r="N211" s="108"/>
      <c r="O211" s="233">
        <f t="shared" si="79"/>
        <v>0</v>
      </c>
      <c r="P211" s="236"/>
    </row>
    <row r="212" spans="1:16" hidden="1" x14ac:dyDescent="0.25">
      <c r="A212" s="58">
        <v>5217</v>
      </c>
      <c r="B212" s="101" t="s">
        <v>225</v>
      </c>
      <c r="C212" s="102">
        <f t="shared" si="63"/>
        <v>0</v>
      </c>
      <c r="D212" s="232"/>
      <c r="E212" s="108"/>
      <c r="F212" s="343">
        <f t="shared" si="76"/>
        <v>0</v>
      </c>
      <c r="G212" s="232"/>
      <c r="H212" s="107"/>
      <c r="I212" s="233">
        <f t="shared" si="77"/>
        <v>0</v>
      </c>
      <c r="J212" s="107"/>
      <c r="K212" s="108"/>
      <c r="L212" s="234">
        <f t="shared" si="78"/>
        <v>0</v>
      </c>
      <c r="M212" s="235"/>
      <c r="N212" s="108"/>
      <c r="O212" s="233">
        <f t="shared" si="79"/>
        <v>0</v>
      </c>
      <c r="P212" s="236"/>
    </row>
    <row r="213" spans="1:16" hidden="1" x14ac:dyDescent="0.25">
      <c r="A213" s="58">
        <v>5218</v>
      </c>
      <c r="B213" s="101" t="s">
        <v>226</v>
      </c>
      <c r="C213" s="102">
        <f t="shared" si="63"/>
        <v>0</v>
      </c>
      <c r="D213" s="232"/>
      <c r="E213" s="108"/>
      <c r="F213" s="343">
        <f t="shared" si="76"/>
        <v>0</v>
      </c>
      <c r="G213" s="232"/>
      <c r="H213" s="107"/>
      <c r="I213" s="233">
        <f t="shared" si="77"/>
        <v>0</v>
      </c>
      <c r="J213" s="107"/>
      <c r="K213" s="108"/>
      <c r="L213" s="234">
        <f t="shared" si="78"/>
        <v>0</v>
      </c>
      <c r="M213" s="235"/>
      <c r="N213" s="108"/>
      <c r="O213" s="233">
        <f t="shared" si="79"/>
        <v>0</v>
      </c>
      <c r="P213" s="236"/>
    </row>
    <row r="214" spans="1:16" hidden="1" x14ac:dyDescent="0.25">
      <c r="A214" s="58">
        <v>5219</v>
      </c>
      <c r="B214" s="101" t="s">
        <v>227</v>
      </c>
      <c r="C214" s="102">
        <f t="shared" si="63"/>
        <v>0</v>
      </c>
      <c r="D214" s="232"/>
      <c r="E214" s="108"/>
      <c r="F214" s="343">
        <f t="shared" si="76"/>
        <v>0</v>
      </c>
      <c r="G214" s="232"/>
      <c r="H214" s="107"/>
      <c r="I214" s="233">
        <f t="shared" si="77"/>
        <v>0</v>
      </c>
      <c r="J214" s="107"/>
      <c r="K214" s="108"/>
      <c r="L214" s="234">
        <f t="shared" si="78"/>
        <v>0</v>
      </c>
      <c r="M214" s="235"/>
      <c r="N214" s="108"/>
      <c r="O214" s="233">
        <f t="shared" si="79"/>
        <v>0</v>
      </c>
      <c r="P214" s="236"/>
    </row>
    <row r="215" spans="1:16" ht="13.5" hidden="1" customHeight="1" x14ac:dyDescent="0.25">
      <c r="A215" s="237">
        <v>5220</v>
      </c>
      <c r="B215" s="101" t="s">
        <v>228</v>
      </c>
      <c r="C215" s="102">
        <f t="shared" si="63"/>
        <v>0</v>
      </c>
      <c r="D215" s="232"/>
      <c r="E215" s="108"/>
      <c r="F215" s="343">
        <f t="shared" si="76"/>
        <v>0</v>
      </c>
      <c r="G215" s="232"/>
      <c r="H215" s="107"/>
      <c r="I215" s="233">
        <f t="shared" si="77"/>
        <v>0</v>
      </c>
      <c r="J215" s="107"/>
      <c r="K215" s="108"/>
      <c r="L215" s="234">
        <f t="shared" si="78"/>
        <v>0</v>
      </c>
      <c r="M215" s="235"/>
      <c r="N215" s="108"/>
      <c r="O215" s="233">
        <f t="shared" si="79"/>
        <v>0</v>
      </c>
      <c r="P215" s="236"/>
    </row>
    <row r="216" spans="1:16" x14ac:dyDescent="0.25">
      <c r="A216" s="237">
        <v>5230</v>
      </c>
      <c r="B216" s="101" t="s">
        <v>229</v>
      </c>
      <c r="C216" s="102">
        <f t="shared" si="63"/>
        <v>20000</v>
      </c>
      <c r="D216" s="238">
        <f t="shared" ref="D216:O216" si="80">SUM(D217:D224)</f>
        <v>20000</v>
      </c>
      <c r="E216" s="477">
        <f t="shared" si="80"/>
        <v>0</v>
      </c>
      <c r="F216" s="432">
        <f t="shared" si="80"/>
        <v>20000</v>
      </c>
      <c r="G216" s="238">
        <f t="shared" si="80"/>
        <v>0</v>
      </c>
      <c r="H216" s="234">
        <f t="shared" si="80"/>
        <v>0</v>
      </c>
      <c r="I216" s="432">
        <f t="shared" si="80"/>
        <v>0</v>
      </c>
      <c r="J216" s="240">
        <f t="shared" si="80"/>
        <v>0</v>
      </c>
      <c r="K216" s="477">
        <f t="shared" si="80"/>
        <v>0</v>
      </c>
      <c r="L216" s="432">
        <f t="shared" si="80"/>
        <v>0</v>
      </c>
      <c r="M216" s="102">
        <f t="shared" si="80"/>
        <v>0</v>
      </c>
      <c r="N216" s="239">
        <f t="shared" si="80"/>
        <v>0</v>
      </c>
      <c r="O216" s="233">
        <f t="shared" si="80"/>
        <v>0</v>
      </c>
      <c r="P216" s="236"/>
    </row>
    <row r="217" spans="1:16" hidden="1" x14ac:dyDescent="0.25">
      <c r="A217" s="58">
        <v>5231</v>
      </c>
      <c r="B217" s="101" t="s">
        <v>230</v>
      </c>
      <c r="C217" s="102">
        <f t="shared" si="63"/>
        <v>0</v>
      </c>
      <c r="D217" s="232"/>
      <c r="E217" s="108"/>
      <c r="F217" s="343">
        <f t="shared" ref="F217:F226" si="81">D217+E217</f>
        <v>0</v>
      </c>
      <c r="G217" s="232"/>
      <c r="H217" s="107"/>
      <c r="I217" s="233">
        <f t="shared" ref="I217:I226" si="82">G217+H217</f>
        <v>0</v>
      </c>
      <c r="J217" s="107"/>
      <c r="K217" s="108"/>
      <c r="L217" s="234">
        <f t="shared" ref="L217:L226" si="83">J217+K217</f>
        <v>0</v>
      </c>
      <c r="M217" s="235"/>
      <c r="N217" s="108"/>
      <c r="O217" s="233">
        <f t="shared" ref="O217:O226" si="84">M217+N217</f>
        <v>0</v>
      </c>
      <c r="P217" s="236"/>
    </row>
    <row r="218" spans="1:16" hidden="1" x14ac:dyDescent="0.25">
      <c r="A218" s="58">
        <v>5232</v>
      </c>
      <c r="B218" s="101" t="s">
        <v>231</v>
      </c>
      <c r="C218" s="102">
        <f t="shared" si="63"/>
        <v>0</v>
      </c>
      <c r="D218" s="232"/>
      <c r="E218" s="108"/>
      <c r="F218" s="343">
        <f t="shared" si="81"/>
        <v>0</v>
      </c>
      <c r="G218" s="232"/>
      <c r="H218" s="107"/>
      <c r="I218" s="233">
        <f t="shared" si="82"/>
        <v>0</v>
      </c>
      <c r="J218" s="107"/>
      <c r="K218" s="108"/>
      <c r="L218" s="234">
        <f t="shared" si="83"/>
        <v>0</v>
      </c>
      <c r="M218" s="235"/>
      <c r="N218" s="108"/>
      <c r="O218" s="233">
        <f t="shared" si="84"/>
        <v>0</v>
      </c>
      <c r="P218" s="236"/>
    </row>
    <row r="219" spans="1:16" hidden="1" x14ac:dyDescent="0.25">
      <c r="A219" s="58">
        <v>5233</v>
      </c>
      <c r="B219" s="101" t="s">
        <v>232</v>
      </c>
      <c r="C219" s="102">
        <f t="shared" si="63"/>
        <v>0</v>
      </c>
      <c r="D219" s="232"/>
      <c r="E219" s="108"/>
      <c r="F219" s="343">
        <f t="shared" si="81"/>
        <v>0</v>
      </c>
      <c r="G219" s="232"/>
      <c r="H219" s="107"/>
      <c r="I219" s="233">
        <f t="shared" si="82"/>
        <v>0</v>
      </c>
      <c r="J219" s="107"/>
      <c r="K219" s="108"/>
      <c r="L219" s="234">
        <f t="shared" si="83"/>
        <v>0</v>
      </c>
      <c r="M219" s="235"/>
      <c r="N219" s="108"/>
      <c r="O219" s="233">
        <f t="shared" si="84"/>
        <v>0</v>
      </c>
      <c r="P219" s="236"/>
    </row>
    <row r="220" spans="1:16" ht="24" x14ac:dyDescent="0.25">
      <c r="A220" s="58">
        <v>5234</v>
      </c>
      <c r="B220" s="101" t="s">
        <v>233</v>
      </c>
      <c r="C220" s="102">
        <f t="shared" si="63"/>
        <v>20000</v>
      </c>
      <c r="D220" s="232">
        <v>20000</v>
      </c>
      <c r="E220" s="476"/>
      <c r="F220" s="432">
        <f t="shared" si="81"/>
        <v>20000</v>
      </c>
      <c r="G220" s="232"/>
      <c r="H220" s="515"/>
      <c r="I220" s="432">
        <f t="shared" si="82"/>
        <v>0</v>
      </c>
      <c r="J220" s="107"/>
      <c r="K220" s="476"/>
      <c r="L220" s="432">
        <f t="shared" si="83"/>
        <v>0</v>
      </c>
      <c r="M220" s="235"/>
      <c r="N220" s="108"/>
      <c r="O220" s="233">
        <f t="shared" si="84"/>
        <v>0</v>
      </c>
      <c r="P220" s="236"/>
    </row>
    <row r="221" spans="1:16" ht="14.25" hidden="1" customHeight="1" x14ac:dyDescent="0.25">
      <c r="A221" s="58">
        <v>5236</v>
      </c>
      <c r="B221" s="101" t="s">
        <v>234</v>
      </c>
      <c r="C221" s="102">
        <f t="shared" si="63"/>
        <v>0</v>
      </c>
      <c r="D221" s="232"/>
      <c r="E221" s="108"/>
      <c r="F221" s="343">
        <f t="shared" si="81"/>
        <v>0</v>
      </c>
      <c r="G221" s="232"/>
      <c r="H221" s="107"/>
      <c r="I221" s="233">
        <f t="shared" si="82"/>
        <v>0</v>
      </c>
      <c r="J221" s="107"/>
      <c r="K221" s="108"/>
      <c r="L221" s="234">
        <f t="shared" si="83"/>
        <v>0</v>
      </c>
      <c r="M221" s="235"/>
      <c r="N221" s="108"/>
      <c r="O221" s="233">
        <f t="shared" si="84"/>
        <v>0</v>
      </c>
      <c r="P221" s="236"/>
    </row>
    <row r="222" spans="1:16" ht="14.25" hidden="1" customHeight="1" x14ac:dyDescent="0.25">
      <c r="A222" s="58">
        <v>5237</v>
      </c>
      <c r="B222" s="101" t="s">
        <v>235</v>
      </c>
      <c r="C222" s="102">
        <f t="shared" si="63"/>
        <v>0</v>
      </c>
      <c r="D222" s="232"/>
      <c r="E222" s="108"/>
      <c r="F222" s="343">
        <f t="shared" si="81"/>
        <v>0</v>
      </c>
      <c r="G222" s="232"/>
      <c r="H222" s="107"/>
      <c r="I222" s="233">
        <f t="shared" si="82"/>
        <v>0</v>
      </c>
      <c r="J222" s="107"/>
      <c r="K222" s="108"/>
      <c r="L222" s="234">
        <f t="shared" si="83"/>
        <v>0</v>
      </c>
      <c r="M222" s="235"/>
      <c r="N222" s="108"/>
      <c r="O222" s="233">
        <f t="shared" si="84"/>
        <v>0</v>
      </c>
      <c r="P222" s="236"/>
    </row>
    <row r="223" spans="1:16" ht="24" hidden="1" x14ac:dyDescent="0.25">
      <c r="A223" s="58">
        <v>5238</v>
      </c>
      <c r="B223" s="101" t="s">
        <v>236</v>
      </c>
      <c r="C223" s="102">
        <f t="shared" si="63"/>
        <v>0</v>
      </c>
      <c r="D223" s="232"/>
      <c r="E223" s="108"/>
      <c r="F223" s="343">
        <f t="shared" si="81"/>
        <v>0</v>
      </c>
      <c r="G223" s="232"/>
      <c r="H223" s="107"/>
      <c r="I223" s="233">
        <f t="shared" si="82"/>
        <v>0</v>
      </c>
      <c r="J223" s="107"/>
      <c r="K223" s="108"/>
      <c r="L223" s="234">
        <f t="shared" si="83"/>
        <v>0</v>
      </c>
      <c r="M223" s="235"/>
      <c r="N223" s="108"/>
      <c r="O223" s="233">
        <f t="shared" si="84"/>
        <v>0</v>
      </c>
      <c r="P223" s="236"/>
    </row>
    <row r="224" spans="1:16" ht="24" hidden="1" x14ac:dyDescent="0.25">
      <c r="A224" s="58">
        <v>5239</v>
      </c>
      <c r="B224" s="101" t="s">
        <v>237</v>
      </c>
      <c r="C224" s="102">
        <f t="shared" si="63"/>
        <v>0</v>
      </c>
      <c r="D224" s="232"/>
      <c r="E224" s="108"/>
      <c r="F224" s="343">
        <f t="shared" si="81"/>
        <v>0</v>
      </c>
      <c r="G224" s="232"/>
      <c r="H224" s="107"/>
      <c r="I224" s="233">
        <f t="shared" si="82"/>
        <v>0</v>
      </c>
      <c r="J224" s="107"/>
      <c r="K224" s="108"/>
      <c r="L224" s="234">
        <f t="shared" si="83"/>
        <v>0</v>
      </c>
      <c r="M224" s="235"/>
      <c r="N224" s="108"/>
      <c r="O224" s="233">
        <f t="shared" si="84"/>
        <v>0</v>
      </c>
      <c r="P224" s="236"/>
    </row>
    <row r="225" spans="1:16" ht="24" hidden="1" x14ac:dyDescent="0.25">
      <c r="A225" s="237">
        <v>5240</v>
      </c>
      <c r="B225" s="101" t="s">
        <v>238</v>
      </c>
      <c r="C225" s="102">
        <f t="shared" si="63"/>
        <v>0</v>
      </c>
      <c r="D225" s="232"/>
      <c r="E225" s="108"/>
      <c r="F225" s="343">
        <f t="shared" si="81"/>
        <v>0</v>
      </c>
      <c r="G225" s="232"/>
      <c r="H225" s="107"/>
      <c r="I225" s="233">
        <f t="shared" si="82"/>
        <v>0</v>
      </c>
      <c r="J225" s="107"/>
      <c r="K225" s="108"/>
      <c r="L225" s="234">
        <f t="shared" si="83"/>
        <v>0</v>
      </c>
      <c r="M225" s="235"/>
      <c r="N225" s="108"/>
      <c r="O225" s="233">
        <f t="shared" si="84"/>
        <v>0</v>
      </c>
      <c r="P225" s="236"/>
    </row>
    <row r="226" spans="1:16" hidden="1" x14ac:dyDescent="0.25">
      <c r="A226" s="237">
        <v>5250</v>
      </c>
      <c r="B226" s="101" t="s">
        <v>239</v>
      </c>
      <c r="C226" s="102">
        <f t="shared" si="63"/>
        <v>0</v>
      </c>
      <c r="D226" s="232"/>
      <c r="E226" s="108"/>
      <c r="F226" s="343">
        <f t="shared" si="81"/>
        <v>0</v>
      </c>
      <c r="G226" s="232"/>
      <c r="H226" s="107"/>
      <c r="I226" s="233">
        <f t="shared" si="82"/>
        <v>0</v>
      </c>
      <c r="J226" s="107"/>
      <c r="K226" s="108"/>
      <c r="L226" s="234">
        <f t="shared" si="83"/>
        <v>0</v>
      </c>
      <c r="M226" s="235"/>
      <c r="N226" s="108"/>
      <c r="O226" s="233">
        <f t="shared" si="84"/>
        <v>0</v>
      </c>
      <c r="P226" s="236"/>
    </row>
    <row r="227" spans="1:16" hidden="1" x14ac:dyDescent="0.25">
      <c r="A227" s="237">
        <v>5260</v>
      </c>
      <c r="B227" s="101" t="s">
        <v>240</v>
      </c>
      <c r="C227" s="102">
        <f t="shared" si="63"/>
        <v>0</v>
      </c>
      <c r="D227" s="238">
        <f t="shared" ref="D227:O227" si="85">SUM(D228)</f>
        <v>0</v>
      </c>
      <c r="E227" s="239">
        <f t="shared" si="85"/>
        <v>0</v>
      </c>
      <c r="F227" s="343">
        <f t="shared" si="85"/>
        <v>0</v>
      </c>
      <c r="G227" s="238">
        <f t="shared" si="85"/>
        <v>0</v>
      </c>
      <c r="H227" s="240">
        <f t="shared" si="85"/>
        <v>0</v>
      </c>
      <c r="I227" s="233">
        <f t="shared" si="85"/>
        <v>0</v>
      </c>
      <c r="J227" s="240">
        <f t="shared" si="85"/>
        <v>0</v>
      </c>
      <c r="K227" s="239">
        <f t="shared" si="85"/>
        <v>0</v>
      </c>
      <c r="L227" s="234">
        <f t="shared" si="85"/>
        <v>0</v>
      </c>
      <c r="M227" s="102">
        <f t="shared" si="85"/>
        <v>0</v>
      </c>
      <c r="N227" s="239">
        <f t="shared" si="85"/>
        <v>0</v>
      </c>
      <c r="O227" s="233">
        <f t="shared" si="85"/>
        <v>0</v>
      </c>
      <c r="P227" s="236"/>
    </row>
    <row r="228" spans="1:16" ht="24" hidden="1" x14ac:dyDescent="0.25">
      <c r="A228" s="58">
        <v>5269</v>
      </c>
      <c r="B228" s="101" t="s">
        <v>241</v>
      </c>
      <c r="C228" s="102">
        <f t="shared" si="63"/>
        <v>0</v>
      </c>
      <c r="D228" s="232"/>
      <c r="E228" s="108"/>
      <c r="F228" s="343">
        <f>D228+E228</f>
        <v>0</v>
      </c>
      <c r="G228" s="232"/>
      <c r="H228" s="107"/>
      <c r="I228" s="233">
        <f>G228+H228</f>
        <v>0</v>
      </c>
      <c r="J228" s="107"/>
      <c r="K228" s="108"/>
      <c r="L228" s="234">
        <f>J228+K228</f>
        <v>0</v>
      </c>
      <c r="M228" s="235"/>
      <c r="N228" s="108"/>
      <c r="O228" s="233">
        <f>M228+N228</f>
        <v>0</v>
      </c>
      <c r="P228" s="236"/>
    </row>
    <row r="229" spans="1:16" ht="24" hidden="1" x14ac:dyDescent="0.25">
      <c r="A229" s="220">
        <v>5270</v>
      </c>
      <c r="B229" s="164" t="s">
        <v>242</v>
      </c>
      <c r="C229" s="170">
        <f t="shared" si="63"/>
        <v>0</v>
      </c>
      <c r="D229" s="241"/>
      <c r="E229" s="242"/>
      <c r="F229" s="358">
        <f>D229+E229</f>
        <v>0</v>
      </c>
      <c r="G229" s="241"/>
      <c r="H229" s="243"/>
      <c r="I229" s="224">
        <f>G229+H229</f>
        <v>0</v>
      </c>
      <c r="J229" s="243"/>
      <c r="K229" s="242"/>
      <c r="L229" s="225">
        <f>J229+K229</f>
        <v>0</v>
      </c>
      <c r="M229" s="244"/>
      <c r="N229" s="242"/>
      <c r="O229" s="224">
        <f>M229+N229</f>
        <v>0</v>
      </c>
      <c r="P229" s="226"/>
    </row>
    <row r="230" spans="1:16" hidden="1" x14ac:dyDescent="0.25">
      <c r="A230" s="205">
        <v>6000</v>
      </c>
      <c r="B230" s="205" t="s">
        <v>243</v>
      </c>
      <c r="C230" s="206">
        <f t="shared" si="63"/>
        <v>0</v>
      </c>
      <c r="D230" s="207">
        <f t="shared" ref="D230:O230" si="86">D231+D251+D259</f>
        <v>0</v>
      </c>
      <c r="E230" s="208">
        <f t="shared" si="86"/>
        <v>0</v>
      </c>
      <c r="F230" s="357">
        <f t="shared" si="86"/>
        <v>0</v>
      </c>
      <c r="G230" s="207">
        <f t="shared" si="86"/>
        <v>0</v>
      </c>
      <c r="H230" s="209">
        <f t="shared" si="86"/>
        <v>0</v>
      </c>
      <c r="I230" s="210">
        <f t="shared" si="86"/>
        <v>0</v>
      </c>
      <c r="J230" s="209">
        <f t="shared" si="86"/>
        <v>0</v>
      </c>
      <c r="K230" s="208">
        <f t="shared" si="86"/>
        <v>0</v>
      </c>
      <c r="L230" s="211">
        <f t="shared" si="86"/>
        <v>0</v>
      </c>
      <c r="M230" s="206">
        <f t="shared" si="86"/>
        <v>0</v>
      </c>
      <c r="N230" s="208">
        <f t="shared" si="86"/>
        <v>0</v>
      </c>
      <c r="O230" s="210">
        <f t="shared" si="86"/>
        <v>0</v>
      </c>
      <c r="P230" s="212"/>
    </row>
    <row r="231" spans="1:16" ht="14.25" hidden="1" customHeight="1" x14ac:dyDescent="0.25">
      <c r="A231" s="273">
        <v>6200</v>
      </c>
      <c r="B231" s="262" t="s">
        <v>244</v>
      </c>
      <c r="C231" s="216">
        <f t="shared" si="63"/>
        <v>0</v>
      </c>
      <c r="D231" s="274">
        <f t="shared" ref="D231:O231" si="87">SUM(D232,D233,D235,D238,D244,D245,D246)</f>
        <v>0</v>
      </c>
      <c r="E231" s="217">
        <f t="shared" si="87"/>
        <v>0</v>
      </c>
      <c r="F231" s="361">
        <f t="shared" si="87"/>
        <v>0</v>
      </c>
      <c r="G231" s="274">
        <f t="shared" si="87"/>
        <v>0</v>
      </c>
      <c r="H231" s="275">
        <f t="shared" si="87"/>
        <v>0</v>
      </c>
      <c r="I231" s="218">
        <f t="shared" si="87"/>
        <v>0</v>
      </c>
      <c r="J231" s="275">
        <f t="shared" si="87"/>
        <v>0</v>
      </c>
      <c r="K231" s="217">
        <f t="shared" si="87"/>
        <v>0</v>
      </c>
      <c r="L231" s="276">
        <f t="shared" si="87"/>
        <v>0</v>
      </c>
      <c r="M231" s="216">
        <f t="shared" si="87"/>
        <v>0</v>
      </c>
      <c r="N231" s="217">
        <f t="shared" si="87"/>
        <v>0</v>
      </c>
      <c r="O231" s="218">
        <f t="shared" si="87"/>
        <v>0</v>
      </c>
      <c r="P231" s="219"/>
    </row>
    <row r="232" spans="1:16" ht="24" hidden="1" x14ac:dyDescent="0.25">
      <c r="A232" s="496">
        <v>6220</v>
      </c>
      <c r="B232" s="91" t="s">
        <v>245</v>
      </c>
      <c r="C232" s="92">
        <f t="shared" si="63"/>
        <v>0</v>
      </c>
      <c r="D232" s="227"/>
      <c r="E232" s="98"/>
      <c r="F232" s="359">
        <f>D232+E232</f>
        <v>0</v>
      </c>
      <c r="G232" s="227"/>
      <c r="H232" s="97"/>
      <c r="I232" s="228">
        <f>G232+H232</f>
        <v>0</v>
      </c>
      <c r="J232" s="97"/>
      <c r="K232" s="98"/>
      <c r="L232" s="229">
        <f>J232+K232</f>
        <v>0</v>
      </c>
      <c r="M232" s="230"/>
      <c r="N232" s="98"/>
      <c r="O232" s="228">
        <f>M232+N232</f>
        <v>0</v>
      </c>
      <c r="P232" s="231"/>
    </row>
    <row r="233" spans="1:16" hidden="1" x14ac:dyDescent="0.25">
      <c r="A233" s="237">
        <v>6230</v>
      </c>
      <c r="B233" s="101" t="s">
        <v>246</v>
      </c>
      <c r="C233" s="102">
        <f t="shared" si="63"/>
        <v>0</v>
      </c>
      <c r="D233" s="238">
        <f t="shared" ref="D233:O233" si="88">SUM(D234)</f>
        <v>0</v>
      </c>
      <c r="E233" s="239">
        <f t="shared" si="88"/>
        <v>0</v>
      </c>
      <c r="F233" s="343">
        <f t="shared" si="88"/>
        <v>0</v>
      </c>
      <c r="G233" s="238">
        <f t="shared" si="88"/>
        <v>0</v>
      </c>
      <c r="H233" s="240">
        <f t="shared" si="88"/>
        <v>0</v>
      </c>
      <c r="I233" s="233">
        <f t="shared" si="88"/>
        <v>0</v>
      </c>
      <c r="J233" s="240">
        <f t="shared" si="88"/>
        <v>0</v>
      </c>
      <c r="K233" s="239">
        <f t="shared" si="88"/>
        <v>0</v>
      </c>
      <c r="L233" s="234">
        <f t="shared" si="88"/>
        <v>0</v>
      </c>
      <c r="M233" s="102">
        <f t="shared" si="88"/>
        <v>0</v>
      </c>
      <c r="N233" s="239">
        <f t="shared" si="88"/>
        <v>0</v>
      </c>
      <c r="O233" s="233">
        <f t="shared" si="88"/>
        <v>0</v>
      </c>
      <c r="P233" s="236"/>
    </row>
    <row r="234" spans="1:16" ht="24" hidden="1" x14ac:dyDescent="0.25">
      <c r="A234" s="58">
        <v>6239</v>
      </c>
      <c r="B234" s="91" t="s">
        <v>247</v>
      </c>
      <c r="C234" s="102">
        <f t="shared" si="63"/>
        <v>0</v>
      </c>
      <c r="D234" s="227"/>
      <c r="E234" s="98"/>
      <c r="F234" s="359">
        <f>D234+E234</f>
        <v>0</v>
      </c>
      <c r="G234" s="227"/>
      <c r="H234" s="97"/>
      <c r="I234" s="228">
        <f>G234+H234</f>
        <v>0</v>
      </c>
      <c r="J234" s="97"/>
      <c r="K234" s="98"/>
      <c r="L234" s="229">
        <f>J234+K234</f>
        <v>0</v>
      </c>
      <c r="M234" s="230"/>
      <c r="N234" s="98"/>
      <c r="O234" s="228">
        <f>M234+N234</f>
        <v>0</v>
      </c>
      <c r="P234" s="231"/>
    </row>
    <row r="235" spans="1:16" ht="24" hidden="1" x14ac:dyDescent="0.25">
      <c r="A235" s="237">
        <v>6240</v>
      </c>
      <c r="B235" s="101" t="s">
        <v>248</v>
      </c>
      <c r="C235" s="102">
        <f t="shared" si="63"/>
        <v>0</v>
      </c>
      <c r="D235" s="238">
        <f t="shared" ref="D235:O235" si="89">SUM(D236:D237)</f>
        <v>0</v>
      </c>
      <c r="E235" s="239">
        <f t="shared" si="89"/>
        <v>0</v>
      </c>
      <c r="F235" s="343">
        <f t="shared" si="89"/>
        <v>0</v>
      </c>
      <c r="G235" s="238">
        <f t="shared" si="89"/>
        <v>0</v>
      </c>
      <c r="H235" s="240">
        <f t="shared" si="89"/>
        <v>0</v>
      </c>
      <c r="I235" s="233">
        <f t="shared" si="89"/>
        <v>0</v>
      </c>
      <c r="J235" s="240">
        <f t="shared" si="89"/>
        <v>0</v>
      </c>
      <c r="K235" s="239">
        <f t="shared" si="89"/>
        <v>0</v>
      </c>
      <c r="L235" s="234">
        <f t="shared" si="89"/>
        <v>0</v>
      </c>
      <c r="M235" s="102">
        <f t="shared" si="89"/>
        <v>0</v>
      </c>
      <c r="N235" s="239">
        <f t="shared" si="89"/>
        <v>0</v>
      </c>
      <c r="O235" s="233">
        <f t="shared" si="89"/>
        <v>0</v>
      </c>
      <c r="P235" s="236"/>
    </row>
    <row r="236" spans="1:16" hidden="1" x14ac:dyDescent="0.25">
      <c r="A236" s="58">
        <v>6241</v>
      </c>
      <c r="B236" s="101" t="s">
        <v>249</v>
      </c>
      <c r="C236" s="102">
        <f t="shared" si="63"/>
        <v>0</v>
      </c>
      <c r="D236" s="232"/>
      <c r="E236" s="108"/>
      <c r="F236" s="343">
        <f>D236+E236</f>
        <v>0</v>
      </c>
      <c r="G236" s="232"/>
      <c r="H236" s="107"/>
      <c r="I236" s="233">
        <f>G236+H236</f>
        <v>0</v>
      </c>
      <c r="J236" s="107"/>
      <c r="K236" s="108"/>
      <c r="L236" s="234">
        <f>J236+K236</f>
        <v>0</v>
      </c>
      <c r="M236" s="235"/>
      <c r="N236" s="108"/>
      <c r="O236" s="233">
        <f>M236+N236</f>
        <v>0</v>
      </c>
      <c r="P236" s="236"/>
    </row>
    <row r="237" spans="1:16" hidden="1" x14ac:dyDescent="0.25">
      <c r="A237" s="58">
        <v>6242</v>
      </c>
      <c r="B237" s="101" t="s">
        <v>250</v>
      </c>
      <c r="C237" s="102">
        <f t="shared" si="63"/>
        <v>0</v>
      </c>
      <c r="D237" s="232"/>
      <c r="E237" s="108"/>
      <c r="F237" s="343">
        <f>D237+E237</f>
        <v>0</v>
      </c>
      <c r="G237" s="232"/>
      <c r="H237" s="107"/>
      <c r="I237" s="233">
        <f>G237+H237</f>
        <v>0</v>
      </c>
      <c r="J237" s="107"/>
      <c r="K237" s="108"/>
      <c r="L237" s="234">
        <f>J237+K237</f>
        <v>0</v>
      </c>
      <c r="M237" s="235"/>
      <c r="N237" s="108"/>
      <c r="O237" s="233">
        <f>M237+N237</f>
        <v>0</v>
      </c>
      <c r="P237" s="236"/>
    </row>
    <row r="238" spans="1:16" ht="25.5" hidden="1" customHeight="1" x14ac:dyDescent="0.25">
      <c r="A238" s="237">
        <v>6250</v>
      </c>
      <c r="B238" s="101" t="s">
        <v>251</v>
      </c>
      <c r="C238" s="102">
        <f t="shared" si="63"/>
        <v>0</v>
      </c>
      <c r="D238" s="238">
        <f t="shared" ref="D238:O238" si="90">SUM(D239:D243)</f>
        <v>0</v>
      </c>
      <c r="E238" s="239">
        <f t="shared" si="90"/>
        <v>0</v>
      </c>
      <c r="F238" s="343">
        <f t="shared" si="90"/>
        <v>0</v>
      </c>
      <c r="G238" s="238">
        <f t="shared" si="90"/>
        <v>0</v>
      </c>
      <c r="H238" s="240">
        <f t="shared" si="90"/>
        <v>0</v>
      </c>
      <c r="I238" s="233">
        <f t="shared" si="90"/>
        <v>0</v>
      </c>
      <c r="J238" s="240">
        <f t="shared" si="90"/>
        <v>0</v>
      </c>
      <c r="K238" s="239">
        <f t="shared" si="90"/>
        <v>0</v>
      </c>
      <c r="L238" s="234">
        <f t="shared" si="90"/>
        <v>0</v>
      </c>
      <c r="M238" s="102">
        <f t="shared" si="90"/>
        <v>0</v>
      </c>
      <c r="N238" s="239">
        <f t="shared" si="90"/>
        <v>0</v>
      </c>
      <c r="O238" s="233">
        <f t="shared" si="90"/>
        <v>0</v>
      </c>
      <c r="P238" s="236"/>
    </row>
    <row r="239" spans="1:16" ht="14.25" hidden="1" customHeight="1" x14ac:dyDescent="0.25">
      <c r="A239" s="58">
        <v>6252</v>
      </c>
      <c r="B239" s="101" t="s">
        <v>252</v>
      </c>
      <c r="C239" s="102">
        <f t="shared" si="63"/>
        <v>0</v>
      </c>
      <c r="D239" s="232"/>
      <c r="E239" s="108"/>
      <c r="F239" s="343">
        <f t="shared" ref="F239:F245" si="91">D239+E239</f>
        <v>0</v>
      </c>
      <c r="G239" s="232"/>
      <c r="H239" s="107"/>
      <c r="I239" s="233">
        <f t="shared" ref="I239:I245" si="92">G239+H239</f>
        <v>0</v>
      </c>
      <c r="J239" s="107"/>
      <c r="K239" s="108"/>
      <c r="L239" s="234">
        <f t="shared" ref="L239:L245" si="93">J239+K239</f>
        <v>0</v>
      </c>
      <c r="M239" s="235"/>
      <c r="N239" s="108"/>
      <c r="O239" s="233">
        <f t="shared" ref="O239:O245" si="94">M239+N239</f>
        <v>0</v>
      </c>
      <c r="P239" s="236"/>
    </row>
    <row r="240" spans="1:16" ht="14.25" hidden="1" customHeight="1" x14ac:dyDescent="0.25">
      <c r="A240" s="58">
        <v>6253</v>
      </c>
      <c r="B240" s="101" t="s">
        <v>253</v>
      </c>
      <c r="C240" s="102">
        <f t="shared" si="63"/>
        <v>0</v>
      </c>
      <c r="D240" s="232"/>
      <c r="E240" s="108"/>
      <c r="F240" s="343">
        <f t="shared" si="91"/>
        <v>0</v>
      </c>
      <c r="G240" s="232"/>
      <c r="H240" s="107"/>
      <c r="I240" s="233">
        <f t="shared" si="92"/>
        <v>0</v>
      </c>
      <c r="J240" s="107"/>
      <c r="K240" s="108"/>
      <c r="L240" s="234">
        <f t="shared" si="93"/>
        <v>0</v>
      </c>
      <c r="M240" s="235"/>
      <c r="N240" s="108"/>
      <c r="O240" s="233">
        <f t="shared" si="94"/>
        <v>0</v>
      </c>
      <c r="P240" s="236"/>
    </row>
    <row r="241" spans="1:16" ht="24" hidden="1" x14ac:dyDescent="0.25">
      <c r="A241" s="58">
        <v>6254</v>
      </c>
      <c r="B241" s="101" t="s">
        <v>254</v>
      </c>
      <c r="C241" s="102">
        <f t="shared" si="63"/>
        <v>0</v>
      </c>
      <c r="D241" s="232"/>
      <c r="E241" s="108"/>
      <c r="F241" s="343">
        <f t="shared" si="91"/>
        <v>0</v>
      </c>
      <c r="G241" s="232"/>
      <c r="H241" s="107"/>
      <c r="I241" s="233">
        <f t="shared" si="92"/>
        <v>0</v>
      </c>
      <c r="J241" s="107"/>
      <c r="K241" s="108"/>
      <c r="L241" s="234">
        <f t="shared" si="93"/>
        <v>0</v>
      </c>
      <c r="M241" s="235"/>
      <c r="N241" s="108"/>
      <c r="O241" s="233">
        <f t="shared" si="94"/>
        <v>0</v>
      </c>
      <c r="P241" s="236"/>
    </row>
    <row r="242" spans="1:16" ht="24" hidden="1" x14ac:dyDescent="0.25">
      <c r="A242" s="58">
        <v>6255</v>
      </c>
      <c r="B242" s="101" t="s">
        <v>255</v>
      </c>
      <c r="C242" s="102">
        <f t="shared" ref="C242:C298" si="95">F242+I242+L242+O242</f>
        <v>0</v>
      </c>
      <c r="D242" s="232"/>
      <c r="E242" s="108"/>
      <c r="F242" s="343">
        <f t="shared" si="91"/>
        <v>0</v>
      </c>
      <c r="G242" s="232"/>
      <c r="H242" s="107"/>
      <c r="I242" s="233">
        <f t="shared" si="92"/>
        <v>0</v>
      </c>
      <c r="J242" s="107"/>
      <c r="K242" s="108"/>
      <c r="L242" s="234">
        <f t="shared" si="93"/>
        <v>0</v>
      </c>
      <c r="M242" s="235"/>
      <c r="N242" s="108"/>
      <c r="O242" s="233">
        <f t="shared" si="94"/>
        <v>0</v>
      </c>
      <c r="P242" s="236"/>
    </row>
    <row r="243" spans="1:16" hidden="1" x14ac:dyDescent="0.25">
      <c r="A243" s="58">
        <v>6259</v>
      </c>
      <c r="B243" s="101" t="s">
        <v>256</v>
      </c>
      <c r="C243" s="102">
        <f t="shared" si="95"/>
        <v>0</v>
      </c>
      <c r="D243" s="232"/>
      <c r="E243" s="108"/>
      <c r="F243" s="343">
        <f t="shared" si="91"/>
        <v>0</v>
      </c>
      <c r="G243" s="232"/>
      <c r="H243" s="107"/>
      <c r="I243" s="233">
        <f t="shared" si="92"/>
        <v>0</v>
      </c>
      <c r="J243" s="107"/>
      <c r="K243" s="108"/>
      <c r="L243" s="234">
        <f t="shared" si="93"/>
        <v>0</v>
      </c>
      <c r="M243" s="235"/>
      <c r="N243" s="108"/>
      <c r="O243" s="233">
        <f t="shared" si="94"/>
        <v>0</v>
      </c>
      <c r="P243" s="236"/>
    </row>
    <row r="244" spans="1:16" ht="24" hidden="1" x14ac:dyDescent="0.25">
      <c r="A244" s="237">
        <v>6260</v>
      </c>
      <c r="B244" s="101" t="s">
        <v>257</v>
      </c>
      <c r="C244" s="102">
        <f t="shared" si="95"/>
        <v>0</v>
      </c>
      <c r="D244" s="232"/>
      <c r="E244" s="108"/>
      <c r="F244" s="343">
        <f t="shared" si="91"/>
        <v>0</v>
      </c>
      <c r="G244" s="232"/>
      <c r="H244" s="107"/>
      <c r="I244" s="233">
        <f t="shared" si="92"/>
        <v>0</v>
      </c>
      <c r="J244" s="107"/>
      <c r="K244" s="108"/>
      <c r="L244" s="234">
        <f t="shared" si="93"/>
        <v>0</v>
      </c>
      <c r="M244" s="235"/>
      <c r="N244" s="108"/>
      <c r="O244" s="233">
        <f t="shared" si="94"/>
        <v>0</v>
      </c>
      <c r="P244" s="236"/>
    </row>
    <row r="245" spans="1:16" hidden="1" x14ac:dyDescent="0.25">
      <c r="A245" s="237">
        <v>6270</v>
      </c>
      <c r="B245" s="101" t="s">
        <v>258</v>
      </c>
      <c r="C245" s="102">
        <f t="shared" si="95"/>
        <v>0</v>
      </c>
      <c r="D245" s="232"/>
      <c r="E245" s="108"/>
      <c r="F245" s="343">
        <f t="shared" si="91"/>
        <v>0</v>
      </c>
      <c r="G245" s="232"/>
      <c r="H245" s="107"/>
      <c r="I245" s="233">
        <f t="shared" si="92"/>
        <v>0</v>
      </c>
      <c r="J245" s="107"/>
      <c r="K245" s="108"/>
      <c r="L245" s="234">
        <f t="shared" si="93"/>
        <v>0</v>
      </c>
      <c r="M245" s="235"/>
      <c r="N245" s="108"/>
      <c r="O245" s="233">
        <f t="shared" si="94"/>
        <v>0</v>
      </c>
      <c r="P245" s="236"/>
    </row>
    <row r="246" spans="1:16" ht="24" hidden="1" x14ac:dyDescent="0.25">
      <c r="A246" s="496">
        <v>6290</v>
      </c>
      <c r="B246" s="91" t="s">
        <v>259</v>
      </c>
      <c r="C246" s="263">
        <f t="shared" si="95"/>
        <v>0</v>
      </c>
      <c r="D246" s="246">
        <f t="shared" ref="D246:O246" si="96">SUM(D247:D250)</f>
        <v>0</v>
      </c>
      <c r="E246" s="247">
        <f t="shared" si="96"/>
        <v>0</v>
      </c>
      <c r="F246" s="359">
        <f t="shared" si="96"/>
        <v>0</v>
      </c>
      <c r="G246" s="246">
        <f t="shared" si="96"/>
        <v>0</v>
      </c>
      <c r="H246" s="248">
        <f t="shared" si="96"/>
        <v>0</v>
      </c>
      <c r="I246" s="228">
        <f t="shared" si="96"/>
        <v>0</v>
      </c>
      <c r="J246" s="248">
        <f t="shared" si="96"/>
        <v>0</v>
      </c>
      <c r="K246" s="247">
        <f t="shared" si="96"/>
        <v>0</v>
      </c>
      <c r="L246" s="229">
        <f t="shared" si="96"/>
        <v>0</v>
      </c>
      <c r="M246" s="263">
        <f t="shared" si="96"/>
        <v>0</v>
      </c>
      <c r="N246" s="264">
        <f t="shared" si="96"/>
        <v>0</v>
      </c>
      <c r="O246" s="265">
        <f t="shared" si="96"/>
        <v>0</v>
      </c>
      <c r="P246" s="266"/>
    </row>
    <row r="247" spans="1:16" hidden="1" x14ac:dyDescent="0.25">
      <c r="A247" s="58">
        <v>6291</v>
      </c>
      <c r="B247" s="101" t="s">
        <v>260</v>
      </c>
      <c r="C247" s="102">
        <f t="shared" si="95"/>
        <v>0</v>
      </c>
      <c r="D247" s="232"/>
      <c r="E247" s="108"/>
      <c r="F247" s="343">
        <f>D247+E247</f>
        <v>0</v>
      </c>
      <c r="G247" s="232"/>
      <c r="H247" s="107"/>
      <c r="I247" s="233">
        <f>G247+H247</f>
        <v>0</v>
      </c>
      <c r="J247" s="107"/>
      <c r="K247" s="108"/>
      <c r="L247" s="234">
        <f>J247+K247</f>
        <v>0</v>
      </c>
      <c r="M247" s="235"/>
      <c r="N247" s="108"/>
      <c r="O247" s="233">
        <f>M247+N247</f>
        <v>0</v>
      </c>
      <c r="P247" s="236"/>
    </row>
    <row r="248" spans="1:16" hidden="1" x14ac:dyDescent="0.25">
      <c r="A248" s="58">
        <v>6292</v>
      </c>
      <c r="B248" s="101" t="s">
        <v>261</v>
      </c>
      <c r="C248" s="102">
        <f t="shared" si="95"/>
        <v>0</v>
      </c>
      <c r="D248" s="232"/>
      <c r="E248" s="108"/>
      <c r="F248" s="343">
        <f>D248+E248</f>
        <v>0</v>
      </c>
      <c r="G248" s="232"/>
      <c r="H248" s="107"/>
      <c r="I248" s="233">
        <f>G248+H248</f>
        <v>0</v>
      </c>
      <c r="J248" s="107"/>
      <c r="K248" s="108"/>
      <c r="L248" s="234">
        <f>J248+K248</f>
        <v>0</v>
      </c>
      <c r="M248" s="235"/>
      <c r="N248" s="108"/>
      <c r="O248" s="233">
        <f>M248+N248</f>
        <v>0</v>
      </c>
      <c r="P248" s="236"/>
    </row>
    <row r="249" spans="1:16" ht="72" hidden="1" x14ac:dyDescent="0.25">
      <c r="A249" s="58">
        <v>6296</v>
      </c>
      <c r="B249" s="101" t="s">
        <v>262</v>
      </c>
      <c r="C249" s="102">
        <f t="shared" si="95"/>
        <v>0</v>
      </c>
      <c r="D249" s="232"/>
      <c r="E249" s="108"/>
      <c r="F249" s="343">
        <f>D249+E249</f>
        <v>0</v>
      </c>
      <c r="G249" s="232"/>
      <c r="H249" s="107"/>
      <c r="I249" s="233">
        <f>G249+H249</f>
        <v>0</v>
      </c>
      <c r="J249" s="107"/>
      <c r="K249" s="108"/>
      <c r="L249" s="234">
        <f>J249+K249</f>
        <v>0</v>
      </c>
      <c r="M249" s="235"/>
      <c r="N249" s="108"/>
      <c r="O249" s="233">
        <f>M249+N249</f>
        <v>0</v>
      </c>
      <c r="P249" s="236"/>
    </row>
    <row r="250" spans="1:16" ht="39.75" hidden="1" customHeight="1" x14ac:dyDescent="0.25">
      <c r="A250" s="58">
        <v>6299</v>
      </c>
      <c r="B250" s="101" t="s">
        <v>263</v>
      </c>
      <c r="C250" s="102">
        <f t="shared" si="95"/>
        <v>0</v>
      </c>
      <c r="D250" s="232"/>
      <c r="E250" s="108"/>
      <c r="F250" s="343">
        <f>D250+E250</f>
        <v>0</v>
      </c>
      <c r="G250" s="232"/>
      <c r="H250" s="107"/>
      <c r="I250" s="233">
        <f>G250+H250</f>
        <v>0</v>
      </c>
      <c r="J250" s="107"/>
      <c r="K250" s="108"/>
      <c r="L250" s="234">
        <f>J250+K250</f>
        <v>0</v>
      </c>
      <c r="M250" s="235"/>
      <c r="N250" s="108"/>
      <c r="O250" s="233">
        <f>M250+N250</f>
        <v>0</v>
      </c>
      <c r="P250" s="236"/>
    </row>
    <row r="251" spans="1:16" hidden="1" x14ac:dyDescent="0.25">
      <c r="A251" s="76">
        <v>6300</v>
      </c>
      <c r="B251" s="213" t="s">
        <v>264</v>
      </c>
      <c r="C251" s="77">
        <f t="shared" si="95"/>
        <v>0</v>
      </c>
      <c r="D251" s="214">
        <f t="shared" ref="D251:O251" si="97">SUM(D252,D257,D258)</f>
        <v>0</v>
      </c>
      <c r="E251" s="88">
        <f t="shared" si="97"/>
        <v>0</v>
      </c>
      <c r="F251" s="345">
        <f t="shared" si="97"/>
        <v>0</v>
      </c>
      <c r="G251" s="214">
        <f t="shared" si="97"/>
        <v>0</v>
      </c>
      <c r="H251" s="87">
        <f t="shared" si="97"/>
        <v>0</v>
      </c>
      <c r="I251" s="215">
        <f t="shared" si="97"/>
        <v>0</v>
      </c>
      <c r="J251" s="87">
        <f t="shared" si="97"/>
        <v>0</v>
      </c>
      <c r="K251" s="88">
        <f t="shared" si="97"/>
        <v>0</v>
      </c>
      <c r="L251" s="89">
        <f t="shared" si="97"/>
        <v>0</v>
      </c>
      <c r="M251" s="125">
        <f t="shared" si="97"/>
        <v>0</v>
      </c>
      <c r="N251" s="249">
        <f t="shared" si="97"/>
        <v>0</v>
      </c>
      <c r="O251" s="250">
        <f t="shared" si="97"/>
        <v>0</v>
      </c>
      <c r="P251" s="251"/>
    </row>
    <row r="252" spans="1:16" ht="24" hidden="1" x14ac:dyDescent="0.25">
      <c r="A252" s="496">
        <v>6320</v>
      </c>
      <c r="B252" s="91" t="s">
        <v>265</v>
      </c>
      <c r="C252" s="263">
        <f t="shared" si="95"/>
        <v>0</v>
      </c>
      <c r="D252" s="246">
        <f t="shared" ref="D252:O252" si="98">SUM(D253:D256)</f>
        <v>0</v>
      </c>
      <c r="E252" s="247">
        <f t="shared" si="98"/>
        <v>0</v>
      </c>
      <c r="F252" s="359">
        <f t="shared" si="98"/>
        <v>0</v>
      </c>
      <c r="G252" s="246">
        <f t="shared" si="98"/>
        <v>0</v>
      </c>
      <c r="H252" s="248">
        <f t="shared" si="98"/>
        <v>0</v>
      </c>
      <c r="I252" s="228">
        <f t="shared" si="98"/>
        <v>0</v>
      </c>
      <c r="J252" s="248">
        <f t="shared" si="98"/>
        <v>0</v>
      </c>
      <c r="K252" s="247">
        <f t="shared" si="98"/>
        <v>0</v>
      </c>
      <c r="L252" s="229">
        <f t="shared" si="98"/>
        <v>0</v>
      </c>
      <c r="M252" s="92">
        <f t="shared" si="98"/>
        <v>0</v>
      </c>
      <c r="N252" s="247">
        <f t="shared" si="98"/>
        <v>0</v>
      </c>
      <c r="O252" s="228">
        <f t="shared" si="98"/>
        <v>0</v>
      </c>
      <c r="P252" s="231"/>
    </row>
    <row r="253" spans="1:16" hidden="1" x14ac:dyDescent="0.25">
      <c r="A253" s="58">
        <v>6322</v>
      </c>
      <c r="B253" s="101" t="s">
        <v>266</v>
      </c>
      <c r="C253" s="102">
        <f t="shared" si="95"/>
        <v>0</v>
      </c>
      <c r="D253" s="232"/>
      <c r="E253" s="108"/>
      <c r="F253" s="343">
        <f t="shared" ref="F253:F258" si="99">D253+E253</f>
        <v>0</v>
      </c>
      <c r="G253" s="232"/>
      <c r="H253" s="107"/>
      <c r="I253" s="233">
        <f t="shared" ref="I253:I258" si="100">G253+H253</f>
        <v>0</v>
      </c>
      <c r="J253" s="107"/>
      <c r="K253" s="108"/>
      <c r="L253" s="234">
        <f t="shared" ref="L253:L258" si="101">J253+K253</f>
        <v>0</v>
      </c>
      <c r="M253" s="235"/>
      <c r="N253" s="108"/>
      <c r="O253" s="233">
        <f t="shared" ref="O253:O258" si="102">M253+N253</f>
        <v>0</v>
      </c>
      <c r="P253" s="236"/>
    </row>
    <row r="254" spans="1:16" ht="24" hidden="1" x14ac:dyDescent="0.25">
      <c r="A254" s="58">
        <v>6323</v>
      </c>
      <c r="B254" s="101" t="s">
        <v>267</v>
      </c>
      <c r="C254" s="102">
        <f t="shared" si="95"/>
        <v>0</v>
      </c>
      <c r="D254" s="232"/>
      <c r="E254" s="108"/>
      <c r="F254" s="343">
        <f t="shared" si="99"/>
        <v>0</v>
      </c>
      <c r="G254" s="232"/>
      <c r="H254" s="107"/>
      <c r="I254" s="233">
        <f t="shared" si="100"/>
        <v>0</v>
      </c>
      <c r="J254" s="107"/>
      <c r="K254" s="108"/>
      <c r="L254" s="234">
        <f t="shared" si="101"/>
        <v>0</v>
      </c>
      <c r="M254" s="235"/>
      <c r="N254" s="108"/>
      <c r="O254" s="233">
        <f t="shared" si="102"/>
        <v>0</v>
      </c>
      <c r="P254" s="236"/>
    </row>
    <row r="255" spans="1:16" ht="24" hidden="1" x14ac:dyDescent="0.25">
      <c r="A255" s="58">
        <v>6324</v>
      </c>
      <c r="B255" s="101" t="s">
        <v>268</v>
      </c>
      <c r="C255" s="102">
        <f t="shared" si="95"/>
        <v>0</v>
      </c>
      <c r="D255" s="232"/>
      <c r="E255" s="108"/>
      <c r="F255" s="343">
        <f t="shared" si="99"/>
        <v>0</v>
      </c>
      <c r="G255" s="232"/>
      <c r="H255" s="107"/>
      <c r="I255" s="233">
        <f t="shared" si="100"/>
        <v>0</v>
      </c>
      <c r="J255" s="107"/>
      <c r="K255" s="108"/>
      <c r="L255" s="234">
        <f t="shared" si="101"/>
        <v>0</v>
      </c>
      <c r="M255" s="235"/>
      <c r="N255" s="108"/>
      <c r="O255" s="233">
        <f t="shared" si="102"/>
        <v>0</v>
      </c>
      <c r="P255" s="236"/>
    </row>
    <row r="256" spans="1:16" hidden="1" x14ac:dyDescent="0.25">
      <c r="A256" s="48">
        <v>6329</v>
      </c>
      <c r="B256" s="91" t="s">
        <v>269</v>
      </c>
      <c r="C256" s="92">
        <f t="shared" si="95"/>
        <v>0</v>
      </c>
      <c r="D256" s="227"/>
      <c r="E256" s="98"/>
      <c r="F256" s="359">
        <f t="shared" si="99"/>
        <v>0</v>
      </c>
      <c r="G256" s="227"/>
      <c r="H256" s="97"/>
      <c r="I256" s="228">
        <f t="shared" si="100"/>
        <v>0</v>
      </c>
      <c r="J256" s="97"/>
      <c r="K256" s="98"/>
      <c r="L256" s="229">
        <f t="shared" si="101"/>
        <v>0</v>
      </c>
      <c r="M256" s="230"/>
      <c r="N256" s="98"/>
      <c r="O256" s="228">
        <f t="shared" si="102"/>
        <v>0</v>
      </c>
      <c r="P256" s="231"/>
    </row>
    <row r="257" spans="1:16" ht="24" hidden="1" x14ac:dyDescent="0.25">
      <c r="A257" s="284">
        <v>6330</v>
      </c>
      <c r="B257" s="285" t="s">
        <v>270</v>
      </c>
      <c r="C257" s="263">
        <f t="shared" si="95"/>
        <v>0</v>
      </c>
      <c r="D257" s="268"/>
      <c r="E257" s="269"/>
      <c r="F257" s="360">
        <f t="shared" si="99"/>
        <v>0</v>
      </c>
      <c r="G257" s="268"/>
      <c r="H257" s="270"/>
      <c r="I257" s="265">
        <f t="shared" si="100"/>
        <v>0</v>
      </c>
      <c r="J257" s="270"/>
      <c r="K257" s="269"/>
      <c r="L257" s="271">
        <f t="shared" si="101"/>
        <v>0</v>
      </c>
      <c r="M257" s="272"/>
      <c r="N257" s="269"/>
      <c r="O257" s="265">
        <f t="shared" si="102"/>
        <v>0</v>
      </c>
      <c r="P257" s="266"/>
    </row>
    <row r="258" spans="1:16" hidden="1" x14ac:dyDescent="0.25">
      <c r="A258" s="237">
        <v>6360</v>
      </c>
      <c r="B258" s="101" t="s">
        <v>271</v>
      </c>
      <c r="C258" s="102">
        <f t="shared" si="95"/>
        <v>0</v>
      </c>
      <c r="D258" s="232"/>
      <c r="E258" s="108"/>
      <c r="F258" s="343">
        <f t="shared" si="99"/>
        <v>0</v>
      </c>
      <c r="G258" s="232"/>
      <c r="H258" s="107"/>
      <c r="I258" s="233">
        <f t="shared" si="100"/>
        <v>0</v>
      </c>
      <c r="J258" s="107"/>
      <c r="K258" s="108"/>
      <c r="L258" s="234">
        <f t="shared" si="101"/>
        <v>0</v>
      </c>
      <c r="M258" s="235"/>
      <c r="N258" s="108"/>
      <c r="O258" s="233">
        <f t="shared" si="102"/>
        <v>0</v>
      </c>
      <c r="P258" s="236"/>
    </row>
    <row r="259" spans="1:16" ht="36" hidden="1" x14ac:dyDescent="0.25">
      <c r="A259" s="76">
        <v>6400</v>
      </c>
      <c r="B259" s="213" t="s">
        <v>272</v>
      </c>
      <c r="C259" s="77">
        <f t="shared" si="95"/>
        <v>0</v>
      </c>
      <c r="D259" s="214">
        <f t="shared" ref="D259:O259" si="103">SUM(D260,D264)</f>
        <v>0</v>
      </c>
      <c r="E259" s="88">
        <f t="shared" si="103"/>
        <v>0</v>
      </c>
      <c r="F259" s="345">
        <f t="shared" si="103"/>
        <v>0</v>
      </c>
      <c r="G259" s="214">
        <f t="shared" si="103"/>
        <v>0</v>
      </c>
      <c r="H259" s="87">
        <f t="shared" si="103"/>
        <v>0</v>
      </c>
      <c r="I259" s="215">
        <f t="shared" si="103"/>
        <v>0</v>
      </c>
      <c r="J259" s="87">
        <f t="shared" si="103"/>
        <v>0</v>
      </c>
      <c r="K259" s="88">
        <f t="shared" si="103"/>
        <v>0</v>
      </c>
      <c r="L259" s="89">
        <f t="shared" si="103"/>
        <v>0</v>
      </c>
      <c r="M259" s="125">
        <f t="shared" si="103"/>
        <v>0</v>
      </c>
      <c r="N259" s="249">
        <f t="shared" si="103"/>
        <v>0</v>
      </c>
      <c r="O259" s="250">
        <f t="shared" si="103"/>
        <v>0</v>
      </c>
      <c r="P259" s="251"/>
    </row>
    <row r="260" spans="1:16" ht="24" hidden="1" x14ac:dyDescent="0.25">
      <c r="A260" s="496">
        <v>6410</v>
      </c>
      <c r="B260" s="91" t="s">
        <v>273</v>
      </c>
      <c r="C260" s="92">
        <f t="shared" si="95"/>
        <v>0</v>
      </c>
      <c r="D260" s="246">
        <f t="shared" ref="D260:O260" si="104">SUM(D261:D263)</f>
        <v>0</v>
      </c>
      <c r="E260" s="247">
        <f t="shared" si="104"/>
        <v>0</v>
      </c>
      <c r="F260" s="359">
        <f t="shared" si="104"/>
        <v>0</v>
      </c>
      <c r="G260" s="246">
        <f t="shared" si="104"/>
        <v>0</v>
      </c>
      <c r="H260" s="248">
        <f t="shared" si="104"/>
        <v>0</v>
      </c>
      <c r="I260" s="228">
        <f t="shared" si="104"/>
        <v>0</v>
      </c>
      <c r="J260" s="248">
        <f t="shared" si="104"/>
        <v>0</v>
      </c>
      <c r="K260" s="247">
        <f t="shared" si="104"/>
        <v>0</v>
      </c>
      <c r="L260" s="229">
        <f t="shared" si="104"/>
        <v>0</v>
      </c>
      <c r="M260" s="113">
        <f t="shared" si="104"/>
        <v>0</v>
      </c>
      <c r="N260" s="258">
        <f t="shared" si="104"/>
        <v>0</v>
      </c>
      <c r="O260" s="259">
        <f t="shared" si="104"/>
        <v>0</v>
      </c>
      <c r="P260" s="260"/>
    </row>
    <row r="261" spans="1:16" hidden="1" x14ac:dyDescent="0.25">
      <c r="A261" s="58">
        <v>6411</v>
      </c>
      <c r="B261" s="252" t="s">
        <v>274</v>
      </c>
      <c r="C261" s="102">
        <f t="shared" si="95"/>
        <v>0</v>
      </c>
      <c r="D261" s="232"/>
      <c r="E261" s="108"/>
      <c r="F261" s="343">
        <f>D261+E261</f>
        <v>0</v>
      </c>
      <c r="G261" s="232"/>
      <c r="H261" s="107"/>
      <c r="I261" s="233">
        <f>G261+H261</f>
        <v>0</v>
      </c>
      <c r="J261" s="107"/>
      <c r="K261" s="108"/>
      <c r="L261" s="234">
        <f>J261+K261</f>
        <v>0</v>
      </c>
      <c r="M261" s="235"/>
      <c r="N261" s="108"/>
      <c r="O261" s="233">
        <f>M261+N261</f>
        <v>0</v>
      </c>
      <c r="P261" s="236"/>
    </row>
    <row r="262" spans="1:16" ht="36" hidden="1" x14ac:dyDescent="0.25">
      <c r="A262" s="58">
        <v>6412</v>
      </c>
      <c r="B262" s="101" t="s">
        <v>275</v>
      </c>
      <c r="C262" s="102">
        <f t="shared" si="95"/>
        <v>0</v>
      </c>
      <c r="D262" s="232"/>
      <c r="E262" s="108"/>
      <c r="F262" s="343">
        <f>D262+E262</f>
        <v>0</v>
      </c>
      <c r="G262" s="232"/>
      <c r="H262" s="107"/>
      <c r="I262" s="233">
        <f>G262+H262</f>
        <v>0</v>
      </c>
      <c r="J262" s="107"/>
      <c r="K262" s="108"/>
      <c r="L262" s="234">
        <f>J262+K262</f>
        <v>0</v>
      </c>
      <c r="M262" s="235"/>
      <c r="N262" s="108"/>
      <c r="O262" s="233">
        <f>M262+N262</f>
        <v>0</v>
      </c>
      <c r="P262" s="236"/>
    </row>
    <row r="263" spans="1:16" ht="36" hidden="1" x14ac:dyDescent="0.25">
      <c r="A263" s="58">
        <v>6419</v>
      </c>
      <c r="B263" s="101" t="s">
        <v>276</v>
      </c>
      <c r="C263" s="102">
        <f t="shared" si="95"/>
        <v>0</v>
      </c>
      <c r="D263" s="232"/>
      <c r="E263" s="108"/>
      <c r="F263" s="343">
        <f>D263+E263</f>
        <v>0</v>
      </c>
      <c r="G263" s="232"/>
      <c r="H263" s="107"/>
      <c r="I263" s="233">
        <f>G263+H263</f>
        <v>0</v>
      </c>
      <c r="J263" s="107"/>
      <c r="K263" s="108"/>
      <c r="L263" s="234">
        <f>J263+K263</f>
        <v>0</v>
      </c>
      <c r="M263" s="235"/>
      <c r="N263" s="108"/>
      <c r="O263" s="233">
        <f>M263+N263</f>
        <v>0</v>
      </c>
      <c r="P263" s="236"/>
    </row>
    <row r="264" spans="1:16" ht="36" hidden="1" x14ac:dyDescent="0.25">
      <c r="A264" s="237">
        <v>6420</v>
      </c>
      <c r="B264" s="101" t="s">
        <v>277</v>
      </c>
      <c r="C264" s="102">
        <f t="shared" si="95"/>
        <v>0</v>
      </c>
      <c r="D264" s="238">
        <f t="shared" ref="D264:O264" si="105">SUM(D265:D268)</f>
        <v>0</v>
      </c>
      <c r="E264" s="239">
        <f t="shared" si="105"/>
        <v>0</v>
      </c>
      <c r="F264" s="343">
        <f t="shared" si="105"/>
        <v>0</v>
      </c>
      <c r="G264" s="238">
        <f t="shared" si="105"/>
        <v>0</v>
      </c>
      <c r="H264" s="240">
        <f t="shared" si="105"/>
        <v>0</v>
      </c>
      <c r="I264" s="233">
        <f t="shared" si="105"/>
        <v>0</v>
      </c>
      <c r="J264" s="240">
        <f t="shared" si="105"/>
        <v>0</v>
      </c>
      <c r="K264" s="239">
        <f t="shared" si="105"/>
        <v>0</v>
      </c>
      <c r="L264" s="234">
        <f t="shared" si="105"/>
        <v>0</v>
      </c>
      <c r="M264" s="102">
        <f t="shared" si="105"/>
        <v>0</v>
      </c>
      <c r="N264" s="239">
        <f t="shared" si="105"/>
        <v>0</v>
      </c>
      <c r="O264" s="233">
        <f t="shared" si="105"/>
        <v>0</v>
      </c>
      <c r="P264" s="236"/>
    </row>
    <row r="265" spans="1:16" hidden="1" x14ac:dyDescent="0.25">
      <c r="A265" s="58">
        <v>6421</v>
      </c>
      <c r="B265" s="101" t="s">
        <v>278</v>
      </c>
      <c r="C265" s="102">
        <f t="shared" si="95"/>
        <v>0</v>
      </c>
      <c r="D265" s="232"/>
      <c r="E265" s="108"/>
      <c r="F265" s="343">
        <f>D265+E265</f>
        <v>0</v>
      </c>
      <c r="G265" s="232"/>
      <c r="H265" s="107"/>
      <c r="I265" s="233">
        <f>G265+H265</f>
        <v>0</v>
      </c>
      <c r="J265" s="107"/>
      <c r="K265" s="108"/>
      <c r="L265" s="234">
        <f>J265+K265</f>
        <v>0</v>
      </c>
      <c r="M265" s="235"/>
      <c r="N265" s="108"/>
      <c r="O265" s="233">
        <f>M265+N265</f>
        <v>0</v>
      </c>
      <c r="P265" s="236"/>
    </row>
    <row r="266" spans="1:16" hidden="1" x14ac:dyDescent="0.25">
      <c r="A266" s="58">
        <v>6422</v>
      </c>
      <c r="B266" s="101" t="s">
        <v>279</v>
      </c>
      <c r="C266" s="102">
        <f t="shared" si="95"/>
        <v>0</v>
      </c>
      <c r="D266" s="232"/>
      <c r="E266" s="108"/>
      <c r="F266" s="343">
        <f>D266+E266</f>
        <v>0</v>
      </c>
      <c r="G266" s="232"/>
      <c r="H266" s="107"/>
      <c r="I266" s="233">
        <f>G266+H266</f>
        <v>0</v>
      </c>
      <c r="J266" s="107"/>
      <c r="K266" s="108"/>
      <c r="L266" s="234">
        <f>J266+K266</f>
        <v>0</v>
      </c>
      <c r="M266" s="235"/>
      <c r="N266" s="108"/>
      <c r="O266" s="233">
        <f>M266+N266</f>
        <v>0</v>
      </c>
      <c r="P266" s="236"/>
    </row>
    <row r="267" spans="1:16" ht="13.5" hidden="1" customHeight="1" x14ac:dyDescent="0.25">
      <c r="A267" s="58">
        <v>6423</v>
      </c>
      <c r="B267" s="101" t="s">
        <v>280</v>
      </c>
      <c r="C267" s="102">
        <f t="shared" si="95"/>
        <v>0</v>
      </c>
      <c r="D267" s="232"/>
      <c r="E267" s="108"/>
      <c r="F267" s="343">
        <f>D267+E267</f>
        <v>0</v>
      </c>
      <c r="G267" s="232"/>
      <c r="H267" s="107"/>
      <c r="I267" s="233">
        <f>G267+H267</f>
        <v>0</v>
      </c>
      <c r="J267" s="107"/>
      <c r="K267" s="108"/>
      <c r="L267" s="234">
        <f>J267+K267</f>
        <v>0</v>
      </c>
      <c r="M267" s="235"/>
      <c r="N267" s="108"/>
      <c r="O267" s="233">
        <f>M267+N267</f>
        <v>0</v>
      </c>
      <c r="P267" s="236"/>
    </row>
    <row r="268" spans="1:16" ht="36" hidden="1" x14ac:dyDescent="0.25">
      <c r="A268" s="58">
        <v>6424</v>
      </c>
      <c r="B268" s="101" t="s">
        <v>281</v>
      </c>
      <c r="C268" s="102">
        <f t="shared" si="95"/>
        <v>0</v>
      </c>
      <c r="D268" s="232"/>
      <c r="E268" s="108"/>
      <c r="F268" s="343">
        <f>D268+E268</f>
        <v>0</v>
      </c>
      <c r="G268" s="232"/>
      <c r="H268" s="107"/>
      <c r="I268" s="233">
        <f>G268+H268</f>
        <v>0</v>
      </c>
      <c r="J268" s="107"/>
      <c r="K268" s="108"/>
      <c r="L268" s="234">
        <f>J268+K268</f>
        <v>0</v>
      </c>
      <c r="M268" s="235"/>
      <c r="N268" s="108"/>
      <c r="O268" s="233">
        <f>M268+N268</f>
        <v>0</v>
      </c>
      <c r="P268" s="236"/>
    </row>
    <row r="269" spans="1:16" ht="36" hidden="1" x14ac:dyDescent="0.25">
      <c r="A269" s="286">
        <v>7000</v>
      </c>
      <c r="B269" s="286" t="s">
        <v>282</v>
      </c>
      <c r="C269" s="287">
        <f t="shared" si="95"/>
        <v>0</v>
      </c>
      <c r="D269" s="288">
        <f t="shared" ref="D269:O269" si="106">SUM(D270,D281)</f>
        <v>0</v>
      </c>
      <c r="E269" s="289">
        <f t="shared" si="106"/>
        <v>0</v>
      </c>
      <c r="F269" s="362">
        <f t="shared" si="106"/>
        <v>0</v>
      </c>
      <c r="G269" s="288">
        <f t="shared" si="106"/>
        <v>0</v>
      </c>
      <c r="H269" s="290">
        <f t="shared" si="106"/>
        <v>0</v>
      </c>
      <c r="I269" s="291">
        <f t="shared" si="106"/>
        <v>0</v>
      </c>
      <c r="J269" s="290">
        <f t="shared" si="106"/>
        <v>0</v>
      </c>
      <c r="K269" s="289">
        <f t="shared" si="106"/>
        <v>0</v>
      </c>
      <c r="L269" s="292">
        <f t="shared" si="106"/>
        <v>0</v>
      </c>
      <c r="M269" s="293">
        <f t="shared" si="106"/>
        <v>0</v>
      </c>
      <c r="N269" s="294">
        <f t="shared" si="106"/>
        <v>0</v>
      </c>
      <c r="O269" s="295">
        <f t="shared" si="106"/>
        <v>0</v>
      </c>
      <c r="P269" s="296"/>
    </row>
    <row r="270" spans="1:16" ht="24" hidden="1" x14ac:dyDescent="0.25">
      <c r="A270" s="76">
        <v>7200</v>
      </c>
      <c r="B270" s="213" t="s">
        <v>283</v>
      </c>
      <c r="C270" s="77">
        <f t="shared" si="95"/>
        <v>0</v>
      </c>
      <c r="D270" s="214">
        <f t="shared" ref="D270:O270" si="107">SUM(D271,D272,D275,D276,D280)</f>
        <v>0</v>
      </c>
      <c r="E270" s="88">
        <f t="shared" si="107"/>
        <v>0</v>
      </c>
      <c r="F270" s="345">
        <f t="shared" si="107"/>
        <v>0</v>
      </c>
      <c r="G270" s="214">
        <f t="shared" si="107"/>
        <v>0</v>
      </c>
      <c r="H270" s="87">
        <f t="shared" si="107"/>
        <v>0</v>
      </c>
      <c r="I270" s="215">
        <f t="shared" si="107"/>
        <v>0</v>
      </c>
      <c r="J270" s="87">
        <f t="shared" si="107"/>
        <v>0</v>
      </c>
      <c r="K270" s="88">
        <f t="shared" si="107"/>
        <v>0</v>
      </c>
      <c r="L270" s="89">
        <f t="shared" si="107"/>
        <v>0</v>
      </c>
      <c r="M270" s="216">
        <f t="shared" si="107"/>
        <v>0</v>
      </c>
      <c r="N270" s="217">
        <f t="shared" si="107"/>
        <v>0</v>
      </c>
      <c r="O270" s="218">
        <f t="shared" si="107"/>
        <v>0</v>
      </c>
      <c r="P270" s="219"/>
    </row>
    <row r="271" spans="1:16" ht="24" hidden="1" x14ac:dyDescent="0.25">
      <c r="A271" s="496">
        <v>7210</v>
      </c>
      <c r="B271" s="91" t="s">
        <v>284</v>
      </c>
      <c r="C271" s="92">
        <f t="shared" si="95"/>
        <v>0</v>
      </c>
      <c r="D271" s="227"/>
      <c r="E271" s="98"/>
      <c r="F271" s="359">
        <f>D271+E271</f>
        <v>0</v>
      </c>
      <c r="G271" s="227"/>
      <c r="H271" s="97"/>
      <c r="I271" s="228">
        <f>G271+H271</f>
        <v>0</v>
      </c>
      <c r="J271" s="97"/>
      <c r="K271" s="98"/>
      <c r="L271" s="229">
        <f>J271+K271</f>
        <v>0</v>
      </c>
      <c r="M271" s="230"/>
      <c r="N271" s="98"/>
      <c r="O271" s="228">
        <f>M271+N271</f>
        <v>0</v>
      </c>
      <c r="P271" s="231"/>
    </row>
    <row r="272" spans="1:16" s="297" customFormat="1" ht="36" hidden="1" x14ac:dyDescent="0.25">
      <c r="A272" s="237">
        <v>7220</v>
      </c>
      <c r="B272" s="101" t="s">
        <v>285</v>
      </c>
      <c r="C272" s="102">
        <f t="shared" si="95"/>
        <v>0</v>
      </c>
      <c r="D272" s="238">
        <f t="shared" ref="D272:O272" si="108">SUM(D273:D274)</f>
        <v>0</v>
      </c>
      <c r="E272" s="239">
        <f t="shared" si="108"/>
        <v>0</v>
      </c>
      <c r="F272" s="343">
        <f t="shared" si="108"/>
        <v>0</v>
      </c>
      <c r="G272" s="238">
        <f t="shared" si="108"/>
        <v>0</v>
      </c>
      <c r="H272" s="240">
        <f t="shared" si="108"/>
        <v>0</v>
      </c>
      <c r="I272" s="233">
        <f t="shared" si="108"/>
        <v>0</v>
      </c>
      <c r="J272" s="240">
        <f t="shared" si="108"/>
        <v>0</v>
      </c>
      <c r="K272" s="239">
        <f t="shared" si="108"/>
        <v>0</v>
      </c>
      <c r="L272" s="234">
        <f t="shared" si="108"/>
        <v>0</v>
      </c>
      <c r="M272" s="102">
        <f t="shared" si="108"/>
        <v>0</v>
      </c>
      <c r="N272" s="239">
        <f t="shared" si="108"/>
        <v>0</v>
      </c>
      <c r="O272" s="233">
        <f t="shared" si="108"/>
        <v>0</v>
      </c>
      <c r="P272" s="236"/>
    </row>
    <row r="273" spans="1:16" s="297" customFormat="1" ht="36" hidden="1" x14ac:dyDescent="0.25">
      <c r="A273" s="58">
        <v>7221</v>
      </c>
      <c r="B273" s="101" t="s">
        <v>286</v>
      </c>
      <c r="C273" s="102">
        <f t="shared" si="95"/>
        <v>0</v>
      </c>
      <c r="D273" s="232"/>
      <c r="E273" s="108"/>
      <c r="F273" s="343">
        <f>D273+E273</f>
        <v>0</v>
      </c>
      <c r="G273" s="232"/>
      <c r="H273" s="107"/>
      <c r="I273" s="233">
        <f>G273+H273</f>
        <v>0</v>
      </c>
      <c r="J273" s="107"/>
      <c r="K273" s="108"/>
      <c r="L273" s="234">
        <f>J273+K273</f>
        <v>0</v>
      </c>
      <c r="M273" s="235"/>
      <c r="N273" s="108"/>
      <c r="O273" s="233">
        <f>M273+N273</f>
        <v>0</v>
      </c>
      <c r="P273" s="236"/>
    </row>
    <row r="274" spans="1:16" s="297" customFormat="1" ht="36" hidden="1" x14ac:dyDescent="0.25">
      <c r="A274" s="58">
        <v>7222</v>
      </c>
      <c r="B274" s="101" t="s">
        <v>287</v>
      </c>
      <c r="C274" s="102">
        <f t="shared" si="95"/>
        <v>0</v>
      </c>
      <c r="D274" s="232"/>
      <c r="E274" s="108"/>
      <c r="F274" s="343">
        <f>D274+E274</f>
        <v>0</v>
      </c>
      <c r="G274" s="232"/>
      <c r="H274" s="107"/>
      <c r="I274" s="233">
        <f>G274+H274</f>
        <v>0</v>
      </c>
      <c r="J274" s="107"/>
      <c r="K274" s="108"/>
      <c r="L274" s="234">
        <f>J274+K274</f>
        <v>0</v>
      </c>
      <c r="M274" s="235"/>
      <c r="N274" s="108"/>
      <c r="O274" s="233">
        <f>M274+N274</f>
        <v>0</v>
      </c>
      <c r="P274" s="236"/>
    </row>
    <row r="275" spans="1:16" ht="24" hidden="1" x14ac:dyDescent="0.25">
      <c r="A275" s="237">
        <v>7230</v>
      </c>
      <c r="B275" s="101" t="s">
        <v>288</v>
      </c>
      <c r="C275" s="102">
        <f t="shared" si="95"/>
        <v>0</v>
      </c>
      <c r="D275" s="232"/>
      <c r="E275" s="108"/>
      <c r="F275" s="343">
        <f>D275+E275</f>
        <v>0</v>
      </c>
      <c r="G275" s="232"/>
      <c r="H275" s="107"/>
      <c r="I275" s="233">
        <f>G275+H275</f>
        <v>0</v>
      </c>
      <c r="J275" s="107"/>
      <c r="K275" s="108"/>
      <c r="L275" s="234">
        <f>J275+K275</f>
        <v>0</v>
      </c>
      <c r="M275" s="235"/>
      <c r="N275" s="108"/>
      <c r="O275" s="233">
        <f>M275+N275</f>
        <v>0</v>
      </c>
      <c r="P275" s="236"/>
    </row>
    <row r="276" spans="1:16" ht="24" hidden="1" x14ac:dyDescent="0.25">
      <c r="A276" s="237">
        <v>7240</v>
      </c>
      <c r="B276" s="101" t="s">
        <v>289</v>
      </c>
      <c r="C276" s="102">
        <f t="shared" si="95"/>
        <v>0</v>
      </c>
      <c r="D276" s="238">
        <f t="shared" ref="D276:O276" si="109">SUM(D277:D279)</f>
        <v>0</v>
      </c>
      <c r="E276" s="239">
        <f t="shared" si="109"/>
        <v>0</v>
      </c>
      <c r="F276" s="343">
        <f t="shared" si="109"/>
        <v>0</v>
      </c>
      <c r="G276" s="238">
        <f t="shared" si="109"/>
        <v>0</v>
      </c>
      <c r="H276" s="240">
        <f t="shared" si="109"/>
        <v>0</v>
      </c>
      <c r="I276" s="233">
        <f t="shared" si="109"/>
        <v>0</v>
      </c>
      <c r="J276" s="240">
        <f t="shared" si="109"/>
        <v>0</v>
      </c>
      <c r="K276" s="239">
        <f t="shared" si="109"/>
        <v>0</v>
      </c>
      <c r="L276" s="234">
        <f t="shared" si="109"/>
        <v>0</v>
      </c>
      <c r="M276" s="102">
        <f t="shared" si="109"/>
        <v>0</v>
      </c>
      <c r="N276" s="239">
        <f t="shared" si="109"/>
        <v>0</v>
      </c>
      <c r="O276" s="233">
        <f t="shared" si="109"/>
        <v>0</v>
      </c>
      <c r="P276" s="236"/>
    </row>
    <row r="277" spans="1:16" ht="48" hidden="1" x14ac:dyDescent="0.25">
      <c r="A277" s="58">
        <v>7245</v>
      </c>
      <c r="B277" s="101" t="s">
        <v>290</v>
      </c>
      <c r="C277" s="102">
        <f t="shared" si="95"/>
        <v>0</v>
      </c>
      <c r="D277" s="232"/>
      <c r="E277" s="108"/>
      <c r="F277" s="343">
        <f>D277+E277</f>
        <v>0</v>
      </c>
      <c r="G277" s="232"/>
      <c r="H277" s="107"/>
      <c r="I277" s="233">
        <f>G277+H277</f>
        <v>0</v>
      </c>
      <c r="J277" s="107"/>
      <c r="K277" s="108"/>
      <c r="L277" s="234">
        <f>J277+K277</f>
        <v>0</v>
      </c>
      <c r="M277" s="235"/>
      <c r="N277" s="108"/>
      <c r="O277" s="233">
        <f>M277+N277</f>
        <v>0</v>
      </c>
      <c r="P277" s="236"/>
    </row>
    <row r="278" spans="1:16" ht="84.75" hidden="1" customHeight="1" x14ac:dyDescent="0.25">
      <c r="A278" s="58">
        <v>7246</v>
      </c>
      <c r="B278" s="101" t="s">
        <v>291</v>
      </c>
      <c r="C278" s="102">
        <f t="shared" si="95"/>
        <v>0</v>
      </c>
      <c r="D278" s="232"/>
      <c r="E278" s="108"/>
      <c r="F278" s="343">
        <f>D278+E278</f>
        <v>0</v>
      </c>
      <c r="G278" s="232"/>
      <c r="H278" s="107"/>
      <c r="I278" s="233">
        <f>G278+H278</f>
        <v>0</v>
      </c>
      <c r="J278" s="107"/>
      <c r="K278" s="108"/>
      <c r="L278" s="234">
        <f>J278+K278</f>
        <v>0</v>
      </c>
      <c r="M278" s="235"/>
      <c r="N278" s="108"/>
      <c r="O278" s="233">
        <f>M278+N278</f>
        <v>0</v>
      </c>
      <c r="P278" s="236"/>
    </row>
    <row r="279" spans="1:16" ht="36" hidden="1" x14ac:dyDescent="0.25">
      <c r="A279" s="58">
        <v>7247</v>
      </c>
      <c r="B279" s="101" t="s">
        <v>292</v>
      </c>
      <c r="C279" s="102">
        <f t="shared" si="95"/>
        <v>0</v>
      </c>
      <c r="D279" s="232"/>
      <c r="E279" s="108"/>
      <c r="F279" s="343">
        <f>D279+E279</f>
        <v>0</v>
      </c>
      <c r="G279" s="232"/>
      <c r="H279" s="107"/>
      <c r="I279" s="233">
        <f>G279+H279</f>
        <v>0</v>
      </c>
      <c r="J279" s="107"/>
      <c r="K279" s="108"/>
      <c r="L279" s="234">
        <f>J279+K279</f>
        <v>0</v>
      </c>
      <c r="M279" s="235"/>
      <c r="N279" s="108"/>
      <c r="O279" s="233">
        <f>M279+N279</f>
        <v>0</v>
      </c>
      <c r="P279" s="236"/>
    </row>
    <row r="280" spans="1:16" ht="24" hidden="1" x14ac:dyDescent="0.25">
      <c r="A280" s="496">
        <v>7260</v>
      </c>
      <c r="B280" s="91" t="s">
        <v>293</v>
      </c>
      <c r="C280" s="92">
        <f t="shared" si="95"/>
        <v>0</v>
      </c>
      <c r="D280" s="227"/>
      <c r="E280" s="98"/>
      <c r="F280" s="359">
        <f>D280+E280</f>
        <v>0</v>
      </c>
      <c r="G280" s="227"/>
      <c r="H280" s="97"/>
      <c r="I280" s="228">
        <f>G280+H280</f>
        <v>0</v>
      </c>
      <c r="J280" s="97"/>
      <c r="K280" s="98"/>
      <c r="L280" s="229">
        <f>J280+K280</f>
        <v>0</v>
      </c>
      <c r="M280" s="230"/>
      <c r="N280" s="98"/>
      <c r="O280" s="228">
        <f>M280+N280</f>
        <v>0</v>
      </c>
      <c r="P280" s="231"/>
    </row>
    <row r="281" spans="1:16" hidden="1" x14ac:dyDescent="0.25">
      <c r="A281" s="161">
        <v>7700</v>
      </c>
      <c r="B281" s="124" t="s">
        <v>294</v>
      </c>
      <c r="C281" s="125">
        <f t="shared" si="95"/>
        <v>0</v>
      </c>
      <c r="D281" s="298">
        <f t="shared" ref="D281:O281" si="110">D282</f>
        <v>0</v>
      </c>
      <c r="E281" s="249">
        <f t="shared" si="110"/>
        <v>0</v>
      </c>
      <c r="F281" s="352">
        <f t="shared" si="110"/>
        <v>0</v>
      </c>
      <c r="G281" s="298">
        <f t="shared" si="110"/>
        <v>0</v>
      </c>
      <c r="H281" s="299">
        <f t="shared" si="110"/>
        <v>0</v>
      </c>
      <c r="I281" s="250">
        <f t="shared" si="110"/>
        <v>0</v>
      </c>
      <c r="J281" s="299">
        <f t="shared" si="110"/>
        <v>0</v>
      </c>
      <c r="K281" s="249">
        <f t="shared" si="110"/>
        <v>0</v>
      </c>
      <c r="L281" s="300">
        <f t="shared" si="110"/>
        <v>0</v>
      </c>
      <c r="M281" s="125">
        <f t="shared" si="110"/>
        <v>0</v>
      </c>
      <c r="N281" s="249">
        <f t="shared" si="110"/>
        <v>0</v>
      </c>
      <c r="O281" s="250">
        <f t="shared" si="110"/>
        <v>0</v>
      </c>
      <c r="P281" s="251"/>
    </row>
    <row r="282" spans="1:16" hidden="1" x14ac:dyDescent="0.25">
      <c r="A282" s="220">
        <v>7720</v>
      </c>
      <c r="B282" s="91" t="s">
        <v>295</v>
      </c>
      <c r="C282" s="113">
        <f t="shared" si="95"/>
        <v>0</v>
      </c>
      <c r="D282" s="301"/>
      <c r="E282" s="119"/>
      <c r="F282" s="354">
        <f>D282+E282</f>
        <v>0</v>
      </c>
      <c r="G282" s="301"/>
      <c r="H282" s="118"/>
      <c r="I282" s="259">
        <f>G282+H282</f>
        <v>0</v>
      </c>
      <c r="J282" s="118"/>
      <c r="K282" s="119"/>
      <c r="L282" s="302">
        <f>J282+K282</f>
        <v>0</v>
      </c>
      <c r="M282" s="303"/>
      <c r="N282" s="119"/>
      <c r="O282" s="259">
        <f>M282+N282</f>
        <v>0</v>
      </c>
      <c r="P282" s="260"/>
    </row>
    <row r="283" spans="1:16" x14ac:dyDescent="0.25">
      <c r="A283" s="252"/>
      <c r="B283" s="101" t="s">
        <v>296</v>
      </c>
      <c r="C283" s="102">
        <f t="shared" si="95"/>
        <v>1462</v>
      </c>
      <c r="D283" s="238">
        <f t="shared" ref="D283:O283" si="111">SUM(D284:D285)</f>
        <v>0</v>
      </c>
      <c r="E283" s="477">
        <f t="shared" si="111"/>
        <v>0</v>
      </c>
      <c r="F283" s="432">
        <f t="shared" si="111"/>
        <v>0</v>
      </c>
      <c r="G283" s="238">
        <f t="shared" si="111"/>
        <v>0</v>
      </c>
      <c r="H283" s="234">
        <f t="shared" si="111"/>
        <v>0</v>
      </c>
      <c r="I283" s="432">
        <f t="shared" si="111"/>
        <v>0</v>
      </c>
      <c r="J283" s="240">
        <f t="shared" si="111"/>
        <v>1462</v>
      </c>
      <c r="K283" s="477">
        <f t="shared" si="111"/>
        <v>0</v>
      </c>
      <c r="L283" s="432">
        <f t="shared" si="111"/>
        <v>1462</v>
      </c>
      <c r="M283" s="102">
        <f t="shared" si="111"/>
        <v>0</v>
      </c>
      <c r="N283" s="239">
        <f t="shared" si="111"/>
        <v>0</v>
      </c>
      <c r="O283" s="233">
        <f t="shared" si="111"/>
        <v>0</v>
      </c>
      <c r="P283" s="236"/>
    </row>
    <row r="284" spans="1:16" x14ac:dyDescent="0.25">
      <c r="A284" s="252" t="s">
        <v>297</v>
      </c>
      <c r="B284" s="58" t="s">
        <v>298</v>
      </c>
      <c r="C284" s="102">
        <f t="shared" si="95"/>
        <v>1462</v>
      </c>
      <c r="D284" s="232"/>
      <c r="E284" s="476"/>
      <c r="F284" s="432">
        <f>D284+E284</f>
        <v>0</v>
      </c>
      <c r="G284" s="232"/>
      <c r="H284" s="515"/>
      <c r="I284" s="432">
        <f>G284+H284</f>
        <v>0</v>
      </c>
      <c r="J284" s="107">
        <v>1462</v>
      </c>
      <c r="K284" s="476"/>
      <c r="L284" s="432">
        <f>J284+K284</f>
        <v>1462</v>
      </c>
      <c r="M284" s="235"/>
      <c r="N284" s="108"/>
      <c r="O284" s="233">
        <f>M284+N284</f>
        <v>0</v>
      </c>
      <c r="P284" s="236"/>
    </row>
    <row r="285" spans="1:16" ht="24" hidden="1" x14ac:dyDescent="0.25">
      <c r="A285" s="252" t="s">
        <v>299</v>
      </c>
      <c r="B285" s="304" t="s">
        <v>300</v>
      </c>
      <c r="C285" s="92">
        <f t="shared" si="95"/>
        <v>0</v>
      </c>
      <c r="D285" s="227"/>
      <c r="E285" s="98"/>
      <c r="F285" s="359">
        <f>D285+E285</f>
        <v>0</v>
      </c>
      <c r="G285" s="227"/>
      <c r="H285" s="97"/>
      <c r="I285" s="228">
        <f>G285+H285</f>
        <v>0</v>
      </c>
      <c r="J285" s="97"/>
      <c r="K285" s="98"/>
      <c r="L285" s="229">
        <f>J285+K285</f>
        <v>0</v>
      </c>
      <c r="M285" s="230"/>
      <c r="N285" s="98"/>
      <c r="O285" s="228">
        <f>M285+N285</f>
        <v>0</v>
      </c>
      <c r="P285" s="231"/>
    </row>
    <row r="286" spans="1:16" ht="12.75" thickBot="1" x14ac:dyDescent="0.3">
      <c r="A286" s="305"/>
      <c r="B286" s="305" t="s">
        <v>301</v>
      </c>
      <c r="C286" s="306">
        <f t="shared" si="95"/>
        <v>282082</v>
      </c>
      <c r="D286" s="307">
        <f t="shared" ref="D286:O286" si="112">SUM(D283,D269,D230,D195,D187,D173,D75,D53)</f>
        <v>272818</v>
      </c>
      <c r="E286" s="490">
        <f t="shared" si="112"/>
        <v>1440</v>
      </c>
      <c r="F286" s="434">
        <f t="shared" si="112"/>
        <v>274258</v>
      </c>
      <c r="G286" s="307">
        <f t="shared" si="112"/>
        <v>0</v>
      </c>
      <c r="H286" s="518">
        <f t="shared" si="112"/>
        <v>0</v>
      </c>
      <c r="I286" s="434">
        <f t="shared" si="112"/>
        <v>0</v>
      </c>
      <c r="J286" s="309">
        <f t="shared" si="112"/>
        <v>7824</v>
      </c>
      <c r="K286" s="490">
        <f t="shared" si="112"/>
        <v>0</v>
      </c>
      <c r="L286" s="434">
        <f t="shared" si="112"/>
        <v>7824</v>
      </c>
      <c r="M286" s="306">
        <f t="shared" si="112"/>
        <v>0</v>
      </c>
      <c r="N286" s="308">
        <f t="shared" si="112"/>
        <v>0</v>
      </c>
      <c r="O286" s="310">
        <f t="shared" si="112"/>
        <v>0</v>
      </c>
      <c r="P286" s="311"/>
    </row>
    <row r="287" spans="1:16" s="27" customFormat="1" ht="13.5" thickTop="1" thickBot="1" x14ac:dyDescent="0.3">
      <c r="A287" s="681" t="s">
        <v>302</v>
      </c>
      <c r="B287" s="682"/>
      <c r="C287" s="312">
        <f t="shared" si="95"/>
        <v>-2200</v>
      </c>
      <c r="D287" s="313">
        <f t="shared" ref="D287:I287" si="113">SUM(D24,D25,D41)-D51</f>
        <v>0</v>
      </c>
      <c r="E287" s="491">
        <f t="shared" si="113"/>
        <v>0</v>
      </c>
      <c r="F287" s="492">
        <f t="shared" si="113"/>
        <v>0</v>
      </c>
      <c r="G287" s="313">
        <f t="shared" si="113"/>
        <v>0</v>
      </c>
      <c r="H287" s="317">
        <f t="shared" si="113"/>
        <v>0</v>
      </c>
      <c r="I287" s="492">
        <f t="shared" si="113"/>
        <v>0</v>
      </c>
      <c r="J287" s="315">
        <f>(J26+J43)-J51</f>
        <v>-2200</v>
      </c>
      <c r="K287" s="491">
        <f>(K26+K43)-K51</f>
        <v>0</v>
      </c>
      <c r="L287" s="492">
        <f>(L26+L43)-L51</f>
        <v>-2200</v>
      </c>
      <c r="M287" s="312">
        <f>M45-M51</f>
        <v>0</v>
      </c>
      <c r="N287" s="314">
        <f>N45-N51</f>
        <v>0</v>
      </c>
      <c r="O287" s="316">
        <f>O45-O51</f>
        <v>0</v>
      </c>
      <c r="P287" s="318"/>
    </row>
    <row r="288" spans="1:16" s="27" customFormat="1" ht="12.75" thickTop="1" x14ac:dyDescent="0.25">
      <c r="A288" s="683" t="s">
        <v>303</v>
      </c>
      <c r="B288" s="684"/>
      <c r="C288" s="319">
        <f t="shared" si="95"/>
        <v>2200</v>
      </c>
      <c r="D288" s="320">
        <f t="shared" ref="D288:O288" si="114">SUM(D289,D290)-D297+D298</f>
        <v>0</v>
      </c>
      <c r="E288" s="493">
        <f t="shared" si="114"/>
        <v>0</v>
      </c>
      <c r="F288" s="494">
        <f t="shared" si="114"/>
        <v>0</v>
      </c>
      <c r="G288" s="320">
        <f t="shared" si="114"/>
        <v>0</v>
      </c>
      <c r="H288" s="324">
        <f t="shared" si="114"/>
        <v>0</v>
      </c>
      <c r="I288" s="494">
        <f t="shared" si="114"/>
        <v>0</v>
      </c>
      <c r="J288" s="322">
        <f t="shared" si="114"/>
        <v>2200</v>
      </c>
      <c r="K288" s="493">
        <f t="shared" si="114"/>
        <v>0</v>
      </c>
      <c r="L288" s="494">
        <f t="shared" si="114"/>
        <v>2200</v>
      </c>
      <c r="M288" s="319">
        <f t="shared" si="114"/>
        <v>0</v>
      </c>
      <c r="N288" s="321">
        <f t="shared" si="114"/>
        <v>0</v>
      </c>
      <c r="O288" s="323">
        <f t="shared" si="114"/>
        <v>0</v>
      </c>
      <c r="P288" s="325"/>
    </row>
    <row r="289" spans="1:16" s="27" customFormat="1" ht="12.75" thickBot="1" x14ac:dyDescent="0.3">
      <c r="A289" s="182" t="s">
        <v>304</v>
      </c>
      <c r="B289" s="182" t="s">
        <v>305</v>
      </c>
      <c r="C289" s="183">
        <f t="shared" si="95"/>
        <v>2200</v>
      </c>
      <c r="D289" s="184">
        <f t="shared" ref="D289:O289" si="115">D21-D283</f>
        <v>0</v>
      </c>
      <c r="E289" s="469">
        <f t="shared" si="115"/>
        <v>0</v>
      </c>
      <c r="F289" s="428">
        <f t="shared" si="115"/>
        <v>0</v>
      </c>
      <c r="G289" s="184">
        <f t="shared" si="115"/>
        <v>0</v>
      </c>
      <c r="H289" s="188">
        <f t="shared" si="115"/>
        <v>0</v>
      </c>
      <c r="I289" s="428">
        <f t="shared" si="115"/>
        <v>0</v>
      </c>
      <c r="J289" s="186">
        <f t="shared" si="115"/>
        <v>2200</v>
      </c>
      <c r="K289" s="469">
        <f t="shared" si="115"/>
        <v>0</v>
      </c>
      <c r="L289" s="428">
        <f t="shared" si="115"/>
        <v>2200</v>
      </c>
      <c r="M289" s="183">
        <f t="shared" si="115"/>
        <v>0</v>
      </c>
      <c r="N289" s="185">
        <f t="shared" si="115"/>
        <v>0</v>
      </c>
      <c r="O289" s="187">
        <f t="shared" si="115"/>
        <v>0</v>
      </c>
      <c r="P289" s="189"/>
    </row>
    <row r="290" spans="1:16" s="27" customFormat="1" ht="12.75" hidden="1" thickTop="1" x14ac:dyDescent="0.25">
      <c r="A290" s="326" t="s">
        <v>306</v>
      </c>
      <c r="B290" s="326" t="s">
        <v>307</v>
      </c>
      <c r="C290" s="319">
        <f t="shared" si="95"/>
        <v>0</v>
      </c>
      <c r="D290" s="320">
        <f t="shared" ref="D290:O290" si="116">SUM(D291,D293,D295)-SUM(D292,D294,D296)</f>
        <v>0</v>
      </c>
      <c r="E290" s="321">
        <f t="shared" si="116"/>
        <v>0</v>
      </c>
      <c r="F290" s="364">
        <f t="shared" si="116"/>
        <v>0</v>
      </c>
      <c r="G290" s="320">
        <f t="shared" si="116"/>
        <v>0</v>
      </c>
      <c r="H290" s="322">
        <f t="shared" si="116"/>
        <v>0</v>
      </c>
      <c r="I290" s="323">
        <f t="shared" si="116"/>
        <v>0</v>
      </c>
      <c r="J290" s="322">
        <f t="shared" si="116"/>
        <v>0</v>
      </c>
      <c r="K290" s="321">
        <f t="shared" si="116"/>
        <v>0</v>
      </c>
      <c r="L290" s="324">
        <f t="shared" si="116"/>
        <v>0</v>
      </c>
      <c r="M290" s="319">
        <f t="shared" si="116"/>
        <v>0</v>
      </c>
      <c r="N290" s="321">
        <f t="shared" si="116"/>
        <v>0</v>
      </c>
      <c r="O290" s="323">
        <f t="shared" si="116"/>
        <v>0</v>
      </c>
      <c r="P290" s="325"/>
    </row>
    <row r="291" spans="1:16" ht="12.75" hidden="1" thickTop="1" x14ac:dyDescent="0.25">
      <c r="A291" s="327" t="s">
        <v>308</v>
      </c>
      <c r="B291" s="169" t="s">
        <v>309</v>
      </c>
      <c r="C291" s="113">
        <f t="shared" si="95"/>
        <v>0</v>
      </c>
      <c r="D291" s="301"/>
      <c r="E291" s="119"/>
      <c r="F291" s="354">
        <f t="shared" ref="F291:F298" si="117">D291+E291</f>
        <v>0</v>
      </c>
      <c r="G291" s="301"/>
      <c r="H291" s="118"/>
      <c r="I291" s="259">
        <f t="shared" ref="I291:I298" si="118">G291+H291</f>
        <v>0</v>
      </c>
      <c r="J291" s="118"/>
      <c r="K291" s="119"/>
      <c r="L291" s="302">
        <f t="shared" ref="L291:L298" si="119">J291+K291</f>
        <v>0</v>
      </c>
      <c r="M291" s="303"/>
      <c r="N291" s="119"/>
      <c r="O291" s="259">
        <f t="shared" ref="O291:O298" si="120">M291+N291</f>
        <v>0</v>
      </c>
      <c r="P291" s="260"/>
    </row>
    <row r="292" spans="1:16" ht="24.75" hidden="1" thickTop="1" x14ac:dyDescent="0.25">
      <c r="A292" s="252" t="s">
        <v>310</v>
      </c>
      <c r="B292" s="57" t="s">
        <v>311</v>
      </c>
      <c r="C292" s="102">
        <f t="shared" si="95"/>
        <v>0</v>
      </c>
      <c r="D292" s="232"/>
      <c r="E292" s="108"/>
      <c r="F292" s="343">
        <f t="shared" si="117"/>
        <v>0</v>
      </c>
      <c r="G292" s="232"/>
      <c r="H292" s="107"/>
      <c r="I292" s="233">
        <f t="shared" si="118"/>
        <v>0</v>
      </c>
      <c r="J292" s="107"/>
      <c r="K292" s="108"/>
      <c r="L292" s="234">
        <f t="shared" si="119"/>
        <v>0</v>
      </c>
      <c r="M292" s="235"/>
      <c r="N292" s="108"/>
      <c r="O292" s="233">
        <f t="shared" si="120"/>
        <v>0</v>
      </c>
      <c r="P292" s="236"/>
    </row>
    <row r="293" spans="1:16" ht="12.75" hidden="1" thickTop="1" x14ac:dyDescent="0.25">
      <c r="A293" s="252" t="s">
        <v>312</v>
      </c>
      <c r="B293" s="57" t="s">
        <v>313</v>
      </c>
      <c r="C293" s="102">
        <f t="shared" si="95"/>
        <v>0</v>
      </c>
      <c r="D293" s="232"/>
      <c r="E293" s="108"/>
      <c r="F293" s="343">
        <f t="shared" si="117"/>
        <v>0</v>
      </c>
      <c r="G293" s="232"/>
      <c r="H293" s="107"/>
      <c r="I293" s="233">
        <f t="shared" si="118"/>
        <v>0</v>
      </c>
      <c r="J293" s="107"/>
      <c r="K293" s="108"/>
      <c r="L293" s="234">
        <f t="shared" si="119"/>
        <v>0</v>
      </c>
      <c r="M293" s="235"/>
      <c r="N293" s="108"/>
      <c r="O293" s="233">
        <f t="shared" si="120"/>
        <v>0</v>
      </c>
      <c r="P293" s="236"/>
    </row>
    <row r="294" spans="1:16" ht="24.75" hidden="1" thickTop="1" x14ac:dyDescent="0.25">
      <c r="A294" s="252" t="s">
        <v>314</v>
      </c>
      <c r="B294" s="57" t="s">
        <v>315</v>
      </c>
      <c r="C294" s="102">
        <f t="shared" si="95"/>
        <v>0</v>
      </c>
      <c r="D294" s="232"/>
      <c r="E294" s="108"/>
      <c r="F294" s="343">
        <f t="shared" si="117"/>
        <v>0</v>
      </c>
      <c r="G294" s="232"/>
      <c r="H294" s="107"/>
      <c r="I294" s="233">
        <f t="shared" si="118"/>
        <v>0</v>
      </c>
      <c r="J294" s="107"/>
      <c r="K294" s="108"/>
      <c r="L294" s="234">
        <f t="shared" si="119"/>
        <v>0</v>
      </c>
      <c r="M294" s="235"/>
      <c r="N294" s="108"/>
      <c r="O294" s="233">
        <f t="shared" si="120"/>
        <v>0</v>
      </c>
      <c r="P294" s="236"/>
    </row>
    <row r="295" spans="1:16" ht="12.75" hidden="1" thickTop="1" x14ac:dyDescent="0.25">
      <c r="A295" s="252" t="s">
        <v>316</v>
      </c>
      <c r="B295" s="57" t="s">
        <v>317</v>
      </c>
      <c r="C295" s="102">
        <f t="shared" si="95"/>
        <v>0</v>
      </c>
      <c r="D295" s="232"/>
      <c r="E295" s="108"/>
      <c r="F295" s="343">
        <f t="shared" si="117"/>
        <v>0</v>
      </c>
      <c r="G295" s="232"/>
      <c r="H295" s="107"/>
      <c r="I295" s="233">
        <f t="shared" si="118"/>
        <v>0</v>
      </c>
      <c r="J295" s="107"/>
      <c r="K295" s="108"/>
      <c r="L295" s="234">
        <f t="shared" si="119"/>
        <v>0</v>
      </c>
      <c r="M295" s="235"/>
      <c r="N295" s="108"/>
      <c r="O295" s="233">
        <f t="shared" si="120"/>
        <v>0</v>
      </c>
      <c r="P295" s="236"/>
    </row>
    <row r="296" spans="1:16" ht="24.75" hidden="1" thickTop="1" x14ac:dyDescent="0.25">
      <c r="A296" s="328" t="s">
        <v>318</v>
      </c>
      <c r="B296" s="329" t="s">
        <v>319</v>
      </c>
      <c r="C296" s="263">
        <f t="shared" si="95"/>
        <v>0</v>
      </c>
      <c r="D296" s="268"/>
      <c r="E296" s="269"/>
      <c r="F296" s="360">
        <f t="shared" si="117"/>
        <v>0</v>
      </c>
      <c r="G296" s="268"/>
      <c r="H296" s="270"/>
      <c r="I296" s="265">
        <f t="shared" si="118"/>
        <v>0</v>
      </c>
      <c r="J296" s="270"/>
      <c r="K296" s="269"/>
      <c r="L296" s="271">
        <f t="shared" si="119"/>
        <v>0</v>
      </c>
      <c r="M296" s="272"/>
      <c r="N296" s="269"/>
      <c r="O296" s="265">
        <f t="shared" si="120"/>
        <v>0</v>
      </c>
      <c r="P296" s="266"/>
    </row>
    <row r="297" spans="1:16" s="27" customFormat="1" ht="13.5" hidden="1" thickTop="1" thickBot="1" x14ac:dyDescent="0.3">
      <c r="A297" s="330" t="s">
        <v>320</v>
      </c>
      <c r="B297" s="330" t="s">
        <v>321</v>
      </c>
      <c r="C297" s="312">
        <f t="shared" si="95"/>
        <v>0</v>
      </c>
      <c r="D297" s="331"/>
      <c r="E297" s="332"/>
      <c r="F297" s="363">
        <f t="shared" si="117"/>
        <v>0</v>
      </c>
      <c r="G297" s="331"/>
      <c r="H297" s="333"/>
      <c r="I297" s="316">
        <f t="shared" si="118"/>
        <v>0</v>
      </c>
      <c r="J297" s="333"/>
      <c r="K297" s="332"/>
      <c r="L297" s="317">
        <f t="shared" si="119"/>
        <v>0</v>
      </c>
      <c r="M297" s="334"/>
      <c r="N297" s="332"/>
      <c r="O297" s="316">
        <f t="shared" si="120"/>
        <v>0</v>
      </c>
      <c r="P297" s="318"/>
    </row>
    <row r="298" spans="1:16" s="27" customFormat="1" ht="48.75" hidden="1" thickTop="1" x14ac:dyDescent="0.25">
      <c r="A298" s="326" t="s">
        <v>322</v>
      </c>
      <c r="B298" s="335" t="s">
        <v>323</v>
      </c>
      <c r="C298" s="319">
        <f t="shared" si="95"/>
        <v>0</v>
      </c>
      <c r="D298" s="254"/>
      <c r="E298" s="255"/>
      <c r="F298" s="345">
        <f t="shared" si="117"/>
        <v>0</v>
      </c>
      <c r="G298" s="254"/>
      <c r="H298" s="256"/>
      <c r="I298" s="215">
        <f t="shared" si="118"/>
        <v>0</v>
      </c>
      <c r="J298" s="256"/>
      <c r="K298" s="255"/>
      <c r="L298" s="89">
        <f t="shared" si="119"/>
        <v>0</v>
      </c>
      <c r="M298" s="257"/>
      <c r="N298" s="255"/>
      <c r="O298" s="215">
        <f t="shared" si="120"/>
        <v>0</v>
      </c>
      <c r="P298" s="245"/>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sheetData>
  <sheetProtection algorithmName="SHA-512" hashValue="jOeAPEznlPdG/gbZqefshb0DL8n0sPaR6yAaWVdoKY+VjV9O+mg9IlT2WZ8rgnFaHBzxxT5tg71QEoHYj2MCsw==" saltValue="2lfsc8uZ6DCMCZVq6QUKIg==" spinCount="100000" sheet="1" objects="1" scenarios="1" formatCells="0" formatColumns="0" formatRows="0"/>
  <autoFilter ref="A18:P298">
    <filterColumn colId="2">
      <filters blank="1">
        <filter val="1 462"/>
        <filter val="1 600"/>
        <filter val="1 915"/>
        <filter val="110"/>
        <filter val="119 161"/>
        <filter val="138 574"/>
        <filter val="14 959"/>
        <filter val="2 200"/>
        <filter val="-2 200"/>
        <filter val="2 500"/>
        <filter val="20 000"/>
        <filter val="205 582"/>
        <filter val="21 498"/>
        <filter val="249 620"/>
        <filter val="25 046"/>
        <filter val="255 574"/>
        <filter val="274 258"/>
        <filter val="280 620"/>
        <filter val="282 082"/>
        <filter val="3 662"/>
        <filter val="3 908"/>
        <filter val="33 300"/>
        <filter val="35 800"/>
        <filter val="37 715"/>
        <filter val="4 162"/>
        <filter val="4 454"/>
        <filter val="4 723"/>
        <filter val="40 400"/>
        <filter val="40 510"/>
        <filter val="5 000"/>
        <filter val="5 046"/>
        <filter val="5 954"/>
        <filter val="815"/>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orientation="portrait" verticalDpi="4294967294" r:id="rId1"/>
  <headerFooter differentFirst="1">
    <oddFooter>&amp;L&amp;"Times New Roman,Regular"&amp;9&amp;D; &amp;T&amp;R&amp;"Times New Roman,Regular"&amp;9&amp;P (&amp;N)</oddFooter>
    <firstHeader xml:space="preserve">&amp;R&amp;"Times New Roman,Regular"&amp;9
68.pielikums Jūrmalas pilsētas domes  2018.gada 18.oktobra saistošajiem noteikumiem Nr.35
(protokols Nr.15, 16.punkts)
 </firstHeader>
    <firstFooter>&amp;L&amp;9&amp;D; &amp;T&amp;R&amp;9&amp;P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6"/>
  <sheetViews>
    <sheetView view="pageLayout" zoomScaleNormal="100" workbookViewId="0">
      <selection activeCell="S17" sqref="S17"/>
    </sheetView>
  </sheetViews>
  <sheetFormatPr defaultRowHeight="15"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collapsed="1"/>
    <col min="18" max="16384" width="9.140625" style="4"/>
  </cols>
  <sheetData>
    <row r="1" spans="1:17" x14ac:dyDescent="0.25">
      <c r="A1" s="1"/>
      <c r="B1" s="1"/>
      <c r="C1" s="1"/>
      <c r="D1" s="1"/>
      <c r="E1" s="1"/>
      <c r="F1" s="1"/>
      <c r="G1" s="1"/>
      <c r="H1" s="1"/>
      <c r="I1" s="1"/>
      <c r="J1" s="1"/>
      <c r="K1" s="1"/>
      <c r="L1" s="1"/>
      <c r="M1" s="1"/>
      <c r="N1" s="2"/>
      <c r="O1" s="3" t="s">
        <v>564</v>
      </c>
      <c r="P1" s="1"/>
    </row>
    <row r="2" spans="1:17" ht="35.25" customHeight="1" x14ac:dyDescent="0.25">
      <c r="A2" s="644" t="s">
        <v>0</v>
      </c>
      <c r="B2" s="645"/>
      <c r="C2" s="645"/>
      <c r="D2" s="645"/>
      <c r="E2" s="645"/>
      <c r="F2" s="645"/>
      <c r="G2" s="645"/>
      <c r="H2" s="645"/>
      <c r="I2" s="645"/>
      <c r="J2" s="645"/>
      <c r="K2" s="645"/>
      <c r="L2" s="645"/>
      <c r="M2" s="645"/>
      <c r="N2" s="645"/>
      <c r="O2" s="645"/>
      <c r="P2" s="646"/>
      <c r="Q2" s="581"/>
    </row>
    <row r="3" spans="1:17" ht="12.75" customHeight="1" x14ac:dyDescent="0.25">
      <c r="A3" s="5" t="s">
        <v>1</v>
      </c>
      <c r="B3" s="6"/>
      <c r="C3" s="647" t="s">
        <v>2</v>
      </c>
      <c r="D3" s="647"/>
      <c r="E3" s="647"/>
      <c r="F3" s="647"/>
      <c r="G3" s="647"/>
      <c r="H3" s="647"/>
      <c r="I3" s="647"/>
      <c r="J3" s="647"/>
      <c r="K3" s="647"/>
      <c r="L3" s="647"/>
      <c r="M3" s="647"/>
      <c r="N3" s="647"/>
      <c r="O3" s="647"/>
      <c r="P3" s="648"/>
      <c r="Q3" s="581"/>
    </row>
    <row r="4" spans="1:17" ht="12.75" customHeight="1" x14ac:dyDescent="0.25">
      <c r="A4" s="5" t="s">
        <v>3</v>
      </c>
      <c r="B4" s="6"/>
      <c r="C4" s="647" t="s">
        <v>4</v>
      </c>
      <c r="D4" s="647"/>
      <c r="E4" s="647"/>
      <c r="F4" s="647"/>
      <c r="G4" s="647"/>
      <c r="H4" s="647"/>
      <c r="I4" s="647"/>
      <c r="J4" s="647"/>
      <c r="K4" s="647"/>
      <c r="L4" s="647"/>
      <c r="M4" s="647"/>
      <c r="N4" s="647"/>
      <c r="O4" s="647"/>
      <c r="P4" s="648"/>
      <c r="Q4" s="581"/>
    </row>
    <row r="5" spans="1:17" ht="12.75" customHeight="1" x14ac:dyDescent="0.25">
      <c r="A5" s="7" t="s">
        <v>5</v>
      </c>
      <c r="B5" s="8"/>
      <c r="C5" s="642" t="s">
        <v>6</v>
      </c>
      <c r="D5" s="642"/>
      <c r="E5" s="642"/>
      <c r="F5" s="642"/>
      <c r="G5" s="642"/>
      <c r="H5" s="642"/>
      <c r="I5" s="642"/>
      <c r="J5" s="642"/>
      <c r="K5" s="642"/>
      <c r="L5" s="642"/>
      <c r="M5" s="642"/>
      <c r="N5" s="642"/>
      <c r="O5" s="642"/>
      <c r="P5" s="643"/>
      <c r="Q5" s="581"/>
    </row>
    <row r="6" spans="1:17" ht="12.75" customHeight="1" x14ac:dyDescent="0.25">
      <c r="A6" s="7" t="s">
        <v>7</v>
      </c>
      <c r="B6" s="8"/>
      <c r="C6" s="642" t="s">
        <v>565</v>
      </c>
      <c r="D6" s="642"/>
      <c r="E6" s="642"/>
      <c r="F6" s="642"/>
      <c r="G6" s="642"/>
      <c r="H6" s="642"/>
      <c r="I6" s="642"/>
      <c r="J6" s="642"/>
      <c r="K6" s="642"/>
      <c r="L6" s="642"/>
      <c r="M6" s="642"/>
      <c r="N6" s="642"/>
      <c r="O6" s="642"/>
      <c r="P6" s="643"/>
      <c r="Q6" s="581"/>
    </row>
    <row r="7" spans="1:17" ht="15" customHeight="1" x14ac:dyDescent="0.25">
      <c r="A7" s="7" t="s">
        <v>8</v>
      </c>
      <c r="B7" s="8"/>
      <c r="C7" s="647" t="s">
        <v>566</v>
      </c>
      <c r="D7" s="647"/>
      <c r="E7" s="647"/>
      <c r="F7" s="647"/>
      <c r="G7" s="647"/>
      <c r="H7" s="647"/>
      <c r="I7" s="647"/>
      <c r="J7" s="647"/>
      <c r="K7" s="647"/>
      <c r="L7" s="647"/>
      <c r="M7" s="647"/>
      <c r="N7" s="647"/>
      <c r="O7" s="647"/>
      <c r="P7" s="648"/>
      <c r="Q7" s="581"/>
    </row>
    <row r="8" spans="1:17" ht="12.75" customHeight="1" x14ac:dyDescent="0.25">
      <c r="A8" s="9" t="s">
        <v>9</v>
      </c>
      <c r="B8" s="8"/>
      <c r="C8" s="649"/>
      <c r="D8" s="649"/>
      <c r="E8" s="649"/>
      <c r="F8" s="649"/>
      <c r="G8" s="649"/>
      <c r="H8" s="649"/>
      <c r="I8" s="649"/>
      <c r="J8" s="649"/>
      <c r="K8" s="649"/>
      <c r="L8" s="649"/>
      <c r="M8" s="649"/>
      <c r="N8" s="649"/>
      <c r="O8" s="649"/>
      <c r="P8" s="650"/>
      <c r="Q8" s="581"/>
    </row>
    <row r="9" spans="1:17" ht="12.75" customHeight="1" x14ac:dyDescent="0.25">
      <c r="A9" s="7"/>
      <c r="B9" s="8" t="s">
        <v>10</v>
      </c>
      <c r="C9" s="642" t="s">
        <v>11</v>
      </c>
      <c r="D9" s="642"/>
      <c r="E9" s="642"/>
      <c r="F9" s="642"/>
      <c r="G9" s="642"/>
      <c r="H9" s="642"/>
      <c r="I9" s="642"/>
      <c r="J9" s="642"/>
      <c r="K9" s="642"/>
      <c r="L9" s="642"/>
      <c r="M9" s="642"/>
      <c r="N9" s="642"/>
      <c r="O9" s="642"/>
      <c r="P9" s="643"/>
      <c r="Q9" s="581"/>
    </row>
    <row r="10" spans="1:17" ht="12.75" customHeight="1" x14ac:dyDescent="0.25">
      <c r="A10" s="7"/>
      <c r="B10" s="8" t="s">
        <v>12</v>
      </c>
      <c r="C10" s="642"/>
      <c r="D10" s="642"/>
      <c r="E10" s="642"/>
      <c r="F10" s="642"/>
      <c r="G10" s="642"/>
      <c r="H10" s="642"/>
      <c r="I10" s="642"/>
      <c r="J10" s="642"/>
      <c r="K10" s="642"/>
      <c r="L10" s="642"/>
      <c r="M10" s="642"/>
      <c r="N10" s="642"/>
      <c r="O10" s="642"/>
      <c r="P10" s="643"/>
      <c r="Q10" s="581"/>
    </row>
    <row r="11" spans="1:17" ht="12.75" customHeight="1" x14ac:dyDescent="0.25">
      <c r="A11" s="7"/>
      <c r="B11" s="8" t="s">
        <v>13</v>
      </c>
      <c r="C11" s="649"/>
      <c r="D11" s="649"/>
      <c r="E11" s="649"/>
      <c r="F11" s="649"/>
      <c r="G11" s="649"/>
      <c r="H11" s="649"/>
      <c r="I11" s="649"/>
      <c r="J11" s="649"/>
      <c r="K11" s="649"/>
      <c r="L11" s="649"/>
      <c r="M11" s="649"/>
      <c r="N11" s="649"/>
      <c r="O11" s="649"/>
      <c r="P11" s="650"/>
      <c r="Q11" s="581"/>
    </row>
    <row r="12" spans="1:17" ht="12.75" customHeight="1" x14ac:dyDescent="0.25">
      <c r="A12" s="7"/>
      <c r="B12" s="8" t="s">
        <v>14</v>
      </c>
      <c r="C12" s="642"/>
      <c r="D12" s="642"/>
      <c r="E12" s="642"/>
      <c r="F12" s="642"/>
      <c r="G12" s="642"/>
      <c r="H12" s="642"/>
      <c r="I12" s="642"/>
      <c r="J12" s="642"/>
      <c r="K12" s="642"/>
      <c r="L12" s="642"/>
      <c r="M12" s="642"/>
      <c r="N12" s="642"/>
      <c r="O12" s="642"/>
      <c r="P12" s="643"/>
      <c r="Q12" s="581"/>
    </row>
    <row r="13" spans="1:17" ht="12.75" customHeight="1" x14ac:dyDescent="0.25">
      <c r="A13" s="7"/>
      <c r="B13" s="8" t="s">
        <v>15</v>
      </c>
      <c r="C13" s="642"/>
      <c r="D13" s="642"/>
      <c r="E13" s="642"/>
      <c r="F13" s="642"/>
      <c r="G13" s="642"/>
      <c r="H13" s="642"/>
      <c r="I13" s="642"/>
      <c r="J13" s="642"/>
      <c r="K13" s="642"/>
      <c r="L13" s="642"/>
      <c r="M13" s="642"/>
      <c r="N13" s="642"/>
      <c r="O13" s="642"/>
      <c r="P13" s="643"/>
      <c r="Q13" s="581"/>
    </row>
    <row r="14" spans="1:17" ht="12.75" customHeight="1" x14ac:dyDescent="0.25">
      <c r="A14" s="10"/>
      <c r="B14" s="11"/>
      <c r="C14" s="651"/>
      <c r="D14" s="651"/>
      <c r="E14" s="651"/>
      <c r="F14" s="651"/>
      <c r="G14" s="651"/>
      <c r="H14" s="651"/>
      <c r="I14" s="651"/>
      <c r="J14" s="651"/>
      <c r="K14" s="651"/>
      <c r="L14" s="651"/>
      <c r="M14" s="651"/>
      <c r="N14" s="651"/>
      <c r="O14" s="651"/>
      <c r="P14" s="652"/>
      <c r="Q14" s="581"/>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93" t="s">
        <v>22</v>
      </c>
      <c r="G16" s="670" t="s">
        <v>23</v>
      </c>
      <c r="H16" s="694" t="s">
        <v>24</v>
      </c>
      <c r="I16" s="689" t="s">
        <v>25</v>
      </c>
      <c r="J16" s="690" t="s">
        <v>26</v>
      </c>
      <c r="K16" s="691" t="s">
        <v>27</v>
      </c>
      <c r="L16" s="695" t="s">
        <v>28</v>
      </c>
      <c r="M16" s="677" t="s">
        <v>29</v>
      </c>
      <c r="N16" s="679" t="s">
        <v>30</v>
      </c>
      <c r="O16" s="673" t="s">
        <v>31</v>
      </c>
      <c r="P16" s="675" t="s">
        <v>32</v>
      </c>
    </row>
    <row r="17" spans="1:16" s="13" customFormat="1" ht="71.25" customHeight="1" thickBot="1" x14ac:dyDescent="0.3">
      <c r="A17" s="655"/>
      <c r="B17" s="657"/>
      <c r="C17" s="662"/>
      <c r="D17" s="664"/>
      <c r="E17" s="666"/>
      <c r="F17" s="668"/>
      <c r="G17" s="670"/>
      <c r="H17" s="694"/>
      <c r="I17" s="689"/>
      <c r="J17" s="688"/>
      <c r="K17" s="692"/>
      <c r="L17" s="696"/>
      <c r="M17" s="678"/>
      <c r="N17" s="680"/>
      <c r="O17" s="674"/>
      <c r="P17" s="676"/>
    </row>
    <row r="18" spans="1:16" s="13" customFormat="1" ht="9.75" customHeight="1" thickTop="1" x14ac:dyDescent="0.25">
      <c r="A18" s="14" t="s">
        <v>33</v>
      </c>
      <c r="B18" s="14">
        <v>2</v>
      </c>
      <c r="C18" s="15">
        <v>3</v>
      </c>
      <c r="D18" s="16">
        <v>4</v>
      </c>
      <c r="E18" s="437">
        <v>5</v>
      </c>
      <c r="F18" s="14">
        <v>6</v>
      </c>
      <c r="G18" s="16">
        <v>7</v>
      </c>
      <c r="H18" s="499">
        <v>8</v>
      </c>
      <c r="I18" s="14">
        <v>9</v>
      </c>
      <c r="J18" s="18">
        <v>10</v>
      </c>
      <c r="K18" s="437">
        <v>11</v>
      </c>
      <c r="L18" s="14">
        <v>12</v>
      </c>
      <c r="M18" s="15">
        <v>13</v>
      </c>
      <c r="N18" s="17">
        <v>14</v>
      </c>
      <c r="O18" s="19">
        <v>15</v>
      </c>
      <c r="P18" s="19">
        <v>16</v>
      </c>
    </row>
    <row r="19" spans="1:16" s="27" customFormat="1" ht="12" x14ac:dyDescent="0.25">
      <c r="A19" s="20"/>
      <c r="B19" s="21" t="s">
        <v>34</v>
      </c>
      <c r="C19" s="22"/>
      <c r="D19" s="23"/>
      <c r="E19" s="438"/>
      <c r="F19" s="198"/>
      <c r="G19" s="23"/>
      <c r="H19" s="500"/>
      <c r="I19" s="198"/>
      <c r="J19" s="25"/>
      <c r="K19" s="438"/>
      <c r="L19" s="198"/>
      <c r="M19" s="28"/>
      <c r="N19" s="24"/>
      <c r="O19" s="26"/>
      <c r="P19" s="29"/>
    </row>
    <row r="20" spans="1:16" s="27" customFormat="1" ht="12.75" thickBot="1" x14ac:dyDescent="0.3">
      <c r="A20" s="30"/>
      <c r="B20" s="31" t="s">
        <v>35</v>
      </c>
      <c r="C20" s="32">
        <f>F20+I20+L20+O20</f>
        <v>1156814</v>
      </c>
      <c r="D20" s="33">
        <f>SUM(D21,D24,D25,D41,D43)</f>
        <v>1155374</v>
      </c>
      <c r="E20" s="439">
        <f t="shared" ref="E20:F20" si="0">SUM(E21,E24,E25,E41,E43)</f>
        <v>1440</v>
      </c>
      <c r="F20" s="422">
        <f t="shared" si="0"/>
        <v>1156814</v>
      </c>
      <c r="G20" s="33">
        <f>SUM(G21,G24,G43)</f>
        <v>0</v>
      </c>
      <c r="H20" s="501">
        <f t="shared" ref="H20:I20" si="1">SUM(H21,H24,H43)</f>
        <v>0</v>
      </c>
      <c r="I20" s="422">
        <f t="shared" si="1"/>
        <v>0</v>
      </c>
      <c r="J20" s="35">
        <f>SUM(J21,J26,J43)</f>
        <v>0</v>
      </c>
      <c r="K20" s="439">
        <f t="shared" ref="K20:L20" si="2">SUM(K21,K26,K43)</f>
        <v>0</v>
      </c>
      <c r="L20" s="422">
        <f t="shared" si="2"/>
        <v>0</v>
      </c>
      <c r="M20" s="32">
        <f>SUM(M21,M45)</f>
        <v>0</v>
      </c>
      <c r="N20" s="34">
        <f t="shared" ref="N20:O20" si="3">SUM(N21,N45)</f>
        <v>0</v>
      </c>
      <c r="O20" s="36">
        <f t="shared" si="3"/>
        <v>0</v>
      </c>
      <c r="P20" s="37"/>
    </row>
    <row r="21" spans="1:16" ht="15.75" hidden="1" thickTop="1" x14ac:dyDescent="0.25">
      <c r="A21" s="38"/>
      <c r="B21" s="39" t="s">
        <v>36</v>
      </c>
      <c r="C21" s="40">
        <f t="shared" ref="C21:C84" si="4">F21+I21+L21+O21</f>
        <v>0</v>
      </c>
      <c r="D21" s="41">
        <f>SUM(D22:D23)</f>
        <v>0</v>
      </c>
      <c r="E21" s="42">
        <f t="shared" ref="E21" si="5">SUM(E22:E23)</f>
        <v>0</v>
      </c>
      <c r="F21" s="341">
        <f>SUM(F22:F23)</f>
        <v>0</v>
      </c>
      <c r="G21" s="41">
        <f>SUM(G22:G23)</f>
        <v>0</v>
      </c>
      <c r="H21" s="43">
        <f t="shared" ref="H21:I21" si="6">SUM(H22:H23)</f>
        <v>0</v>
      </c>
      <c r="I21" s="44">
        <f t="shared" si="6"/>
        <v>0</v>
      </c>
      <c r="J21" s="43">
        <f>SUM(J22:J23)</f>
        <v>0</v>
      </c>
      <c r="K21" s="42">
        <f t="shared" ref="K21:L21" si="7">SUM(K22:K23)</f>
        <v>0</v>
      </c>
      <c r="L21" s="45">
        <f t="shared" si="7"/>
        <v>0</v>
      </c>
      <c r="M21" s="40">
        <f>SUM(M22:M23)</f>
        <v>0</v>
      </c>
      <c r="N21" s="42">
        <f t="shared" ref="N21:O21" si="8">SUM(N22:N23)</f>
        <v>0</v>
      </c>
      <c r="O21" s="44">
        <f t="shared" si="8"/>
        <v>0</v>
      </c>
      <c r="P21" s="46"/>
    </row>
    <row r="22" spans="1:16" ht="15.75" hidden="1" thickTop="1" x14ac:dyDescent="0.25">
      <c r="A22" s="47"/>
      <c r="B22" s="48" t="s">
        <v>37</v>
      </c>
      <c r="C22" s="49">
        <f t="shared" si="4"/>
        <v>0</v>
      </c>
      <c r="D22" s="50"/>
      <c r="E22" s="51"/>
      <c r="F22" s="342">
        <f>D22+E22</f>
        <v>0</v>
      </c>
      <c r="G22" s="50"/>
      <c r="H22" s="52"/>
      <c r="I22" s="53">
        <f>G22+H22</f>
        <v>0</v>
      </c>
      <c r="J22" s="52"/>
      <c r="K22" s="51"/>
      <c r="L22" s="54">
        <f>J22+K22</f>
        <v>0</v>
      </c>
      <c r="M22" s="55"/>
      <c r="N22" s="51"/>
      <c r="O22" s="53">
        <f>M22+N22</f>
        <v>0</v>
      </c>
      <c r="P22" s="56"/>
    </row>
    <row r="23" spans="1:16" ht="15.75" hidden="1" thickTop="1" x14ac:dyDescent="0.25">
      <c r="A23" s="57"/>
      <c r="B23" s="58" t="s">
        <v>38</v>
      </c>
      <c r="C23" s="59">
        <f t="shared" si="4"/>
        <v>0</v>
      </c>
      <c r="D23" s="60"/>
      <c r="E23" s="61"/>
      <c r="F23" s="343">
        <f>D23+E23</f>
        <v>0</v>
      </c>
      <c r="G23" s="60"/>
      <c r="H23" s="62"/>
      <c r="I23" s="63">
        <f>G23+H23</f>
        <v>0</v>
      </c>
      <c r="J23" s="62"/>
      <c r="K23" s="61"/>
      <c r="L23" s="64">
        <f>J23+K23</f>
        <v>0</v>
      </c>
      <c r="M23" s="65"/>
      <c r="N23" s="61"/>
      <c r="O23" s="63">
        <f>M23+N23</f>
        <v>0</v>
      </c>
      <c r="P23" s="66"/>
    </row>
    <row r="24" spans="1:16" s="27" customFormat="1" ht="25.5" thickTop="1" thickBot="1" x14ac:dyDescent="0.3">
      <c r="A24" s="67">
        <v>19300</v>
      </c>
      <c r="B24" s="67" t="s">
        <v>39</v>
      </c>
      <c r="C24" s="68">
        <f>F24+I24</f>
        <v>1156814</v>
      </c>
      <c r="D24" s="69">
        <v>1155374</v>
      </c>
      <c r="E24" s="445">
        <v>1440</v>
      </c>
      <c r="F24" s="423">
        <f>D24+E24</f>
        <v>1156814</v>
      </c>
      <c r="G24" s="69"/>
      <c r="H24" s="504"/>
      <c r="I24" s="423">
        <f>G24+H24</f>
        <v>0</v>
      </c>
      <c r="J24" s="71" t="s">
        <v>40</v>
      </c>
      <c r="K24" s="505" t="s">
        <v>40</v>
      </c>
      <c r="L24" s="506" t="s">
        <v>40</v>
      </c>
      <c r="M24" s="73" t="s">
        <v>40</v>
      </c>
      <c r="N24" s="72" t="s">
        <v>40</v>
      </c>
      <c r="O24" s="74" t="s">
        <v>40</v>
      </c>
      <c r="P24" s="344"/>
    </row>
    <row r="25" spans="1:16" s="27" customFormat="1" ht="24.75" hidden="1" thickTop="1" x14ac:dyDescent="0.25">
      <c r="A25" s="75"/>
      <c r="B25" s="76" t="s">
        <v>41</v>
      </c>
      <c r="C25" s="77">
        <f>F25</f>
        <v>0</v>
      </c>
      <c r="D25" s="78"/>
      <c r="E25" s="79"/>
      <c r="F25" s="345">
        <f>D25+E25</f>
        <v>0</v>
      </c>
      <c r="G25" s="80" t="s">
        <v>40</v>
      </c>
      <c r="H25" s="81" t="s">
        <v>40</v>
      </c>
      <c r="I25" s="82" t="s">
        <v>40</v>
      </c>
      <c r="J25" s="81" t="s">
        <v>40</v>
      </c>
      <c r="K25" s="83" t="s">
        <v>40</v>
      </c>
      <c r="L25" s="84" t="s">
        <v>40</v>
      </c>
      <c r="M25" s="85" t="s">
        <v>40</v>
      </c>
      <c r="N25" s="83" t="s">
        <v>40</v>
      </c>
      <c r="O25" s="82" t="s">
        <v>40</v>
      </c>
      <c r="P25" s="86"/>
    </row>
    <row r="26" spans="1:16" s="27" customFormat="1" ht="36.75" hidden="1" thickTop="1" x14ac:dyDescent="0.25">
      <c r="A26" s="76">
        <v>21300</v>
      </c>
      <c r="B26" s="76" t="s">
        <v>42</v>
      </c>
      <c r="C26" s="77">
        <f>L26</f>
        <v>0</v>
      </c>
      <c r="D26" s="80" t="s">
        <v>40</v>
      </c>
      <c r="E26" s="83" t="s">
        <v>40</v>
      </c>
      <c r="F26" s="346" t="s">
        <v>40</v>
      </c>
      <c r="G26" s="80" t="s">
        <v>40</v>
      </c>
      <c r="H26" s="81" t="s">
        <v>40</v>
      </c>
      <c r="I26" s="82" t="s">
        <v>40</v>
      </c>
      <c r="J26" s="87">
        <f>SUM(J27,J31,J33,J36)</f>
        <v>0</v>
      </c>
      <c r="K26" s="88">
        <f t="shared" ref="K26:L26" si="9">SUM(K27,K31,K33,K36)</f>
        <v>0</v>
      </c>
      <c r="L26" s="89">
        <f t="shared" si="9"/>
        <v>0</v>
      </c>
      <c r="M26" s="85" t="s">
        <v>40</v>
      </c>
      <c r="N26" s="83" t="s">
        <v>40</v>
      </c>
      <c r="O26" s="82" t="s">
        <v>40</v>
      </c>
      <c r="P26" s="86"/>
    </row>
    <row r="27" spans="1:16" s="27" customFormat="1" ht="24.75" hidden="1" thickTop="1" x14ac:dyDescent="0.25">
      <c r="A27" s="90">
        <v>21350</v>
      </c>
      <c r="B27" s="76" t="s">
        <v>43</v>
      </c>
      <c r="C27" s="77">
        <f t="shared" ref="C27:C40" si="10">L27</f>
        <v>0</v>
      </c>
      <c r="D27" s="80" t="s">
        <v>40</v>
      </c>
      <c r="E27" s="83" t="s">
        <v>40</v>
      </c>
      <c r="F27" s="346" t="s">
        <v>40</v>
      </c>
      <c r="G27" s="80" t="s">
        <v>40</v>
      </c>
      <c r="H27" s="81" t="s">
        <v>40</v>
      </c>
      <c r="I27" s="82" t="s">
        <v>40</v>
      </c>
      <c r="J27" s="87">
        <f>SUM(J28:J30)</f>
        <v>0</v>
      </c>
      <c r="K27" s="88">
        <f t="shared" ref="K27:L27" si="11">SUM(K28:K30)</f>
        <v>0</v>
      </c>
      <c r="L27" s="89">
        <f t="shared" si="11"/>
        <v>0</v>
      </c>
      <c r="M27" s="85" t="s">
        <v>40</v>
      </c>
      <c r="N27" s="83" t="s">
        <v>40</v>
      </c>
      <c r="O27" s="82" t="s">
        <v>40</v>
      </c>
      <c r="P27" s="86"/>
    </row>
    <row r="28" spans="1:16" ht="15.75" hidden="1" thickTop="1" x14ac:dyDescent="0.25">
      <c r="A28" s="47">
        <v>21351</v>
      </c>
      <c r="B28" s="91" t="s">
        <v>44</v>
      </c>
      <c r="C28" s="92">
        <f t="shared" si="10"/>
        <v>0</v>
      </c>
      <c r="D28" s="93" t="s">
        <v>40</v>
      </c>
      <c r="E28" s="94" t="s">
        <v>40</v>
      </c>
      <c r="F28" s="347" t="s">
        <v>40</v>
      </c>
      <c r="G28" s="93" t="s">
        <v>40</v>
      </c>
      <c r="H28" s="95" t="s">
        <v>40</v>
      </c>
      <c r="I28" s="96" t="s">
        <v>40</v>
      </c>
      <c r="J28" s="97"/>
      <c r="K28" s="98"/>
      <c r="L28" s="54">
        <f>J28+K28</f>
        <v>0</v>
      </c>
      <c r="M28" s="99" t="s">
        <v>40</v>
      </c>
      <c r="N28" s="94" t="s">
        <v>40</v>
      </c>
      <c r="O28" s="96" t="s">
        <v>40</v>
      </c>
      <c r="P28" s="100"/>
    </row>
    <row r="29" spans="1:16" ht="15.75" hidden="1" thickTop="1" x14ac:dyDescent="0.25">
      <c r="A29" s="57">
        <v>21352</v>
      </c>
      <c r="B29" s="101" t="s">
        <v>45</v>
      </c>
      <c r="C29" s="102">
        <f t="shared" si="10"/>
        <v>0</v>
      </c>
      <c r="D29" s="103" t="s">
        <v>40</v>
      </c>
      <c r="E29" s="104" t="s">
        <v>40</v>
      </c>
      <c r="F29" s="348" t="s">
        <v>40</v>
      </c>
      <c r="G29" s="103" t="s">
        <v>40</v>
      </c>
      <c r="H29" s="105" t="s">
        <v>40</v>
      </c>
      <c r="I29" s="106" t="s">
        <v>40</v>
      </c>
      <c r="J29" s="107"/>
      <c r="K29" s="108"/>
      <c r="L29" s="64">
        <f>J29+K29</f>
        <v>0</v>
      </c>
      <c r="M29" s="109" t="s">
        <v>40</v>
      </c>
      <c r="N29" s="104" t="s">
        <v>40</v>
      </c>
      <c r="O29" s="106" t="s">
        <v>40</v>
      </c>
      <c r="P29" s="110"/>
    </row>
    <row r="30" spans="1:16" ht="24.75" hidden="1" thickTop="1" x14ac:dyDescent="0.25">
      <c r="A30" s="57">
        <v>21359</v>
      </c>
      <c r="B30" s="101" t="s">
        <v>46</v>
      </c>
      <c r="C30" s="102">
        <f t="shared" si="10"/>
        <v>0</v>
      </c>
      <c r="D30" s="103" t="s">
        <v>40</v>
      </c>
      <c r="E30" s="104" t="s">
        <v>40</v>
      </c>
      <c r="F30" s="348" t="s">
        <v>40</v>
      </c>
      <c r="G30" s="103" t="s">
        <v>40</v>
      </c>
      <c r="H30" s="105" t="s">
        <v>40</v>
      </c>
      <c r="I30" s="106" t="s">
        <v>40</v>
      </c>
      <c r="J30" s="107"/>
      <c r="K30" s="108"/>
      <c r="L30" s="64">
        <f>J30+K30</f>
        <v>0</v>
      </c>
      <c r="M30" s="109" t="s">
        <v>40</v>
      </c>
      <c r="N30" s="104" t="s">
        <v>40</v>
      </c>
      <c r="O30" s="106" t="s">
        <v>40</v>
      </c>
      <c r="P30" s="110"/>
    </row>
    <row r="31" spans="1:16" s="27" customFormat="1" ht="36.75" hidden="1" thickTop="1" x14ac:dyDescent="0.25">
      <c r="A31" s="90">
        <v>21370</v>
      </c>
      <c r="B31" s="76" t="s">
        <v>47</v>
      </c>
      <c r="C31" s="77">
        <f t="shared" si="10"/>
        <v>0</v>
      </c>
      <c r="D31" s="80" t="s">
        <v>40</v>
      </c>
      <c r="E31" s="83" t="s">
        <v>40</v>
      </c>
      <c r="F31" s="346" t="s">
        <v>40</v>
      </c>
      <c r="G31" s="80" t="s">
        <v>40</v>
      </c>
      <c r="H31" s="81" t="s">
        <v>40</v>
      </c>
      <c r="I31" s="82" t="s">
        <v>40</v>
      </c>
      <c r="J31" s="87">
        <f>SUM(J32)</f>
        <v>0</v>
      </c>
      <c r="K31" s="88">
        <f t="shared" ref="K31:L31" si="12">SUM(K32)</f>
        <v>0</v>
      </c>
      <c r="L31" s="89">
        <f t="shared" si="12"/>
        <v>0</v>
      </c>
      <c r="M31" s="85" t="s">
        <v>40</v>
      </c>
      <c r="N31" s="83" t="s">
        <v>40</v>
      </c>
      <c r="O31" s="82" t="s">
        <v>40</v>
      </c>
      <c r="P31" s="86"/>
    </row>
    <row r="32" spans="1:16" ht="36.75" hidden="1" thickTop="1" x14ac:dyDescent="0.25">
      <c r="A32" s="111">
        <v>21379</v>
      </c>
      <c r="B32" s="112" t="s">
        <v>48</v>
      </c>
      <c r="C32" s="113">
        <f t="shared" si="10"/>
        <v>0</v>
      </c>
      <c r="D32" s="114" t="s">
        <v>40</v>
      </c>
      <c r="E32" s="115" t="s">
        <v>40</v>
      </c>
      <c r="F32" s="349" t="s">
        <v>40</v>
      </c>
      <c r="G32" s="114" t="s">
        <v>40</v>
      </c>
      <c r="H32" s="116" t="s">
        <v>40</v>
      </c>
      <c r="I32" s="117" t="s">
        <v>40</v>
      </c>
      <c r="J32" s="118"/>
      <c r="K32" s="119"/>
      <c r="L32" s="120">
        <f>J32+K32</f>
        <v>0</v>
      </c>
      <c r="M32" s="121" t="s">
        <v>40</v>
      </c>
      <c r="N32" s="115" t="s">
        <v>40</v>
      </c>
      <c r="O32" s="117" t="s">
        <v>40</v>
      </c>
      <c r="P32" s="122"/>
    </row>
    <row r="33" spans="1:16" s="27" customFormat="1" ht="12.75" hidden="1" thickTop="1" x14ac:dyDescent="0.25">
      <c r="A33" s="90">
        <v>21380</v>
      </c>
      <c r="B33" s="76" t="s">
        <v>49</v>
      </c>
      <c r="C33" s="77">
        <f t="shared" si="10"/>
        <v>0</v>
      </c>
      <c r="D33" s="80" t="s">
        <v>40</v>
      </c>
      <c r="E33" s="83" t="s">
        <v>40</v>
      </c>
      <c r="F33" s="346" t="s">
        <v>40</v>
      </c>
      <c r="G33" s="80" t="s">
        <v>40</v>
      </c>
      <c r="H33" s="81" t="s">
        <v>40</v>
      </c>
      <c r="I33" s="82" t="s">
        <v>40</v>
      </c>
      <c r="J33" s="87">
        <f>SUM(J34:J35)</f>
        <v>0</v>
      </c>
      <c r="K33" s="88">
        <f t="shared" ref="K33:L33" si="13">SUM(K34:K35)</f>
        <v>0</v>
      </c>
      <c r="L33" s="89">
        <f t="shared" si="13"/>
        <v>0</v>
      </c>
      <c r="M33" s="85" t="s">
        <v>40</v>
      </c>
      <c r="N33" s="83" t="s">
        <v>40</v>
      </c>
      <c r="O33" s="82" t="s">
        <v>40</v>
      </c>
      <c r="P33" s="86"/>
    </row>
    <row r="34" spans="1:16" ht="15.75" hidden="1" thickTop="1" x14ac:dyDescent="0.25">
      <c r="A34" s="48">
        <v>21381</v>
      </c>
      <c r="B34" s="91" t="s">
        <v>50</v>
      </c>
      <c r="C34" s="92">
        <f t="shared" si="10"/>
        <v>0</v>
      </c>
      <c r="D34" s="93" t="s">
        <v>40</v>
      </c>
      <c r="E34" s="94" t="s">
        <v>40</v>
      </c>
      <c r="F34" s="347" t="s">
        <v>40</v>
      </c>
      <c r="G34" s="93" t="s">
        <v>40</v>
      </c>
      <c r="H34" s="95" t="s">
        <v>40</v>
      </c>
      <c r="I34" s="96" t="s">
        <v>40</v>
      </c>
      <c r="J34" s="97"/>
      <c r="K34" s="98"/>
      <c r="L34" s="54">
        <f>J34+K34</f>
        <v>0</v>
      </c>
      <c r="M34" s="99" t="s">
        <v>40</v>
      </c>
      <c r="N34" s="94" t="s">
        <v>40</v>
      </c>
      <c r="O34" s="96" t="s">
        <v>40</v>
      </c>
      <c r="P34" s="100"/>
    </row>
    <row r="35" spans="1:16" ht="24.75" hidden="1" thickTop="1" x14ac:dyDescent="0.25">
      <c r="A35" s="58">
        <v>21383</v>
      </c>
      <c r="B35" s="101" t="s">
        <v>51</v>
      </c>
      <c r="C35" s="102">
        <f t="shared" si="10"/>
        <v>0</v>
      </c>
      <c r="D35" s="103" t="s">
        <v>40</v>
      </c>
      <c r="E35" s="104" t="s">
        <v>40</v>
      </c>
      <c r="F35" s="348" t="s">
        <v>40</v>
      </c>
      <c r="G35" s="103" t="s">
        <v>40</v>
      </c>
      <c r="H35" s="105" t="s">
        <v>40</v>
      </c>
      <c r="I35" s="106" t="s">
        <v>40</v>
      </c>
      <c r="J35" s="107"/>
      <c r="K35" s="108"/>
      <c r="L35" s="64">
        <f>J35+K35</f>
        <v>0</v>
      </c>
      <c r="M35" s="109" t="s">
        <v>40</v>
      </c>
      <c r="N35" s="104" t="s">
        <v>40</v>
      </c>
      <c r="O35" s="106" t="s">
        <v>40</v>
      </c>
      <c r="P35" s="110"/>
    </row>
    <row r="36" spans="1:16" s="27" customFormat="1" ht="25.5" hidden="1" customHeight="1" x14ac:dyDescent="0.25">
      <c r="A36" s="90">
        <v>21390</v>
      </c>
      <c r="B36" s="76" t="s">
        <v>52</v>
      </c>
      <c r="C36" s="77">
        <f t="shared" si="10"/>
        <v>0</v>
      </c>
      <c r="D36" s="80" t="s">
        <v>40</v>
      </c>
      <c r="E36" s="83" t="s">
        <v>40</v>
      </c>
      <c r="F36" s="346" t="s">
        <v>40</v>
      </c>
      <c r="G36" s="80" t="s">
        <v>40</v>
      </c>
      <c r="H36" s="81" t="s">
        <v>40</v>
      </c>
      <c r="I36" s="82" t="s">
        <v>40</v>
      </c>
      <c r="J36" s="87">
        <f>SUM(J37:J40)</f>
        <v>0</v>
      </c>
      <c r="K36" s="88">
        <f t="shared" ref="K36:L36" si="14">SUM(K37:K40)</f>
        <v>0</v>
      </c>
      <c r="L36" s="89">
        <f t="shared" si="14"/>
        <v>0</v>
      </c>
      <c r="M36" s="85" t="s">
        <v>40</v>
      </c>
      <c r="N36" s="83" t="s">
        <v>40</v>
      </c>
      <c r="O36" s="82" t="s">
        <v>40</v>
      </c>
      <c r="P36" s="86"/>
    </row>
    <row r="37" spans="1:16" ht="24.75" hidden="1" thickTop="1" x14ac:dyDescent="0.25">
      <c r="A37" s="48">
        <v>21391</v>
      </c>
      <c r="B37" s="91" t="s">
        <v>53</v>
      </c>
      <c r="C37" s="92">
        <f t="shared" si="10"/>
        <v>0</v>
      </c>
      <c r="D37" s="93" t="s">
        <v>40</v>
      </c>
      <c r="E37" s="94" t="s">
        <v>40</v>
      </c>
      <c r="F37" s="347" t="s">
        <v>40</v>
      </c>
      <c r="G37" s="93" t="s">
        <v>40</v>
      </c>
      <c r="H37" s="95" t="s">
        <v>40</v>
      </c>
      <c r="I37" s="96" t="s">
        <v>40</v>
      </c>
      <c r="J37" s="97"/>
      <c r="K37" s="98"/>
      <c r="L37" s="54">
        <f>J37+K37</f>
        <v>0</v>
      </c>
      <c r="M37" s="99" t="s">
        <v>40</v>
      </c>
      <c r="N37" s="94" t="s">
        <v>40</v>
      </c>
      <c r="O37" s="96" t="s">
        <v>40</v>
      </c>
      <c r="P37" s="100"/>
    </row>
    <row r="38" spans="1:16" ht="15.75" hidden="1" thickTop="1" x14ac:dyDescent="0.25">
      <c r="A38" s="58">
        <v>21393</v>
      </c>
      <c r="B38" s="101" t="s">
        <v>54</v>
      </c>
      <c r="C38" s="102">
        <f t="shared" si="10"/>
        <v>0</v>
      </c>
      <c r="D38" s="103" t="s">
        <v>40</v>
      </c>
      <c r="E38" s="104" t="s">
        <v>40</v>
      </c>
      <c r="F38" s="348" t="s">
        <v>40</v>
      </c>
      <c r="G38" s="103" t="s">
        <v>40</v>
      </c>
      <c r="H38" s="105" t="s">
        <v>40</v>
      </c>
      <c r="I38" s="106" t="s">
        <v>40</v>
      </c>
      <c r="J38" s="107"/>
      <c r="K38" s="108"/>
      <c r="L38" s="64">
        <f>J38+K38</f>
        <v>0</v>
      </c>
      <c r="M38" s="109" t="s">
        <v>40</v>
      </c>
      <c r="N38" s="104" t="s">
        <v>40</v>
      </c>
      <c r="O38" s="106" t="s">
        <v>40</v>
      </c>
      <c r="P38" s="110"/>
    </row>
    <row r="39" spans="1:16" ht="15.75" hidden="1" thickTop="1" x14ac:dyDescent="0.25">
      <c r="A39" s="58">
        <v>21395</v>
      </c>
      <c r="B39" s="101" t="s">
        <v>55</v>
      </c>
      <c r="C39" s="102">
        <f t="shared" si="10"/>
        <v>0</v>
      </c>
      <c r="D39" s="103" t="s">
        <v>40</v>
      </c>
      <c r="E39" s="104" t="s">
        <v>40</v>
      </c>
      <c r="F39" s="348" t="s">
        <v>40</v>
      </c>
      <c r="G39" s="103" t="s">
        <v>40</v>
      </c>
      <c r="H39" s="105" t="s">
        <v>40</v>
      </c>
      <c r="I39" s="106" t="s">
        <v>40</v>
      </c>
      <c r="J39" s="107"/>
      <c r="K39" s="108"/>
      <c r="L39" s="64">
        <f>J39+K39</f>
        <v>0</v>
      </c>
      <c r="M39" s="109" t="s">
        <v>40</v>
      </c>
      <c r="N39" s="104" t="s">
        <v>40</v>
      </c>
      <c r="O39" s="106" t="s">
        <v>40</v>
      </c>
      <c r="P39" s="110"/>
    </row>
    <row r="40" spans="1:16" ht="24.75" hidden="1" thickTop="1" x14ac:dyDescent="0.25">
      <c r="A40" s="123">
        <v>21399</v>
      </c>
      <c r="B40" s="124" t="s">
        <v>56</v>
      </c>
      <c r="C40" s="125">
        <f t="shared" si="10"/>
        <v>0</v>
      </c>
      <c r="D40" s="126" t="s">
        <v>40</v>
      </c>
      <c r="E40" s="127" t="s">
        <v>40</v>
      </c>
      <c r="F40" s="350" t="s">
        <v>40</v>
      </c>
      <c r="G40" s="126" t="s">
        <v>40</v>
      </c>
      <c r="H40" s="128" t="s">
        <v>40</v>
      </c>
      <c r="I40" s="129" t="s">
        <v>40</v>
      </c>
      <c r="J40" s="130"/>
      <c r="K40" s="131"/>
      <c r="L40" s="519">
        <f>J40+K40</f>
        <v>0</v>
      </c>
      <c r="M40" s="132" t="s">
        <v>40</v>
      </c>
      <c r="N40" s="127" t="s">
        <v>40</v>
      </c>
      <c r="O40" s="129" t="s">
        <v>40</v>
      </c>
      <c r="P40" s="133"/>
    </row>
    <row r="41" spans="1:16" s="27" customFormat="1" ht="26.25" hidden="1" customHeight="1" x14ac:dyDescent="0.25">
      <c r="A41" s="134">
        <v>21420</v>
      </c>
      <c r="B41" s="135" t="s">
        <v>57</v>
      </c>
      <c r="C41" s="136">
        <f>F41</f>
        <v>0</v>
      </c>
      <c r="D41" s="137">
        <f>SUM(D42)</f>
        <v>0</v>
      </c>
      <c r="E41" s="138">
        <f t="shared" ref="E41:F41" si="15">SUM(E42)</f>
        <v>0</v>
      </c>
      <c r="F41" s="351">
        <f t="shared" si="15"/>
        <v>0</v>
      </c>
      <c r="G41" s="139" t="s">
        <v>40</v>
      </c>
      <c r="H41" s="140" t="s">
        <v>40</v>
      </c>
      <c r="I41" s="141" t="s">
        <v>40</v>
      </c>
      <c r="J41" s="140" t="s">
        <v>40</v>
      </c>
      <c r="K41" s="142" t="s">
        <v>40</v>
      </c>
      <c r="L41" s="143" t="s">
        <v>40</v>
      </c>
      <c r="M41" s="144" t="s">
        <v>40</v>
      </c>
      <c r="N41" s="142" t="s">
        <v>40</v>
      </c>
      <c r="O41" s="141" t="s">
        <v>40</v>
      </c>
      <c r="P41" s="145"/>
    </row>
    <row r="42" spans="1:16" s="27" customFormat="1" ht="26.25" hidden="1" customHeight="1" x14ac:dyDescent="0.25">
      <c r="A42" s="123">
        <v>21429</v>
      </c>
      <c r="B42" s="124" t="s">
        <v>58</v>
      </c>
      <c r="C42" s="125">
        <f>F42</f>
        <v>0</v>
      </c>
      <c r="D42" s="146"/>
      <c r="E42" s="147"/>
      <c r="F42" s="352">
        <f>D42+E42</f>
        <v>0</v>
      </c>
      <c r="G42" s="126" t="s">
        <v>40</v>
      </c>
      <c r="H42" s="128" t="s">
        <v>40</v>
      </c>
      <c r="I42" s="129" t="s">
        <v>40</v>
      </c>
      <c r="J42" s="128" t="s">
        <v>40</v>
      </c>
      <c r="K42" s="127" t="s">
        <v>40</v>
      </c>
      <c r="L42" s="148" t="s">
        <v>40</v>
      </c>
      <c r="M42" s="132" t="s">
        <v>40</v>
      </c>
      <c r="N42" s="127" t="s">
        <v>40</v>
      </c>
      <c r="O42" s="129" t="s">
        <v>40</v>
      </c>
      <c r="P42" s="133"/>
    </row>
    <row r="43" spans="1:16" s="27" customFormat="1" ht="24.75" hidden="1" thickTop="1" x14ac:dyDescent="0.25">
      <c r="A43" s="90">
        <v>21490</v>
      </c>
      <c r="B43" s="76" t="s">
        <v>59</v>
      </c>
      <c r="C43" s="149">
        <f>F43+I43+L43</f>
        <v>0</v>
      </c>
      <c r="D43" s="150">
        <f>D44</f>
        <v>0</v>
      </c>
      <c r="E43" s="151">
        <f t="shared" ref="E43:L43" si="16">E44</f>
        <v>0</v>
      </c>
      <c r="F43" s="353">
        <f t="shared" si="16"/>
        <v>0</v>
      </c>
      <c r="G43" s="150">
        <f t="shared" si="16"/>
        <v>0</v>
      </c>
      <c r="H43" s="152">
        <f t="shared" si="16"/>
        <v>0</v>
      </c>
      <c r="I43" s="153">
        <f t="shared" si="16"/>
        <v>0</v>
      </c>
      <c r="J43" s="152">
        <f t="shared" si="16"/>
        <v>0</v>
      </c>
      <c r="K43" s="151">
        <f t="shared" si="16"/>
        <v>0</v>
      </c>
      <c r="L43" s="154">
        <f t="shared" si="16"/>
        <v>0</v>
      </c>
      <c r="M43" s="85" t="s">
        <v>40</v>
      </c>
      <c r="N43" s="83" t="s">
        <v>40</v>
      </c>
      <c r="O43" s="82" t="s">
        <v>40</v>
      </c>
      <c r="P43" s="86"/>
    </row>
    <row r="44" spans="1:16" s="27" customFormat="1" ht="24.75" hidden="1" thickTop="1" x14ac:dyDescent="0.25">
      <c r="A44" s="58">
        <v>21499</v>
      </c>
      <c r="B44" s="101" t="s">
        <v>60</v>
      </c>
      <c r="C44" s="155">
        <f>F44+I44+L44</f>
        <v>0</v>
      </c>
      <c r="D44" s="156"/>
      <c r="E44" s="157"/>
      <c r="F44" s="354">
        <f>D44+E44</f>
        <v>0</v>
      </c>
      <c r="G44" s="156"/>
      <c r="H44" s="158"/>
      <c r="I44" s="159">
        <f>G44+H44</f>
        <v>0</v>
      </c>
      <c r="J44" s="158"/>
      <c r="K44" s="157"/>
      <c r="L44" s="120">
        <f>J44+K44</f>
        <v>0</v>
      </c>
      <c r="M44" s="121" t="s">
        <v>40</v>
      </c>
      <c r="N44" s="115" t="s">
        <v>40</v>
      </c>
      <c r="O44" s="117" t="s">
        <v>40</v>
      </c>
      <c r="P44" s="122"/>
    </row>
    <row r="45" spans="1:16" ht="12.75" hidden="1" customHeight="1" x14ac:dyDescent="0.25">
      <c r="A45" s="160">
        <v>23000</v>
      </c>
      <c r="B45" s="161" t="s">
        <v>61</v>
      </c>
      <c r="C45" s="149">
        <f>O45</f>
        <v>0</v>
      </c>
      <c r="D45" s="80" t="s">
        <v>40</v>
      </c>
      <c r="E45" s="83" t="s">
        <v>40</v>
      </c>
      <c r="F45" s="346" t="s">
        <v>40</v>
      </c>
      <c r="G45" s="80" t="s">
        <v>40</v>
      </c>
      <c r="H45" s="81" t="s">
        <v>40</v>
      </c>
      <c r="I45" s="82" t="s">
        <v>40</v>
      </c>
      <c r="J45" s="81" t="s">
        <v>40</v>
      </c>
      <c r="K45" s="83" t="s">
        <v>40</v>
      </c>
      <c r="L45" s="84" t="s">
        <v>40</v>
      </c>
      <c r="M45" s="149">
        <f>SUM(M46:M47)</f>
        <v>0</v>
      </c>
      <c r="N45" s="151">
        <f t="shared" ref="N45:O45" si="17">SUM(N46:N47)</f>
        <v>0</v>
      </c>
      <c r="O45" s="153">
        <f t="shared" si="17"/>
        <v>0</v>
      </c>
      <c r="P45" s="162"/>
    </row>
    <row r="46" spans="1:16" ht="24.75" hidden="1" thickTop="1" x14ac:dyDescent="0.25">
      <c r="A46" s="163">
        <v>23410</v>
      </c>
      <c r="B46" s="164" t="s">
        <v>62</v>
      </c>
      <c r="C46" s="136">
        <f t="shared" ref="C46:C47" si="18">O46</f>
        <v>0</v>
      </c>
      <c r="D46" s="139" t="s">
        <v>40</v>
      </c>
      <c r="E46" s="142" t="s">
        <v>40</v>
      </c>
      <c r="F46" s="355" t="s">
        <v>40</v>
      </c>
      <c r="G46" s="139" t="s">
        <v>40</v>
      </c>
      <c r="H46" s="140" t="s">
        <v>40</v>
      </c>
      <c r="I46" s="141" t="s">
        <v>40</v>
      </c>
      <c r="J46" s="140" t="s">
        <v>40</v>
      </c>
      <c r="K46" s="142" t="s">
        <v>40</v>
      </c>
      <c r="L46" s="143" t="s">
        <v>40</v>
      </c>
      <c r="M46" s="165"/>
      <c r="N46" s="166"/>
      <c r="O46" s="167">
        <f>M46+N46</f>
        <v>0</v>
      </c>
      <c r="P46" s="168"/>
    </row>
    <row r="47" spans="1:16" ht="24.75" hidden="1" thickTop="1" x14ac:dyDescent="0.25">
      <c r="A47" s="163">
        <v>23510</v>
      </c>
      <c r="B47" s="164" t="s">
        <v>63</v>
      </c>
      <c r="C47" s="136">
        <f t="shared" si="18"/>
        <v>0</v>
      </c>
      <c r="D47" s="139" t="s">
        <v>40</v>
      </c>
      <c r="E47" s="142" t="s">
        <v>40</v>
      </c>
      <c r="F47" s="355" t="s">
        <v>40</v>
      </c>
      <c r="G47" s="139" t="s">
        <v>40</v>
      </c>
      <c r="H47" s="140" t="s">
        <v>40</v>
      </c>
      <c r="I47" s="141" t="s">
        <v>40</v>
      </c>
      <c r="J47" s="140" t="s">
        <v>40</v>
      </c>
      <c r="K47" s="142" t="s">
        <v>40</v>
      </c>
      <c r="L47" s="143" t="s">
        <v>40</v>
      </c>
      <c r="M47" s="165"/>
      <c r="N47" s="166"/>
      <c r="O47" s="167">
        <f>M47+N47</f>
        <v>0</v>
      </c>
      <c r="P47" s="168"/>
    </row>
    <row r="48" spans="1:16" ht="15.75" thickTop="1" x14ac:dyDescent="0.25">
      <c r="A48" s="169"/>
      <c r="B48" s="164"/>
      <c r="C48" s="170"/>
      <c r="D48" s="171"/>
      <c r="E48" s="467"/>
      <c r="F48" s="466"/>
      <c r="G48" s="171"/>
      <c r="H48" s="509"/>
      <c r="I48" s="503"/>
      <c r="J48" s="172"/>
      <c r="K48" s="510"/>
      <c r="L48" s="459"/>
      <c r="M48" s="165"/>
      <c r="N48" s="166"/>
      <c r="O48" s="167"/>
      <c r="P48" s="168"/>
    </row>
    <row r="49" spans="1:16" s="27" customFormat="1" ht="12" x14ac:dyDescent="0.25">
      <c r="A49" s="173"/>
      <c r="B49" s="174" t="s">
        <v>64</v>
      </c>
      <c r="C49" s="175"/>
      <c r="D49" s="176"/>
      <c r="E49" s="511"/>
      <c r="F49" s="427"/>
      <c r="G49" s="176"/>
      <c r="H49" s="512"/>
      <c r="I49" s="427"/>
      <c r="J49" s="178"/>
      <c r="K49" s="511"/>
      <c r="L49" s="427"/>
      <c r="M49" s="180"/>
      <c r="N49" s="177"/>
      <c r="O49" s="179"/>
      <c r="P49" s="181"/>
    </row>
    <row r="50" spans="1:16" s="27" customFormat="1" ht="12.75" thickBot="1" x14ac:dyDescent="0.3">
      <c r="A50" s="182"/>
      <c r="B50" s="30" t="s">
        <v>65</v>
      </c>
      <c r="C50" s="183">
        <f t="shared" si="4"/>
        <v>1156814</v>
      </c>
      <c r="D50" s="184">
        <f>SUM(D51,D283)</f>
        <v>1155374</v>
      </c>
      <c r="E50" s="469">
        <f t="shared" ref="E50:F50" si="19">SUM(E51,E283)</f>
        <v>1440</v>
      </c>
      <c r="F50" s="428">
        <f t="shared" si="19"/>
        <v>1156814</v>
      </c>
      <c r="G50" s="184">
        <f>SUM(G51,G283)</f>
        <v>0</v>
      </c>
      <c r="H50" s="188">
        <f t="shared" ref="H50:I50" si="20">SUM(H51,H283)</f>
        <v>0</v>
      </c>
      <c r="I50" s="428">
        <f t="shared" si="20"/>
        <v>0</v>
      </c>
      <c r="J50" s="186">
        <f>SUM(J51,J283)</f>
        <v>0</v>
      </c>
      <c r="K50" s="469">
        <f t="shared" ref="K50:L50" si="21">SUM(K51,K283)</f>
        <v>0</v>
      </c>
      <c r="L50" s="428">
        <f t="shared" si="21"/>
        <v>0</v>
      </c>
      <c r="M50" s="183">
        <f>SUM(M51,M283)</f>
        <v>0</v>
      </c>
      <c r="N50" s="185">
        <f t="shared" ref="N50:O50" si="22">SUM(N51,N283)</f>
        <v>0</v>
      </c>
      <c r="O50" s="187">
        <f t="shared" si="22"/>
        <v>0</v>
      </c>
      <c r="P50" s="189"/>
    </row>
    <row r="51" spans="1:16" s="27" customFormat="1" ht="36.75" thickTop="1" x14ac:dyDescent="0.25">
      <c r="A51" s="190"/>
      <c r="B51" s="191" t="s">
        <v>66</v>
      </c>
      <c r="C51" s="192">
        <f t="shared" si="4"/>
        <v>1156814</v>
      </c>
      <c r="D51" s="193">
        <f>SUM(D52,D194)</f>
        <v>1155374</v>
      </c>
      <c r="E51" s="470">
        <f t="shared" ref="E51:F51" si="23">SUM(E52,E194)</f>
        <v>1440</v>
      </c>
      <c r="F51" s="429">
        <f t="shared" si="23"/>
        <v>1156814</v>
      </c>
      <c r="G51" s="193">
        <f>SUM(G52,G194)</f>
        <v>0</v>
      </c>
      <c r="H51" s="513">
        <f t="shared" ref="H51:I51" si="24">SUM(H52,H194)</f>
        <v>0</v>
      </c>
      <c r="I51" s="429">
        <f t="shared" si="24"/>
        <v>0</v>
      </c>
      <c r="J51" s="195">
        <f>SUM(J52,J194)</f>
        <v>0</v>
      </c>
      <c r="K51" s="470">
        <f t="shared" ref="K51:L51" si="25">SUM(K52,K194)</f>
        <v>0</v>
      </c>
      <c r="L51" s="429">
        <f t="shared" si="25"/>
        <v>0</v>
      </c>
      <c r="M51" s="192">
        <f>SUM(M52,M194)</f>
        <v>0</v>
      </c>
      <c r="N51" s="194">
        <f t="shared" ref="N51:O51" si="26">SUM(N52,N194)</f>
        <v>0</v>
      </c>
      <c r="O51" s="196">
        <f t="shared" si="26"/>
        <v>0</v>
      </c>
      <c r="P51" s="197"/>
    </row>
    <row r="52" spans="1:16" s="27" customFormat="1" ht="24" x14ac:dyDescent="0.25">
      <c r="A52" s="198"/>
      <c r="B52" s="20" t="s">
        <v>67</v>
      </c>
      <c r="C52" s="199">
        <f t="shared" si="4"/>
        <v>915330</v>
      </c>
      <c r="D52" s="200">
        <f>SUM(D53,D75,D173,D187)</f>
        <v>913890</v>
      </c>
      <c r="E52" s="471">
        <f t="shared" ref="E52:F52" si="27">SUM(E53,E75,E173,E187)</f>
        <v>1440</v>
      </c>
      <c r="F52" s="430">
        <f t="shared" si="27"/>
        <v>915330</v>
      </c>
      <c r="G52" s="200">
        <f>SUM(G53,G75,G173,G187)</f>
        <v>0</v>
      </c>
      <c r="H52" s="514">
        <f t="shared" ref="H52:I52" si="28">SUM(H53,H75,H173,H187)</f>
        <v>0</v>
      </c>
      <c r="I52" s="430">
        <f t="shared" si="28"/>
        <v>0</v>
      </c>
      <c r="J52" s="202">
        <f>SUM(J53,J75,J173,J187)</f>
        <v>0</v>
      </c>
      <c r="K52" s="471">
        <f t="shared" ref="K52:L52" si="29">SUM(K53,K75,K173,K187)</f>
        <v>0</v>
      </c>
      <c r="L52" s="430">
        <f t="shared" si="29"/>
        <v>0</v>
      </c>
      <c r="M52" s="199">
        <f>SUM(M53,M75,M173,M187)</f>
        <v>0</v>
      </c>
      <c r="N52" s="201">
        <f t="shared" ref="N52:O52" si="30">SUM(N53,N75,N173,N187)</f>
        <v>0</v>
      </c>
      <c r="O52" s="203">
        <f t="shared" si="30"/>
        <v>0</v>
      </c>
      <c r="P52" s="204"/>
    </row>
    <row r="53" spans="1:16" s="27" customFormat="1" ht="12" x14ac:dyDescent="0.25">
      <c r="A53" s="205">
        <v>1000</v>
      </c>
      <c r="B53" s="205" t="s">
        <v>68</v>
      </c>
      <c r="C53" s="206">
        <f t="shared" si="4"/>
        <v>9450</v>
      </c>
      <c r="D53" s="207">
        <f>SUM(D54,D67)</f>
        <v>9450</v>
      </c>
      <c r="E53" s="472">
        <f t="shared" ref="E53:F53" si="31">SUM(E54,E67)</f>
        <v>0</v>
      </c>
      <c r="F53" s="431">
        <f t="shared" si="31"/>
        <v>9450</v>
      </c>
      <c r="G53" s="207">
        <f>SUM(G54,G67)</f>
        <v>0</v>
      </c>
      <c r="H53" s="211">
        <f t="shared" ref="H53:I53" si="32">SUM(H54,H67)</f>
        <v>0</v>
      </c>
      <c r="I53" s="431">
        <f t="shared" si="32"/>
        <v>0</v>
      </c>
      <c r="J53" s="209">
        <f>SUM(J54,J67)</f>
        <v>0</v>
      </c>
      <c r="K53" s="472">
        <f t="shared" ref="K53:L53" si="33">SUM(K54,K67)</f>
        <v>0</v>
      </c>
      <c r="L53" s="431">
        <f t="shared" si="33"/>
        <v>0</v>
      </c>
      <c r="M53" s="206">
        <f>SUM(M54,M67)</f>
        <v>0</v>
      </c>
      <c r="N53" s="208">
        <f t="shared" ref="N53:O53" si="34">SUM(N54,N67)</f>
        <v>0</v>
      </c>
      <c r="O53" s="210">
        <f t="shared" si="34"/>
        <v>0</v>
      </c>
      <c r="P53" s="212"/>
    </row>
    <row r="54" spans="1:16" x14ac:dyDescent="0.25">
      <c r="A54" s="76">
        <v>1100</v>
      </c>
      <c r="B54" s="213" t="s">
        <v>69</v>
      </c>
      <c r="C54" s="77">
        <f t="shared" si="4"/>
        <v>9000</v>
      </c>
      <c r="D54" s="214">
        <f>SUM(D55,D58,D66)</f>
        <v>9000</v>
      </c>
      <c r="E54" s="473">
        <f t="shared" ref="E54:F54" si="35">SUM(E55,E58,E66)</f>
        <v>0</v>
      </c>
      <c r="F54" s="424">
        <f t="shared" si="35"/>
        <v>9000</v>
      </c>
      <c r="G54" s="214">
        <f>SUM(G55,G58,G66)</f>
        <v>0</v>
      </c>
      <c r="H54" s="89">
        <f t="shared" ref="H54:I54" si="36">SUM(H55,H58,H66)</f>
        <v>0</v>
      </c>
      <c r="I54" s="424">
        <f t="shared" si="36"/>
        <v>0</v>
      </c>
      <c r="J54" s="87">
        <f>SUM(J55,J58,J66)</f>
        <v>0</v>
      </c>
      <c r="K54" s="473">
        <f t="shared" ref="K54:L54" si="37">SUM(K55,K58,K66)</f>
        <v>0</v>
      </c>
      <c r="L54" s="424">
        <f t="shared" si="37"/>
        <v>0</v>
      </c>
      <c r="M54" s="216">
        <f>SUM(M55,M58,M66)</f>
        <v>0</v>
      </c>
      <c r="N54" s="217">
        <f t="shared" ref="N54:O54" si="38">SUM(N55,N58,N66)</f>
        <v>0</v>
      </c>
      <c r="O54" s="218">
        <f t="shared" si="38"/>
        <v>0</v>
      </c>
      <c r="P54" s="219"/>
    </row>
    <row r="55" spans="1:16" hidden="1" x14ac:dyDescent="0.25">
      <c r="A55" s="220">
        <v>1110</v>
      </c>
      <c r="B55" s="164" t="s">
        <v>70</v>
      </c>
      <c r="C55" s="170">
        <f t="shared" si="4"/>
        <v>0</v>
      </c>
      <c r="D55" s="221">
        <f>SUM(D56:D57)</f>
        <v>0</v>
      </c>
      <c r="E55" s="222">
        <f t="shared" ref="E55:F55" si="39">SUM(E56:E57)</f>
        <v>0</v>
      </c>
      <c r="F55" s="358">
        <f t="shared" si="39"/>
        <v>0</v>
      </c>
      <c r="G55" s="221">
        <f>SUM(G56:G57)</f>
        <v>0</v>
      </c>
      <c r="H55" s="223">
        <f t="shared" ref="H55:I55" si="40">SUM(H56:H57)</f>
        <v>0</v>
      </c>
      <c r="I55" s="224">
        <f t="shared" si="40"/>
        <v>0</v>
      </c>
      <c r="J55" s="223">
        <f>SUM(J56:J57)</f>
        <v>0</v>
      </c>
      <c r="K55" s="222">
        <f t="shared" ref="K55:L55" si="41">SUM(K56:K57)</f>
        <v>0</v>
      </c>
      <c r="L55" s="225">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v>0</v>
      </c>
      <c r="E56" s="98"/>
      <c r="F56" s="359">
        <f t="shared" ref="F56:F57" si="43">D56+E56</f>
        <v>0</v>
      </c>
      <c r="G56" s="227"/>
      <c r="H56" s="97"/>
      <c r="I56" s="228">
        <f t="shared" ref="I56:I57" si="44">G56+H56</f>
        <v>0</v>
      </c>
      <c r="J56" s="97"/>
      <c r="K56" s="98"/>
      <c r="L56" s="229">
        <f t="shared" ref="L56:L57" si="45">J56+K56</f>
        <v>0</v>
      </c>
      <c r="M56" s="230"/>
      <c r="N56" s="98"/>
      <c r="O56" s="228">
        <f>M56+N56</f>
        <v>0</v>
      </c>
      <c r="P56" s="231"/>
    </row>
    <row r="57" spans="1:16" ht="24" hidden="1" customHeight="1" x14ac:dyDescent="0.25">
      <c r="A57" s="58">
        <v>1119</v>
      </c>
      <c r="B57" s="101" t="s">
        <v>72</v>
      </c>
      <c r="C57" s="102">
        <f t="shared" si="4"/>
        <v>0</v>
      </c>
      <c r="D57" s="232">
        <v>0</v>
      </c>
      <c r="E57" s="108"/>
      <c r="F57" s="343">
        <f t="shared" si="43"/>
        <v>0</v>
      </c>
      <c r="G57" s="232"/>
      <c r="H57" s="107"/>
      <c r="I57" s="233">
        <f t="shared" si="44"/>
        <v>0</v>
      </c>
      <c r="J57" s="107"/>
      <c r="K57" s="108"/>
      <c r="L57" s="234">
        <f t="shared" si="45"/>
        <v>0</v>
      </c>
      <c r="M57" s="235"/>
      <c r="N57" s="108"/>
      <c r="O57" s="233">
        <f>M57+N57</f>
        <v>0</v>
      </c>
      <c r="P57" s="236"/>
    </row>
    <row r="58" spans="1:16" hidden="1" x14ac:dyDescent="0.25">
      <c r="A58" s="237">
        <v>1140</v>
      </c>
      <c r="B58" s="101" t="s">
        <v>73</v>
      </c>
      <c r="C58" s="102">
        <f t="shared" si="4"/>
        <v>0</v>
      </c>
      <c r="D58" s="238">
        <f>SUM(D59:D65)</f>
        <v>0</v>
      </c>
      <c r="E58" s="239">
        <f t="shared" ref="E58:F58" si="46">SUM(E59:E65)</f>
        <v>0</v>
      </c>
      <c r="F58" s="343">
        <f t="shared" si="46"/>
        <v>0</v>
      </c>
      <c r="G58" s="238">
        <f>SUM(G59:G65)</f>
        <v>0</v>
      </c>
      <c r="H58" s="240">
        <f t="shared" ref="H58:I58" si="47">SUM(H59:H65)</f>
        <v>0</v>
      </c>
      <c r="I58" s="233">
        <f t="shared" si="47"/>
        <v>0</v>
      </c>
      <c r="J58" s="240">
        <f>SUM(J59:J65)</f>
        <v>0</v>
      </c>
      <c r="K58" s="239">
        <f t="shared" ref="K58:L58" si="48">SUM(K59:K65)</f>
        <v>0</v>
      </c>
      <c r="L58" s="234">
        <f t="shared" si="48"/>
        <v>0</v>
      </c>
      <c r="M58" s="102">
        <f>SUM(M59:M65)</f>
        <v>0</v>
      </c>
      <c r="N58" s="239">
        <f t="shared" ref="N58:O58" si="49">SUM(N59:N65)</f>
        <v>0</v>
      </c>
      <c r="O58" s="233">
        <f t="shared" si="49"/>
        <v>0</v>
      </c>
      <c r="P58" s="236"/>
    </row>
    <row r="59" spans="1:16" hidden="1" x14ac:dyDescent="0.25">
      <c r="A59" s="58">
        <v>1141</v>
      </c>
      <c r="B59" s="101" t="s">
        <v>74</v>
      </c>
      <c r="C59" s="102">
        <f t="shared" si="4"/>
        <v>0</v>
      </c>
      <c r="D59" s="232">
        <v>0</v>
      </c>
      <c r="E59" s="108"/>
      <c r="F59" s="343">
        <f t="shared" ref="F59:F66" si="50">D59+E59</f>
        <v>0</v>
      </c>
      <c r="G59" s="232"/>
      <c r="H59" s="107"/>
      <c r="I59" s="233">
        <f t="shared" ref="I59:I66" si="51">G59+H59</f>
        <v>0</v>
      </c>
      <c r="J59" s="107"/>
      <c r="K59" s="108"/>
      <c r="L59" s="234">
        <f t="shared" ref="L59:L66" si="52">J59+K59</f>
        <v>0</v>
      </c>
      <c r="M59" s="235"/>
      <c r="N59" s="108"/>
      <c r="O59" s="233">
        <f t="shared" ref="O59:O66" si="53">M59+N59</f>
        <v>0</v>
      </c>
      <c r="P59" s="236"/>
    </row>
    <row r="60" spans="1:16" ht="24.75" hidden="1" customHeight="1" x14ac:dyDescent="0.25">
      <c r="A60" s="58">
        <v>1142</v>
      </c>
      <c r="B60" s="101" t="s">
        <v>75</v>
      </c>
      <c r="C60" s="102">
        <f t="shared" si="4"/>
        <v>0</v>
      </c>
      <c r="D60" s="232">
        <v>0</v>
      </c>
      <c r="E60" s="108"/>
      <c r="F60" s="343">
        <f t="shared" si="50"/>
        <v>0</v>
      </c>
      <c r="G60" s="232"/>
      <c r="H60" s="107"/>
      <c r="I60" s="233">
        <f t="shared" si="51"/>
        <v>0</v>
      </c>
      <c r="J60" s="107"/>
      <c r="K60" s="108"/>
      <c r="L60" s="234">
        <f>J60+K60</f>
        <v>0</v>
      </c>
      <c r="M60" s="235"/>
      <c r="N60" s="108"/>
      <c r="O60" s="233">
        <f t="shared" si="53"/>
        <v>0</v>
      </c>
      <c r="P60" s="236"/>
    </row>
    <row r="61" spans="1:16" ht="24" hidden="1" x14ac:dyDescent="0.25">
      <c r="A61" s="58">
        <v>1145</v>
      </c>
      <c r="B61" s="101" t="s">
        <v>76</v>
      </c>
      <c r="C61" s="102">
        <f t="shared" si="4"/>
        <v>0</v>
      </c>
      <c r="D61" s="232">
        <v>0</v>
      </c>
      <c r="E61" s="108"/>
      <c r="F61" s="343">
        <f t="shared" si="50"/>
        <v>0</v>
      </c>
      <c r="G61" s="232"/>
      <c r="H61" s="107"/>
      <c r="I61" s="233">
        <f t="shared" si="51"/>
        <v>0</v>
      </c>
      <c r="J61" s="107"/>
      <c r="K61" s="108"/>
      <c r="L61" s="234">
        <f t="shared" si="52"/>
        <v>0</v>
      </c>
      <c r="M61" s="235"/>
      <c r="N61" s="108"/>
      <c r="O61" s="233">
        <f>M61+N61</f>
        <v>0</v>
      </c>
      <c r="P61" s="236"/>
    </row>
    <row r="62" spans="1:16" ht="27.75" hidden="1" customHeight="1" x14ac:dyDescent="0.25">
      <c r="A62" s="58">
        <v>1146</v>
      </c>
      <c r="B62" s="101" t="s">
        <v>77</v>
      </c>
      <c r="C62" s="102">
        <f t="shared" si="4"/>
        <v>0</v>
      </c>
      <c r="D62" s="232">
        <v>0</v>
      </c>
      <c r="E62" s="108"/>
      <c r="F62" s="343">
        <f t="shared" si="50"/>
        <v>0</v>
      </c>
      <c r="G62" s="232"/>
      <c r="H62" s="107"/>
      <c r="I62" s="233">
        <f t="shared" si="51"/>
        <v>0</v>
      </c>
      <c r="J62" s="107"/>
      <c r="K62" s="108"/>
      <c r="L62" s="234">
        <f t="shared" si="52"/>
        <v>0</v>
      </c>
      <c r="M62" s="235"/>
      <c r="N62" s="108"/>
      <c r="O62" s="233">
        <f t="shared" si="53"/>
        <v>0</v>
      </c>
      <c r="P62" s="236"/>
    </row>
    <row r="63" spans="1:16" hidden="1" x14ac:dyDescent="0.25">
      <c r="A63" s="58">
        <v>1147</v>
      </c>
      <c r="B63" s="101" t="s">
        <v>78</v>
      </c>
      <c r="C63" s="102">
        <f t="shared" si="4"/>
        <v>0</v>
      </c>
      <c r="D63" s="232">
        <v>0</v>
      </c>
      <c r="E63" s="108"/>
      <c r="F63" s="343">
        <f t="shared" si="50"/>
        <v>0</v>
      </c>
      <c r="G63" s="232"/>
      <c r="H63" s="107"/>
      <c r="I63" s="233">
        <f t="shared" si="51"/>
        <v>0</v>
      </c>
      <c r="J63" s="107"/>
      <c r="K63" s="108"/>
      <c r="L63" s="234">
        <f t="shared" si="52"/>
        <v>0</v>
      </c>
      <c r="M63" s="235"/>
      <c r="N63" s="108"/>
      <c r="O63" s="233">
        <f t="shared" si="53"/>
        <v>0</v>
      </c>
      <c r="P63" s="236"/>
    </row>
    <row r="64" spans="1:16" hidden="1" x14ac:dyDescent="0.25">
      <c r="A64" s="58">
        <v>1148</v>
      </c>
      <c r="B64" s="101" t="s">
        <v>79</v>
      </c>
      <c r="C64" s="102">
        <f t="shared" si="4"/>
        <v>0</v>
      </c>
      <c r="D64" s="232">
        <v>0</v>
      </c>
      <c r="E64" s="108"/>
      <c r="F64" s="343">
        <f t="shared" si="50"/>
        <v>0</v>
      </c>
      <c r="G64" s="232"/>
      <c r="H64" s="107"/>
      <c r="I64" s="233">
        <f t="shared" si="51"/>
        <v>0</v>
      </c>
      <c r="J64" s="107"/>
      <c r="K64" s="108"/>
      <c r="L64" s="234">
        <f t="shared" si="52"/>
        <v>0</v>
      </c>
      <c r="M64" s="235"/>
      <c r="N64" s="108"/>
      <c r="O64" s="233">
        <f t="shared" si="53"/>
        <v>0</v>
      </c>
      <c r="P64" s="236"/>
    </row>
    <row r="65" spans="1:16" ht="24" hidden="1" customHeight="1" x14ac:dyDescent="0.25">
      <c r="A65" s="58">
        <v>1149</v>
      </c>
      <c r="B65" s="101" t="s">
        <v>80</v>
      </c>
      <c r="C65" s="102">
        <f>F65+I65+L65+O65</f>
        <v>0</v>
      </c>
      <c r="D65" s="232">
        <v>0</v>
      </c>
      <c r="E65" s="108"/>
      <c r="F65" s="343">
        <f t="shared" si="50"/>
        <v>0</v>
      </c>
      <c r="G65" s="232"/>
      <c r="H65" s="107"/>
      <c r="I65" s="233">
        <f t="shared" si="51"/>
        <v>0</v>
      </c>
      <c r="J65" s="107"/>
      <c r="K65" s="108"/>
      <c r="L65" s="234">
        <f t="shared" si="52"/>
        <v>0</v>
      </c>
      <c r="M65" s="235"/>
      <c r="N65" s="108"/>
      <c r="O65" s="233">
        <f t="shared" si="53"/>
        <v>0</v>
      </c>
      <c r="P65" s="236"/>
    </row>
    <row r="66" spans="1:16" ht="36" x14ac:dyDescent="0.25">
      <c r="A66" s="220">
        <v>1150</v>
      </c>
      <c r="B66" s="164" t="s">
        <v>81</v>
      </c>
      <c r="C66" s="170">
        <f>F66+I66+L66+O66</f>
        <v>9000</v>
      </c>
      <c r="D66" s="241">
        <v>9000</v>
      </c>
      <c r="E66" s="478"/>
      <c r="F66" s="426">
        <f t="shared" si="50"/>
        <v>9000</v>
      </c>
      <c r="G66" s="241"/>
      <c r="H66" s="516"/>
      <c r="I66" s="426">
        <f t="shared" si="51"/>
        <v>0</v>
      </c>
      <c r="J66" s="243"/>
      <c r="K66" s="478"/>
      <c r="L66" s="426">
        <f t="shared" si="52"/>
        <v>0</v>
      </c>
      <c r="M66" s="244"/>
      <c r="N66" s="242"/>
      <c r="O66" s="224">
        <f t="shared" si="53"/>
        <v>0</v>
      </c>
      <c r="P66" s="226"/>
    </row>
    <row r="67" spans="1:16" ht="24" x14ac:dyDescent="0.25">
      <c r="A67" s="76">
        <v>1200</v>
      </c>
      <c r="B67" s="213" t="s">
        <v>82</v>
      </c>
      <c r="C67" s="77">
        <f t="shared" si="4"/>
        <v>450</v>
      </c>
      <c r="D67" s="214">
        <f>SUM(D68:D69)</f>
        <v>450</v>
      </c>
      <c r="E67" s="473">
        <f t="shared" ref="E67:F67" si="54">SUM(E68:E69)</f>
        <v>0</v>
      </c>
      <c r="F67" s="424">
        <f t="shared" si="54"/>
        <v>450</v>
      </c>
      <c r="G67" s="214">
        <f>SUM(G68:G69)</f>
        <v>0</v>
      </c>
      <c r="H67" s="89">
        <f t="shared" ref="H67:I67" si="55">SUM(H68:H69)</f>
        <v>0</v>
      </c>
      <c r="I67" s="424">
        <f t="shared" si="55"/>
        <v>0</v>
      </c>
      <c r="J67" s="87">
        <f>SUM(J68:J69)</f>
        <v>0</v>
      </c>
      <c r="K67" s="473">
        <f t="shared" ref="K67:L67" si="56">SUM(K68:K69)</f>
        <v>0</v>
      </c>
      <c r="L67" s="424">
        <f t="shared" si="56"/>
        <v>0</v>
      </c>
      <c r="M67" s="77">
        <f>SUM(M68:M69)</f>
        <v>0</v>
      </c>
      <c r="N67" s="88">
        <f t="shared" ref="N67:O67" si="57">SUM(N68:N69)</f>
        <v>0</v>
      </c>
      <c r="O67" s="215">
        <f t="shared" si="57"/>
        <v>0</v>
      </c>
      <c r="P67" s="245"/>
    </row>
    <row r="68" spans="1:16" ht="24" x14ac:dyDescent="0.25">
      <c r="A68" s="496">
        <v>1210</v>
      </c>
      <c r="B68" s="91" t="s">
        <v>83</v>
      </c>
      <c r="C68" s="92">
        <f t="shared" si="4"/>
        <v>450</v>
      </c>
      <c r="D68" s="227">
        <v>450</v>
      </c>
      <c r="E68" s="475"/>
      <c r="F68" s="433">
        <f>D68+E68</f>
        <v>450</v>
      </c>
      <c r="G68" s="227"/>
      <c r="H68" s="517"/>
      <c r="I68" s="433">
        <f>G68+H68</f>
        <v>0</v>
      </c>
      <c r="J68" s="97"/>
      <c r="K68" s="475"/>
      <c r="L68" s="433">
        <f>J68+K68</f>
        <v>0</v>
      </c>
      <c r="M68" s="230"/>
      <c r="N68" s="98"/>
      <c r="O68" s="228">
        <f>M68+N68</f>
        <v>0</v>
      </c>
      <c r="P68" s="231"/>
    </row>
    <row r="69" spans="1:16" ht="24" hidden="1" x14ac:dyDescent="0.25">
      <c r="A69" s="237">
        <v>1220</v>
      </c>
      <c r="B69" s="101" t="s">
        <v>84</v>
      </c>
      <c r="C69" s="102">
        <f t="shared" si="4"/>
        <v>0</v>
      </c>
      <c r="D69" s="238">
        <f>SUM(D70:D74)</f>
        <v>0</v>
      </c>
      <c r="E69" s="239">
        <f t="shared" ref="E69:F69" si="58">SUM(E70:E74)</f>
        <v>0</v>
      </c>
      <c r="F69" s="343">
        <f t="shared" si="58"/>
        <v>0</v>
      </c>
      <c r="G69" s="238">
        <f>SUM(G70:G74)</f>
        <v>0</v>
      </c>
      <c r="H69" s="240">
        <f t="shared" ref="H69:I69" si="59">SUM(H70:H74)</f>
        <v>0</v>
      </c>
      <c r="I69" s="233">
        <f t="shared" si="59"/>
        <v>0</v>
      </c>
      <c r="J69" s="240">
        <f>SUM(J70:J74)</f>
        <v>0</v>
      </c>
      <c r="K69" s="239">
        <f t="shared" ref="K69:L69" si="60">SUM(K70:K74)</f>
        <v>0</v>
      </c>
      <c r="L69" s="234">
        <f t="shared" si="60"/>
        <v>0</v>
      </c>
      <c r="M69" s="102">
        <f>SUM(M70:M74)</f>
        <v>0</v>
      </c>
      <c r="N69" s="239">
        <f t="shared" ref="N69:O69" si="61">SUM(N70:N74)</f>
        <v>0</v>
      </c>
      <c r="O69" s="233">
        <f t="shared" si="61"/>
        <v>0</v>
      </c>
      <c r="P69" s="236"/>
    </row>
    <row r="70" spans="1:16" ht="48" hidden="1" x14ac:dyDescent="0.25">
      <c r="A70" s="58">
        <v>1221</v>
      </c>
      <c r="B70" s="101" t="s">
        <v>85</v>
      </c>
      <c r="C70" s="102">
        <f t="shared" si="4"/>
        <v>0</v>
      </c>
      <c r="D70" s="232">
        <v>0</v>
      </c>
      <c r="E70" s="108"/>
      <c r="F70" s="343">
        <f t="shared" ref="F70:F74" si="62">D70+E70</f>
        <v>0</v>
      </c>
      <c r="G70" s="232"/>
      <c r="H70" s="107"/>
      <c r="I70" s="233">
        <f t="shared" ref="I70:I74" si="63">G70+H70</f>
        <v>0</v>
      </c>
      <c r="J70" s="107"/>
      <c r="K70" s="108"/>
      <c r="L70" s="234">
        <f t="shared" ref="L70:L74" si="64">J70+K70</f>
        <v>0</v>
      </c>
      <c r="M70" s="235"/>
      <c r="N70" s="108"/>
      <c r="O70" s="233">
        <f t="shared" ref="O70:O74" si="65">M70+N70</f>
        <v>0</v>
      </c>
      <c r="P70" s="236"/>
    </row>
    <row r="71" spans="1:16" hidden="1" x14ac:dyDescent="0.25">
      <c r="A71" s="58">
        <v>1223</v>
      </c>
      <c r="B71" s="101" t="s">
        <v>86</v>
      </c>
      <c r="C71" s="102">
        <f t="shared" si="4"/>
        <v>0</v>
      </c>
      <c r="D71" s="232">
        <v>0</v>
      </c>
      <c r="E71" s="108"/>
      <c r="F71" s="343">
        <f t="shared" si="62"/>
        <v>0</v>
      </c>
      <c r="G71" s="232"/>
      <c r="H71" s="107"/>
      <c r="I71" s="233">
        <f t="shared" si="63"/>
        <v>0</v>
      </c>
      <c r="J71" s="107"/>
      <c r="K71" s="108"/>
      <c r="L71" s="234">
        <f t="shared" si="64"/>
        <v>0</v>
      </c>
      <c r="M71" s="235"/>
      <c r="N71" s="108"/>
      <c r="O71" s="233">
        <f t="shared" si="65"/>
        <v>0</v>
      </c>
      <c r="P71" s="236"/>
    </row>
    <row r="72" spans="1:16" hidden="1" x14ac:dyDescent="0.25">
      <c r="A72" s="58">
        <v>1225</v>
      </c>
      <c r="B72" s="101" t="s">
        <v>87</v>
      </c>
      <c r="C72" s="102">
        <f t="shared" si="4"/>
        <v>0</v>
      </c>
      <c r="D72" s="232">
        <v>0</v>
      </c>
      <c r="E72" s="108"/>
      <c r="F72" s="343">
        <f t="shared" si="62"/>
        <v>0</v>
      </c>
      <c r="G72" s="232"/>
      <c r="H72" s="107"/>
      <c r="I72" s="233">
        <f t="shared" si="63"/>
        <v>0</v>
      </c>
      <c r="J72" s="107"/>
      <c r="K72" s="108"/>
      <c r="L72" s="234">
        <f t="shared" si="64"/>
        <v>0</v>
      </c>
      <c r="M72" s="235"/>
      <c r="N72" s="108"/>
      <c r="O72" s="233">
        <f t="shared" si="65"/>
        <v>0</v>
      </c>
      <c r="P72" s="236"/>
    </row>
    <row r="73" spans="1:16" ht="36" hidden="1" x14ac:dyDescent="0.25">
      <c r="A73" s="58">
        <v>1227</v>
      </c>
      <c r="B73" s="101" t="s">
        <v>88</v>
      </c>
      <c r="C73" s="102">
        <f t="shared" si="4"/>
        <v>0</v>
      </c>
      <c r="D73" s="232">
        <v>0</v>
      </c>
      <c r="E73" s="108"/>
      <c r="F73" s="343">
        <f t="shared" si="62"/>
        <v>0</v>
      </c>
      <c r="G73" s="232"/>
      <c r="H73" s="107"/>
      <c r="I73" s="233">
        <f t="shared" si="63"/>
        <v>0</v>
      </c>
      <c r="J73" s="107"/>
      <c r="K73" s="108"/>
      <c r="L73" s="234">
        <f t="shared" si="64"/>
        <v>0</v>
      </c>
      <c r="M73" s="235"/>
      <c r="N73" s="108"/>
      <c r="O73" s="233">
        <f t="shared" si="65"/>
        <v>0</v>
      </c>
      <c r="P73" s="236"/>
    </row>
    <row r="74" spans="1:16" ht="48" hidden="1" x14ac:dyDescent="0.25">
      <c r="A74" s="58">
        <v>1228</v>
      </c>
      <c r="B74" s="101" t="s">
        <v>89</v>
      </c>
      <c r="C74" s="102">
        <f t="shared" si="4"/>
        <v>0</v>
      </c>
      <c r="D74" s="232">
        <v>0</v>
      </c>
      <c r="E74" s="108"/>
      <c r="F74" s="343">
        <f t="shared" si="62"/>
        <v>0</v>
      </c>
      <c r="G74" s="232"/>
      <c r="H74" s="107"/>
      <c r="I74" s="233">
        <f t="shared" si="63"/>
        <v>0</v>
      </c>
      <c r="J74" s="107"/>
      <c r="K74" s="108"/>
      <c r="L74" s="234">
        <f t="shared" si="64"/>
        <v>0</v>
      </c>
      <c r="M74" s="235"/>
      <c r="N74" s="108"/>
      <c r="O74" s="233">
        <f t="shared" si="65"/>
        <v>0</v>
      </c>
      <c r="P74" s="236"/>
    </row>
    <row r="75" spans="1:16" x14ac:dyDescent="0.25">
      <c r="A75" s="205">
        <v>2000</v>
      </c>
      <c r="B75" s="205" t="s">
        <v>90</v>
      </c>
      <c r="C75" s="206">
        <f t="shared" si="4"/>
        <v>866005</v>
      </c>
      <c r="D75" s="207">
        <f>SUM(D76,D83,D130,D164,D165,D172)</f>
        <v>866005</v>
      </c>
      <c r="E75" s="472">
        <f t="shared" ref="E75:F75" si="66">SUM(E76,E83,E130,E164,E165,E172)</f>
        <v>0</v>
      </c>
      <c r="F75" s="431">
        <f t="shared" si="66"/>
        <v>866005</v>
      </c>
      <c r="G75" s="207">
        <f>SUM(G76,G83,G130,G164,G165,G172)</f>
        <v>0</v>
      </c>
      <c r="H75" s="211">
        <f t="shared" ref="H75:I75" si="67">SUM(H76,H83,H130,H164,H165,H172)</f>
        <v>0</v>
      </c>
      <c r="I75" s="431">
        <f t="shared" si="67"/>
        <v>0</v>
      </c>
      <c r="J75" s="209">
        <f>SUM(J76,J83,J130,J164,J165,J172)</f>
        <v>0</v>
      </c>
      <c r="K75" s="472">
        <f t="shared" ref="K75:L75" si="68">SUM(K76,K83,K130,K164,K165,K172)</f>
        <v>0</v>
      </c>
      <c r="L75" s="431">
        <f t="shared" si="68"/>
        <v>0</v>
      </c>
      <c r="M75" s="206">
        <f>SUM(M76,M83,M130,M164,M165,M172)</f>
        <v>0</v>
      </c>
      <c r="N75" s="208">
        <f t="shared" ref="N75:O75" si="69">SUM(N76,N83,N130,N164,N165,N172)</f>
        <v>0</v>
      </c>
      <c r="O75" s="210">
        <f t="shared" si="69"/>
        <v>0</v>
      </c>
      <c r="P75" s="212"/>
    </row>
    <row r="76" spans="1:16" ht="24" hidden="1" x14ac:dyDescent="0.25">
      <c r="A76" s="76">
        <v>2100</v>
      </c>
      <c r="B76" s="213" t="s">
        <v>91</v>
      </c>
      <c r="C76" s="77">
        <f t="shared" si="4"/>
        <v>0</v>
      </c>
      <c r="D76" s="214">
        <f>SUM(D77,D80)</f>
        <v>0</v>
      </c>
      <c r="E76" s="88">
        <f t="shared" ref="E76:F76" si="70">SUM(E77,E80)</f>
        <v>0</v>
      </c>
      <c r="F76" s="345">
        <f t="shared" si="70"/>
        <v>0</v>
      </c>
      <c r="G76" s="214">
        <f>SUM(G77,G80)</f>
        <v>0</v>
      </c>
      <c r="H76" s="87">
        <f t="shared" ref="H76:I76" si="71">SUM(H77,H80)</f>
        <v>0</v>
      </c>
      <c r="I76" s="215">
        <f t="shared" si="71"/>
        <v>0</v>
      </c>
      <c r="J76" s="87">
        <f>SUM(J77,J80)</f>
        <v>0</v>
      </c>
      <c r="K76" s="88">
        <f t="shared" ref="K76:L76" si="72">SUM(K77,K80)</f>
        <v>0</v>
      </c>
      <c r="L76" s="89">
        <f t="shared" si="72"/>
        <v>0</v>
      </c>
      <c r="M76" s="77">
        <f>SUM(M77,M80)</f>
        <v>0</v>
      </c>
      <c r="N76" s="88">
        <f t="shared" ref="N76:O76" si="73">SUM(N77,N80)</f>
        <v>0</v>
      </c>
      <c r="O76" s="215">
        <f t="shared" si="73"/>
        <v>0</v>
      </c>
      <c r="P76" s="245"/>
    </row>
    <row r="77" spans="1:16" ht="24" hidden="1" x14ac:dyDescent="0.25">
      <c r="A77" s="496">
        <v>2110</v>
      </c>
      <c r="B77" s="91" t="s">
        <v>92</v>
      </c>
      <c r="C77" s="92">
        <f t="shared" si="4"/>
        <v>0</v>
      </c>
      <c r="D77" s="246">
        <f>SUM(D78:D79)</f>
        <v>0</v>
      </c>
      <c r="E77" s="247">
        <f t="shared" ref="E77:F77" si="74">SUM(E78:E79)</f>
        <v>0</v>
      </c>
      <c r="F77" s="359">
        <f t="shared" si="74"/>
        <v>0</v>
      </c>
      <c r="G77" s="246">
        <f>SUM(G78:G79)</f>
        <v>0</v>
      </c>
      <c r="H77" s="248">
        <f t="shared" ref="H77:I77" si="75">SUM(H78:H79)</f>
        <v>0</v>
      </c>
      <c r="I77" s="228">
        <f t="shared" si="75"/>
        <v>0</v>
      </c>
      <c r="J77" s="248">
        <f>SUM(J78:J79)</f>
        <v>0</v>
      </c>
      <c r="K77" s="247">
        <f t="shared" ref="K77:L77" si="76">SUM(K78:K79)</f>
        <v>0</v>
      </c>
      <c r="L77" s="229">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v>0</v>
      </c>
      <c r="E78" s="108"/>
      <c r="F78" s="343">
        <f t="shared" ref="F78:F79" si="78">D78+E78</f>
        <v>0</v>
      </c>
      <c r="G78" s="232"/>
      <c r="H78" s="107"/>
      <c r="I78" s="233">
        <f t="shared" ref="I78:I79" si="79">G78+H78</f>
        <v>0</v>
      </c>
      <c r="J78" s="107"/>
      <c r="K78" s="108"/>
      <c r="L78" s="234">
        <f t="shared" ref="L78:L79" si="80">J78+K78</f>
        <v>0</v>
      </c>
      <c r="M78" s="235"/>
      <c r="N78" s="108"/>
      <c r="O78" s="233">
        <f t="shared" ref="O78:O79" si="81">M78+N78</f>
        <v>0</v>
      </c>
      <c r="P78" s="236"/>
    </row>
    <row r="79" spans="1:16" ht="24" hidden="1" x14ac:dyDescent="0.25">
      <c r="A79" s="58">
        <v>2112</v>
      </c>
      <c r="B79" s="101" t="s">
        <v>94</v>
      </c>
      <c r="C79" s="102">
        <f t="shared" si="4"/>
        <v>0</v>
      </c>
      <c r="D79" s="232">
        <v>0</v>
      </c>
      <c r="E79" s="108"/>
      <c r="F79" s="343">
        <f t="shared" si="78"/>
        <v>0</v>
      </c>
      <c r="G79" s="232"/>
      <c r="H79" s="107"/>
      <c r="I79" s="233">
        <f t="shared" si="79"/>
        <v>0</v>
      </c>
      <c r="J79" s="107"/>
      <c r="K79" s="108"/>
      <c r="L79" s="234">
        <f t="shared" si="80"/>
        <v>0</v>
      </c>
      <c r="M79" s="235"/>
      <c r="N79" s="108"/>
      <c r="O79" s="233">
        <f t="shared" si="81"/>
        <v>0</v>
      </c>
      <c r="P79" s="236"/>
    </row>
    <row r="80" spans="1:16" ht="24" hidden="1" x14ac:dyDescent="0.25">
      <c r="A80" s="237">
        <v>2120</v>
      </c>
      <c r="B80" s="101" t="s">
        <v>95</v>
      </c>
      <c r="C80" s="102">
        <f t="shared" si="4"/>
        <v>0</v>
      </c>
      <c r="D80" s="238">
        <f>SUM(D81:D82)</f>
        <v>0</v>
      </c>
      <c r="E80" s="239">
        <f t="shared" ref="E80:F80" si="82">SUM(E81:E82)</f>
        <v>0</v>
      </c>
      <c r="F80" s="343">
        <f t="shared" si="82"/>
        <v>0</v>
      </c>
      <c r="G80" s="238">
        <f>SUM(G81:G82)</f>
        <v>0</v>
      </c>
      <c r="H80" s="240">
        <f t="shared" ref="H80:I80" si="83">SUM(H81:H82)</f>
        <v>0</v>
      </c>
      <c r="I80" s="233">
        <f t="shared" si="83"/>
        <v>0</v>
      </c>
      <c r="J80" s="240">
        <f>SUM(J81:J82)</f>
        <v>0</v>
      </c>
      <c r="K80" s="239">
        <f t="shared" ref="K80:L80" si="84">SUM(K81:K82)</f>
        <v>0</v>
      </c>
      <c r="L80" s="234">
        <f t="shared" si="84"/>
        <v>0</v>
      </c>
      <c r="M80" s="102">
        <f>SUM(M81:M82)</f>
        <v>0</v>
      </c>
      <c r="N80" s="239">
        <f t="shared" ref="N80:O80" si="85">SUM(N81:N82)</f>
        <v>0</v>
      </c>
      <c r="O80" s="233">
        <f t="shared" si="85"/>
        <v>0</v>
      </c>
      <c r="P80" s="236"/>
    </row>
    <row r="81" spans="1:16" hidden="1" x14ac:dyDescent="0.25">
      <c r="A81" s="58">
        <v>2121</v>
      </c>
      <c r="B81" s="101" t="s">
        <v>93</v>
      </c>
      <c r="C81" s="102">
        <f t="shared" si="4"/>
        <v>0</v>
      </c>
      <c r="D81" s="232">
        <v>0</v>
      </c>
      <c r="E81" s="108"/>
      <c r="F81" s="343">
        <f t="shared" ref="F81:F82" si="86">D81+E81</f>
        <v>0</v>
      </c>
      <c r="G81" s="232"/>
      <c r="H81" s="107"/>
      <c r="I81" s="233">
        <f t="shared" ref="I81:I82" si="87">G81+H81</f>
        <v>0</v>
      </c>
      <c r="J81" s="107"/>
      <c r="K81" s="108"/>
      <c r="L81" s="234">
        <f t="shared" ref="L81:L82" si="88">J81+K81</f>
        <v>0</v>
      </c>
      <c r="M81" s="235"/>
      <c r="N81" s="108"/>
      <c r="O81" s="233">
        <f t="shared" ref="O81:O82" si="89">M81+N81</f>
        <v>0</v>
      </c>
      <c r="P81" s="236"/>
    </row>
    <row r="82" spans="1:16" ht="24" hidden="1" x14ac:dyDescent="0.25">
      <c r="A82" s="58">
        <v>2122</v>
      </c>
      <c r="B82" s="101" t="s">
        <v>94</v>
      </c>
      <c r="C82" s="102">
        <f t="shared" si="4"/>
        <v>0</v>
      </c>
      <c r="D82" s="232">
        <v>0</v>
      </c>
      <c r="E82" s="108"/>
      <c r="F82" s="343">
        <f t="shared" si="86"/>
        <v>0</v>
      </c>
      <c r="G82" s="232"/>
      <c r="H82" s="107"/>
      <c r="I82" s="233">
        <f t="shared" si="87"/>
        <v>0</v>
      </c>
      <c r="J82" s="107"/>
      <c r="K82" s="108"/>
      <c r="L82" s="234">
        <f t="shared" si="88"/>
        <v>0</v>
      </c>
      <c r="M82" s="235"/>
      <c r="N82" s="108"/>
      <c r="O82" s="233">
        <f t="shared" si="89"/>
        <v>0</v>
      </c>
      <c r="P82" s="236"/>
    </row>
    <row r="83" spans="1:16" x14ac:dyDescent="0.25">
      <c r="A83" s="76">
        <v>2200</v>
      </c>
      <c r="B83" s="213" t="s">
        <v>96</v>
      </c>
      <c r="C83" s="77">
        <f t="shared" si="4"/>
        <v>815895</v>
      </c>
      <c r="D83" s="214">
        <f>SUM(D84,D89,D95,D103,D112,D116,D122,D128)</f>
        <v>815895</v>
      </c>
      <c r="E83" s="473">
        <f t="shared" ref="E83:F83" si="90">SUM(E84,E89,E95,E103,E112,E116,E122,E128)</f>
        <v>0</v>
      </c>
      <c r="F83" s="424">
        <f t="shared" si="90"/>
        <v>815895</v>
      </c>
      <c r="G83" s="214">
        <f>SUM(G84,G89,G95,G103,G112,G116,G122,G128)</f>
        <v>0</v>
      </c>
      <c r="H83" s="89">
        <f t="shared" ref="H83:I83" si="91">SUM(H84,H89,H95,H103,H112,H116,H122,H128)</f>
        <v>0</v>
      </c>
      <c r="I83" s="424">
        <f t="shared" si="91"/>
        <v>0</v>
      </c>
      <c r="J83" s="87">
        <f>SUM(J84,J89,J95,J103,J112,J116,J122,J128)</f>
        <v>0</v>
      </c>
      <c r="K83" s="473">
        <f t="shared" ref="K83:L83" si="92">SUM(K84,K89,K95,K103,K112,K116,K122,K128)</f>
        <v>0</v>
      </c>
      <c r="L83" s="424">
        <f t="shared" si="92"/>
        <v>0</v>
      </c>
      <c r="M83" s="125">
        <f>SUM(M84,M89,M95,M103,M112,M116,M122,M128)</f>
        <v>0</v>
      </c>
      <c r="N83" s="249">
        <f t="shared" ref="N83:O83" si="93">SUM(N84,N89,N95,N103,N112,N116,N122,N128)</f>
        <v>0</v>
      </c>
      <c r="O83" s="250">
        <f t="shared" si="93"/>
        <v>0</v>
      </c>
      <c r="P83" s="251"/>
    </row>
    <row r="84" spans="1:16" ht="24" hidden="1" x14ac:dyDescent="0.25">
      <c r="A84" s="220">
        <v>2210</v>
      </c>
      <c r="B84" s="164" t="s">
        <v>97</v>
      </c>
      <c r="C84" s="170">
        <f t="shared" si="4"/>
        <v>0</v>
      </c>
      <c r="D84" s="221">
        <f>SUM(D85:D88)</f>
        <v>0</v>
      </c>
      <c r="E84" s="222">
        <f t="shared" ref="E84:F84" si="94">SUM(E85:E88)</f>
        <v>0</v>
      </c>
      <c r="F84" s="358">
        <f t="shared" si="94"/>
        <v>0</v>
      </c>
      <c r="G84" s="221">
        <f>SUM(G85:G88)</f>
        <v>0</v>
      </c>
      <c r="H84" s="223">
        <f t="shared" ref="H84:I84" si="95">SUM(H85:H88)</f>
        <v>0</v>
      </c>
      <c r="I84" s="224">
        <f t="shared" si="95"/>
        <v>0</v>
      </c>
      <c r="J84" s="223">
        <f>SUM(J85:J88)</f>
        <v>0</v>
      </c>
      <c r="K84" s="222">
        <f t="shared" ref="K84:L84" si="96">SUM(K85:K88)</f>
        <v>0</v>
      </c>
      <c r="L84" s="225">
        <f t="shared" si="96"/>
        <v>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v>0</v>
      </c>
      <c r="E85" s="98"/>
      <c r="F85" s="359">
        <f t="shared" ref="F85:F88" si="99">D85+E85</f>
        <v>0</v>
      </c>
      <c r="G85" s="227"/>
      <c r="H85" s="97"/>
      <c r="I85" s="228">
        <f t="shared" ref="I85:I88" si="100">G85+H85</f>
        <v>0</v>
      </c>
      <c r="J85" s="97"/>
      <c r="K85" s="98"/>
      <c r="L85" s="229">
        <f t="shared" ref="L85:L88" si="101">J85+K85</f>
        <v>0</v>
      </c>
      <c r="M85" s="230"/>
      <c r="N85" s="98"/>
      <c r="O85" s="228">
        <f t="shared" ref="O85:O88" si="102">M85+N85</f>
        <v>0</v>
      </c>
      <c r="P85" s="231"/>
    </row>
    <row r="86" spans="1:16" ht="36" hidden="1" x14ac:dyDescent="0.25">
      <c r="A86" s="58">
        <v>2212</v>
      </c>
      <c r="B86" s="101" t="s">
        <v>99</v>
      </c>
      <c r="C86" s="102">
        <f t="shared" si="98"/>
        <v>0</v>
      </c>
      <c r="D86" s="232">
        <v>0</v>
      </c>
      <c r="E86" s="108"/>
      <c r="F86" s="343">
        <f t="shared" si="99"/>
        <v>0</v>
      </c>
      <c r="G86" s="232"/>
      <c r="H86" s="107"/>
      <c r="I86" s="233">
        <f t="shared" si="100"/>
        <v>0</v>
      </c>
      <c r="J86" s="107"/>
      <c r="K86" s="108"/>
      <c r="L86" s="234">
        <f t="shared" si="101"/>
        <v>0</v>
      </c>
      <c r="M86" s="235"/>
      <c r="N86" s="108"/>
      <c r="O86" s="233">
        <f t="shared" si="102"/>
        <v>0</v>
      </c>
      <c r="P86" s="236"/>
    </row>
    <row r="87" spans="1:16" ht="24" hidden="1" x14ac:dyDescent="0.25">
      <c r="A87" s="58">
        <v>2214</v>
      </c>
      <c r="B87" s="101" t="s">
        <v>100</v>
      </c>
      <c r="C87" s="102">
        <f t="shared" si="98"/>
        <v>0</v>
      </c>
      <c r="D87" s="232">
        <v>0</v>
      </c>
      <c r="E87" s="108"/>
      <c r="F87" s="343">
        <f t="shared" si="99"/>
        <v>0</v>
      </c>
      <c r="G87" s="232"/>
      <c r="H87" s="107"/>
      <c r="I87" s="233">
        <f t="shared" si="100"/>
        <v>0</v>
      </c>
      <c r="J87" s="107"/>
      <c r="K87" s="108"/>
      <c r="L87" s="234">
        <f t="shared" si="101"/>
        <v>0</v>
      </c>
      <c r="M87" s="235"/>
      <c r="N87" s="108"/>
      <c r="O87" s="233">
        <f t="shared" si="102"/>
        <v>0</v>
      </c>
      <c r="P87" s="236"/>
    </row>
    <row r="88" spans="1:16" hidden="1" x14ac:dyDescent="0.25">
      <c r="A88" s="58">
        <v>2219</v>
      </c>
      <c r="B88" s="101" t="s">
        <v>101</v>
      </c>
      <c r="C88" s="102">
        <f t="shared" si="98"/>
        <v>0</v>
      </c>
      <c r="D88" s="232">
        <v>0</v>
      </c>
      <c r="E88" s="108"/>
      <c r="F88" s="343">
        <f t="shared" si="99"/>
        <v>0</v>
      </c>
      <c r="G88" s="232"/>
      <c r="H88" s="107"/>
      <c r="I88" s="233">
        <f t="shared" si="100"/>
        <v>0</v>
      </c>
      <c r="J88" s="107"/>
      <c r="K88" s="108"/>
      <c r="L88" s="234">
        <f t="shared" si="101"/>
        <v>0</v>
      </c>
      <c r="M88" s="235"/>
      <c r="N88" s="108"/>
      <c r="O88" s="233">
        <f t="shared" si="102"/>
        <v>0</v>
      </c>
      <c r="P88" s="236"/>
    </row>
    <row r="89" spans="1:16" ht="24" hidden="1" x14ac:dyDescent="0.25">
      <c r="A89" s="237">
        <v>2220</v>
      </c>
      <c r="B89" s="101" t="s">
        <v>102</v>
      </c>
      <c r="C89" s="102">
        <f t="shared" si="98"/>
        <v>0</v>
      </c>
      <c r="D89" s="238">
        <f>SUM(D90:D94)</f>
        <v>0</v>
      </c>
      <c r="E89" s="239">
        <f t="shared" ref="E89:F89" si="103">SUM(E90:E94)</f>
        <v>0</v>
      </c>
      <c r="F89" s="343">
        <f t="shared" si="103"/>
        <v>0</v>
      </c>
      <c r="G89" s="238">
        <f>SUM(G90:G94)</f>
        <v>0</v>
      </c>
      <c r="H89" s="240">
        <f t="shared" ref="H89:I89" si="104">SUM(H90:H94)</f>
        <v>0</v>
      </c>
      <c r="I89" s="233">
        <f t="shared" si="104"/>
        <v>0</v>
      </c>
      <c r="J89" s="240">
        <f>SUM(J90:J94)</f>
        <v>0</v>
      </c>
      <c r="K89" s="239">
        <f t="shared" ref="K89:L89" si="105">SUM(K90:K94)</f>
        <v>0</v>
      </c>
      <c r="L89" s="234">
        <f t="shared" si="105"/>
        <v>0</v>
      </c>
      <c r="M89" s="102">
        <f>SUM(M90:M94)</f>
        <v>0</v>
      </c>
      <c r="N89" s="239">
        <f t="shared" ref="N89:O89" si="106">SUM(N90:N94)</f>
        <v>0</v>
      </c>
      <c r="O89" s="233">
        <f t="shared" si="106"/>
        <v>0</v>
      </c>
      <c r="P89" s="236"/>
    </row>
    <row r="90" spans="1:16" ht="24" hidden="1" x14ac:dyDescent="0.25">
      <c r="A90" s="58">
        <v>2221</v>
      </c>
      <c r="B90" s="101" t="s">
        <v>103</v>
      </c>
      <c r="C90" s="102">
        <f t="shared" si="98"/>
        <v>0</v>
      </c>
      <c r="D90" s="232">
        <v>0</v>
      </c>
      <c r="E90" s="108"/>
      <c r="F90" s="343">
        <f t="shared" ref="F90:F94" si="107">D90+E90</f>
        <v>0</v>
      </c>
      <c r="G90" s="232"/>
      <c r="H90" s="107"/>
      <c r="I90" s="233">
        <f t="shared" ref="I90:I94" si="108">G90+H90</f>
        <v>0</v>
      </c>
      <c r="J90" s="107"/>
      <c r="K90" s="108"/>
      <c r="L90" s="234">
        <f t="shared" ref="L90:L94" si="109">J90+K90</f>
        <v>0</v>
      </c>
      <c r="M90" s="235"/>
      <c r="N90" s="108"/>
      <c r="O90" s="233">
        <f t="shared" ref="O90:O94" si="110">M90+N90</f>
        <v>0</v>
      </c>
      <c r="P90" s="236"/>
    </row>
    <row r="91" spans="1:16" hidden="1" x14ac:dyDescent="0.25">
      <c r="A91" s="58">
        <v>2222</v>
      </c>
      <c r="B91" s="101" t="s">
        <v>104</v>
      </c>
      <c r="C91" s="102">
        <f t="shared" si="98"/>
        <v>0</v>
      </c>
      <c r="D91" s="232">
        <v>0</v>
      </c>
      <c r="E91" s="108"/>
      <c r="F91" s="343">
        <f t="shared" si="107"/>
        <v>0</v>
      </c>
      <c r="G91" s="232"/>
      <c r="H91" s="107"/>
      <c r="I91" s="233">
        <f t="shared" si="108"/>
        <v>0</v>
      </c>
      <c r="J91" s="107"/>
      <c r="K91" s="108"/>
      <c r="L91" s="234">
        <f t="shared" si="109"/>
        <v>0</v>
      </c>
      <c r="M91" s="235"/>
      <c r="N91" s="108"/>
      <c r="O91" s="233">
        <f t="shared" si="110"/>
        <v>0</v>
      </c>
      <c r="P91" s="236"/>
    </row>
    <row r="92" spans="1:16" hidden="1" x14ac:dyDescent="0.25">
      <c r="A92" s="58">
        <v>2223</v>
      </c>
      <c r="B92" s="101" t="s">
        <v>105</v>
      </c>
      <c r="C92" s="102">
        <f t="shared" si="98"/>
        <v>0</v>
      </c>
      <c r="D92" s="232">
        <v>0</v>
      </c>
      <c r="E92" s="108"/>
      <c r="F92" s="343">
        <f t="shared" si="107"/>
        <v>0</v>
      </c>
      <c r="G92" s="232"/>
      <c r="H92" s="107"/>
      <c r="I92" s="233">
        <f t="shared" si="108"/>
        <v>0</v>
      </c>
      <c r="J92" s="107"/>
      <c r="K92" s="108"/>
      <c r="L92" s="234">
        <f t="shared" si="109"/>
        <v>0</v>
      </c>
      <c r="M92" s="235"/>
      <c r="N92" s="108"/>
      <c r="O92" s="233">
        <f t="shared" si="110"/>
        <v>0</v>
      </c>
      <c r="P92" s="236"/>
    </row>
    <row r="93" spans="1:16" ht="48" hidden="1" x14ac:dyDescent="0.25">
      <c r="A93" s="58">
        <v>2224</v>
      </c>
      <c r="B93" s="101" t="s">
        <v>106</v>
      </c>
      <c r="C93" s="102">
        <f t="shared" si="98"/>
        <v>0</v>
      </c>
      <c r="D93" s="232">
        <v>0</v>
      </c>
      <c r="E93" s="108"/>
      <c r="F93" s="343">
        <f t="shared" si="107"/>
        <v>0</v>
      </c>
      <c r="G93" s="232"/>
      <c r="H93" s="107"/>
      <c r="I93" s="233">
        <f t="shared" si="108"/>
        <v>0</v>
      </c>
      <c r="J93" s="107"/>
      <c r="K93" s="108"/>
      <c r="L93" s="234">
        <f t="shared" si="109"/>
        <v>0</v>
      </c>
      <c r="M93" s="235"/>
      <c r="N93" s="108"/>
      <c r="O93" s="233">
        <f t="shared" si="110"/>
        <v>0</v>
      </c>
      <c r="P93" s="236"/>
    </row>
    <row r="94" spans="1:16" ht="24" hidden="1" x14ac:dyDescent="0.25">
      <c r="A94" s="58">
        <v>2229</v>
      </c>
      <c r="B94" s="101" t="s">
        <v>107</v>
      </c>
      <c r="C94" s="102">
        <f t="shared" si="98"/>
        <v>0</v>
      </c>
      <c r="D94" s="232">
        <v>0</v>
      </c>
      <c r="E94" s="108"/>
      <c r="F94" s="343">
        <f t="shared" si="107"/>
        <v>0</v>
      </c>
      <c r="G94" s="232"/>
      <c r="H94" s="107"/>
      <c r="I94" s="233">
        <f t="shared" si="108"/>
        <v>0</v>
      </c>
      <c r="J94" s="107"/>
      <c r="K94" s="108"/>
      <c r="L94" s="234">
        <f t="shared" si="109"/>
        <v>0</v>
      </c>
      <c r="M94" s="235"/>
      <c r="N94" s="108"/>
      <c r="O94" s="233">
        <f t="shared" si="110"/>
        <v>0</v>
      </c>
      <c r="P94" s="236"/>
    </row>
    <row r="95" spans="1:16" ht="36" x14ac:dyDescent="0.25">
      <c r="A95" s="237">
        <v>2230</v>
      </c>
      <c r="B95" s="101" t="s">
        <v>108</v>
      </c>
      <c r="C95" s="102">
        <f t="shared" si="98"/>
        <v>371050</v>
      </c>
      <c r="D95" s="238">
        <f>SUM(D96:D102)</f>
        <v>371050</v>
      </c>
      <c r="E95" s="477">
        <f t="shared" ref="E95:F95" si="111">SUM(E96:E102)</f>
        <v>0</v>
      </c>
      <c r="F95" s="432">
        <f t="shared" si="111"/>
        <v>371050</v>
      </c>
      <c r="G95" s="238">
        <f>SUM(G96:G102)</f>
        <v>0</v>
      </c>
      <c r="H95" s="234">
        <f t="shared" ref="H95:I95" si="112">SUM(H96:H102)</f>
        <v>0</v>
      </c>
      <c r="I95" s="432">
        <f t="shared" si="112"/>
        <v>0</v>
      </c>
      <c r="J95" s="240">
        <f>SUM(J96:J102)</f>
        <v>0</v>
      </c>
      <c r="K95" s="477">
        <f t="shared" ref="K95:L95" si="113">SUM(K96:K102)</f>
        <v>0</v>
      </c>
      <c r="L95" s="432">
        <f t="shared" si="113"/>
        <v>0</v>
      </c>
      <c r="M95" s="102">
        <f>SUM(M96:M102)</f>
        <v>0</v>
      </c>
      <c r="N95" s="239">
        <f t="shared" ref="N95:O95" si="114">SUM(N96:N102)</f>
        <v>0</v>
      </c>
      <c r="O95" s="233">
        <f t="shared" si="114"/>
        <v>0</v>
      </c>
      <c r="P95" s="236"/>
    </row>
    <row r="96" spans="1:16" ht="24" x14ac:dyDescent="0.25">
      <c r="A96" s="58">
        <v>2231</v>
      </c>
      <c r="B96" s="101" t="s">
        <v>109</v>
      </c>
      <c r="C96" s="102">
        <f t="shared" si="98"/>
        <v>20550</v>
      </c>
      <c r="D96" s="232">
        <v>20550</v>
      </c>
      <c r="E96" s="476"/>
      <c r="F96" s="432">
        <f t="shared" ref="F96:F102" si="115">D96+E96</f>
        <v>20550</v>
      </c>
      <c r="G96" s="232"/>
      <c r="H96" s="515"/>
      <c r="I96" s="432">
        <f t="shared" ref="I96:I102" si="116">G96+H96</f>
        <v>0</v>
      </c>
      <c r="J96" s="107"/>
      <c r="K96" s="476"/>
      <c r="L96" s="432">
        <f t="shared" ref="L96:L102" si="117">J96+K96</f>
        <v>0</v>
      </c>
      <c r="M96" s="235"/>
      <c r="N96" s="108"/>
      <c r="O96" s="233">
        <f t="shared" ref="O96:O102" si="118">M96+N96</f>
        <v>0</v>
      </c>
      <c r="P96" s="236"/>
    </row>
    <row r="97" spans="1:16" ht="24.75" customHeight="1" x14ac:dyDescent="0.25">
      <c r="A97" s="58">
        <v>2232</v>
      </c>
      <c r="B97" s="101" t="s">
        <v>110</v>
      </c>
      <c r="C97" s="102">
        <f t="shared" si="98"/>
        <v>13100</v>
      </c>
      <c r="D97" s="232">
        <f>1000+12100</f>
        <v>13100</v>
      </c>
      <c r="E97" s="476"/>
      <c r="F97" s="432">
        <f t="shared" si="115"/>
        <v>13100</v>
      </c>
      <c r="G97" s="232"/>
      <c r="H97" s="515"/>
      <c r="I97" s="432">
        <f t="shared" si="116"/>
        <v>0</v>
      </c>
      <c r="J97" s="107"/>
      <c r="K97" s="476"/>
      <c r="L97" s="432">
        <f t="shared" si="117"/>
        <v>0</v>
      </c>
      <c r="M97" s="235"/>
      <c r="N97" s="108"/>
      <c r="O97" s="233">
        <f t="shared" si="118"/>
        <v>0</v>
      </c>
      <c r="P97" s="236"/>
    </row>
    <row r="98" spans="1:16" ht="24" hidden="1" x14ac:dyDescent="0.25">
      <c r="A98" s="48">
        <v>2233</v>
      </c>
      <c r="B98" s="91" t="s">
        <v>111</v>
      </c>
      <c r="C98" s="92">
        <f t="shared" si="98"/>
        <v>0</v>
      </c>
      <c r="D98" s="227">
        <v>0</v>
      </c>
      <c r="E98" s="98"/>
      <c r="F98" s="359">
        <f t="shared" si="115"/>
        <v>0</v>
      </c>
      <c r="G98" s="227"/>
      <c r="H98" s="97"/>
      <c r="I98" s="228">
        <f t="shared" si="116"/>
        <v>0</v>
      </c>
      <c r="J98" s="97"/>
      <c r="K98" s="98"/>
      <c r="L98" s="229">
        <f t="shared" si="117"/>
        <v>0</v>
      </c>
      <c r="M98" s="230"/>
      <c r="N98" s="98"/>
      <c r="O98" s="228">
        <f t="shared" si="118"/>
        <v>0</v>
      </c>
      <c r="P98" s="231"/>
    </row>
    <row r="99" spans="1:16" ht="36" hidden="1" x14ac:dyDescent="0.25">
      <c r="A99" s="58">
        <v>2234</v>
      </c>
      <c r="B99" s="101" t="s">
        <v>112</v>
      </c>
      <c r="C99" s="102">
        <f t="shared" si="98"/>
        <v>0</v>
      </c>
      <c r="D99" s="232">
        <v>0</v>
      </c>
      <c r="E99" s="108"/>
      <c r="F99" s="343">
        <f t="shared" si="115"/>
        <v>0</v>
      </c>
      <c r="G99" s="232"/>
      <c r="H99" s="107"/>
      <c r="I99" s="233">
        <f t="shared" si="116"/>
        <v>0</v>
      </c>
      <c r="J99" s="107"/>
      <c r="K99" s="108"/>
      <c r="L99" s="234">
        <f t="shared" si="117"/>
        <v>0</v>
      </c>
      <c r="M99" s="235"/>
      <c r="N99" s="108"/>
      <c r="O99" s="233">
        <f t="shared" si="118"/>
        <v>0</v>
      </c>
      <c r="P99" s="236"/>
    </row>
    <row r="100" spans="1:16" ht="24" hidden="1" x14ac:dyDescent="0.25">
      <c r="A100" s="58">
        <v>2235</v>
      </c>
      <c r="B100" s="101" t="s">
        <v>113</v>
      </c>
      <c r="C100" s="102">
        <f t="shared" si="98"/>
        <v>0</v>
      </c>
      <c r="D100" s="232">
        <v>0</v>
      </c>
      <c r="E100" s="108"/>
      <c r="F100" s="343">
        <f t="shared" si="115"/>
        <v>0</v>
      </c>
      <c r="G100" s="232"/>
      <c r="H100" s="107"/>
      <c r="I100" s="233">
        <f t="shared" si="116"/>
        <v>0</v>
      </c>
      <c r="J100" s="107"/>
      <c r="K100" s="108"/>
      <c r="L100" s="234">
        <f t="shared" si="117"/>
        <v>0</v>
      </c>
      <c r="M100" s="235"/>
      <c r="N100" s="108"/>
      <c r="O100" s="233">
        <f t="shared" si="118"/>
        <v>0</v>
      </c>
      <c r="P100" s="236"/>
    </row>
    <row r="101" spans="1:16" hidden="1" x14ac:dyDescent="0.25">
      <c r="A101" s="58">
        <v>2236</v>
      </c>
      <c r="B101" s="101" t="s">
        <v>114</v>
      </c>
      <c r="C101" s="102">
        <f t="shared" si="98"/>
        <v>0</v>
      </c>
      <c r="D101" s="232">
        <v>0</v>
      </c>
      <c r="E101" s="108"/>
      <c r="F101" s="343">
        <f t="shared" si="115"/>
        <v>0</v>
      </c>
      <c r="G101" s="232"/>
      <c r="H101" s="107"/>
      <c r="I101" s="233">
        <f t="shared" si="116"/>
        <v>0</v>
      </c>
      <c r="J101" s="107"/>
      <c r="K101" s="108"/>
      <c r="L101" s="234">
        <f t="shared" si="117"/>
        <v>0</v>
      </c>
      <c r="M101" s="235"/>
      <c r="N101" s="108"/>
      <c r="O101" s="233">
        <f t="shared" si="118"/>
        <v>0</v>
      </c>
      <c r="P101" s="236"/>
    </row>
    <row r="102" spans="1:16" ht="24" x14ac:dyDescent="0.25">
      <c r="A102" s="58">
        <v>2239</v>
      </c>
      <c r="B102" s="101" t="s">
        <v>115</v>
      </c>
      <c r="C102" s="102">
        <f t="shared" si="98"/>
        <v>337400</v>
      </c>
      <c r="D102" s="232">
        <v>337400</v>
      </c>
      <c r="E102" s="476"/>
      <c r="F102" s="432">
        <f t="shared" si="115"/>
        <v>337400</v>
      </c>
      <c r="G102" s="232"/>
      <c r="H102" s="515"/>
      <c r="I102" s="432">
        <f t="shared" si="116"/>
        <v>0</v>
      </c>
      <c r="J102" s="107"/>
      <c r="K102" s="476"/>
      <c r="L102" s="432">
        <f t="shared" si="117"/>
        <v>0</v>
      </c>
      <c r="M102" s="235"/>
      <c r="N102" s="108"/>
      <c r="O102" s="233">
        <f t="shared" si="118"/>
        <v>0</v>
      </c>
      <c r="P102" s="236"/>
    </row>
    <row r="103" spans="1:16" ht="36" hidden="1" x14ac:dyDescent="0.25">
      <c r="A103" s="237">
        <v>2240</v>
      </c>
      <c r="B103" s="101" t="s">
        <v>116</v>
      </c>
      <c r="C103" s="102">
        <f t="shared" si="98"/>
        <v>0</v>
      </c>
      <c r="D103" s="238">
        <f>SUM(D104:D111)</f>
        <v>0</v>
      </c>
      <c r="E103" s="239">
        <f t="shared" ref="E103:F103" si="119">SUM(E104:E111)</f>
        <v>0</v>
      </c>
      <c r="F103" s="343">
        <f t="shared" si="119"/>
        <v>0</v>
      </c>
      <c r="G103" s="238">
        <f>SUM(G104:G111)</f>
        <v>0</v>
      </c>
      <c r="H103" s="240">
        <f t="shared" ref="H103:I103" si="120">SUM(H104:H111)</f>
        <v>0</v>
      </c>
      <c r="I103" s="233">
        <f t="shared" si="120"/>
        <v>0</v>
      </c>
      <c r="J103" s="240">
        <f>SUM(J104:J111)</f>
        <v>0</v>
      </c>
      <c r="K103" s="239">
        <f t="shared" ref="K103:L103" si="121">SUM(K104:K111)</f>
        <v>0</v>
      </c>
      <c r="L103" s="234">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v>0</v>
      </c>
      <c r="E104" s="108"/>
      <c r="F104" s="343">
        <f t="shared" ref="F104:F111" si="123">D104+E104</f>
        <v>0</v>
      </c>
      <c r="G104" s="232"/>
      <c r="H104" s="107"/>
      <c r="I104" s="233">
        <f t="shared" ref="I104:I111" si="124">G104+H104</f>
        <v>0</v>
      </c>
      <c r="J104" s="107"/>
      <c r="K104" s="108"/>
      <c r="L104" s="234">
        <f t="shared" ref="L104:L111" si="125">J104+K104</f>
        <v>0</v>
      </c>
      <c r="M104" s="235"/>
      <c r="N104" s="108"/>
      <c r="O104" s="233">
        <f t="shared" ref="O104:O111" si="126">M104+N104</f>
        <v>0</v>
      </c>
      <c r="P104" s="236"/>
    </row>
    <row r="105" spans="1:16" ht="24" hidden="1" x14ac:dyDescent="0.25">
      <c r="A105" s="58">
        <v>2242</v>
      </c>
      <c r="B105" s="101" t="s">
        <v>118</v>
      </c>
      <c r="C105" s="102">
        <f t="shared" si="98"/>
        <v>0</v>
      </c>
      <c r="D105" s="232">
        <v>0</v>
      </c>
      <c r="E105" s="108"/>
      <c r="F105" s="343">
        <f t="shared" si="123"/>
        <v>0</v>
      </c>
      <c r="G105" s="232"/>
      <c r="H105" s="107"/>
      <c r="I105" s="233">
        <f t="shared" si="124"/>
        <v>0</v>
      </c>
      <c r="J105" s="107"/>
      <c r="K105" s="108"/>
      <c r="L105" s="234">
        <f t="shared" si="125"/>
        <v>0</v>
      </c>
      <c r="M105" s="235"/>
      <c r="N105" s="108"/>
      <c r="O105" s="233">
        <f t="shared" si="126"/>
        <v>0</v>
      </c>
      <c r="P105" s="236"/>
    </row>
    <row r="106" spans="1:16" ht="24" hidden="1" x14ac:dyDescent="0.25">
      <c r="A106" s="58">
        <v>2243</v>
      </c>
      <c r="B106" s="101" t="s">
        <v>119</v>
      </c>
      <c r="C106" s="102">
        <f t="shared" si="98"/>
        <v>0</v>
      </c>
      <c r="D106" s="232">
        <v>0</v>
      </c>
      <c r="E106" s="108"/>
      <c r="F106" s="343">
        <f t="shared" si="123"/>
        <v>0</v>
      </c>
      <c r="G106" s="232"/>
      <c r="H106" s="107"/>
      <c r="I106" s="233">
        <f t="shared" si="124"/>
        <v>0</v>
      </c>
      <c r="J106" s="107"/>
      <c r="K106" s="108"/>
      <c r="L106" s="234">
        <f t="shared" si="125"/>
        <v>0</v>
      </c>
      <c r="M106" s="235"/>
      <c r="N106" s="108"/>
      <c r="O106" s="233">
        <f t="shared" si="126"/>
        <v>0</v>
      </c>
      <c r="P106" s="236"/>
    </row>
    <row r="107" spans="1:16" hidden="1" x14ac:dyDescent="0.25">
      <c r="A107" s="58">
        <v>2244</v>
      </c>
      <c r="B107" s="101" t="s">
        <v>120</v>
      </c>
      <c r="C107" s="102">
        <f t="shared" si="98"/>
        <v>0</v>
      </c>
      <c r="D107" s="232">
        <v>0</v>
      </c>
      <c r="E107" s="108"/>
      <c r="F107" s="343">
        <f t="shared" si="123"/>
        <v>0</v>
      </c>
      <c r="G107" s="232"/>
      <c r="H107" s="107"/>
      <c r="I107" s="233">
        <f t="shared" si="124"/>
        <v>0</v>
      </c>
      <c r="J107" s="107"/>
      <c r="K107" s="108"/>
      <c r="L107" s="234">
        <f t="shared" si="125"/>
        <v>0</v>
      </c>
      <c r="M107" s="235"/>
      <c r="N107" s="108"/>
      <c r="O107" s="233">
        <f t="shared" si="126"/>
        <v>0</v>
      </c>
      <c r="P107" s="236"/>
    </row>
    <row r="108" spans="1:16" ht="24" hidden="1" x14ac:dyDescent="0.25">
      <c r="A108" s="58">
        <v>2246</v>
      </c>
      <c r="B108" s="101" t="s">
        <v>121</v>
      </c>
      <c r="C108" s="102">
        <f t="shared" si="98"/>
        <v>0</v>
      </c>
      <c r="D108" s="232">
        <v>0</v>
      </c>
      <c r="E108" s="108"/>
      <c r="F108" s="343">
        <f t="shared" si="123"/>
        <v>0</v>
      </c>
      <c r="G108" s="232"/>
      <c r="H108" s="107"/>
      <c r="I108" s="233">
        <f t="shared" si="124"/>
        <v>0</v>
      </c>
      <c r="J108" s="107"/>
      <c r="K108" s="108"/>
      <c r="L108" s="234">
        <f t="shared" si="125"/>
        <v>0</v>
      </c>
      <c r="M108" s="235"/>
      <c r="N108" s="108"/>
      <c r="O108" s="233">
        <f t="shared" si="126"/>
        <v>0</v>
      </c>
      <c r="P108" s="236"/>
    </row>
    <row r="109" spans="1:16" hidden="1" x14ac:dyDescent="0.25">
      <c r="A109" s="58">
        <v>2247</v>
      </c>
      <c r="B109" s="101" t="s">
        <v>122</v>
      </c>
      <c r="C109" s="102">
        <f t="shared" si="98"/>
        <v>0</v>
      </c>
      <c r="D109" s="232">
        <v>0</v>
      </c>
      <c r="E109" s="108"/>
      <c r="F109" s="343">
        <f t="shared" si="123"/>
        <v>0</v>
      </c>
      <c r="G109" s="232"/>
      <c r="H109" s="107"/>
      <c r="I109" s="233">
        <f t="shared" si="124"/>
        <v>0</v>
      </c>
      <c r="J109" s="107"/>
      <c r="K109" s="108"/>
      <c r="L109" s="234">
        <f t="shared" si="125"/>
        <v>0</v>
      </c>
      <c r="M109" s="235"/>
      <c r="N109" s="108"/>
      <c r="O109" s="233">
        <f t="shared" si="126"/>
        <v>0</v>
      </c>
      <c r="P109" s="236"/>
    </row>
    <row r="110" spans="1:16" ht="24" hidden="1" x14ac:dyDescent="0.25">
      <c r="A110" s="58">
        <v>2248</v>
      </c>
      <c r="B110" s="101" t="s">
        <v>123</v>
      </c>
      <c r="C110" s="102">
        <f t="shared" si="98"/>
        <v>0</v>
      </c>
      <c r="D110" s="232">
        <v>0</v>
      </c>
      <c r="E110" s="108"/>
      <c r="F110" s="343">
        <f t="shared" si="123"/>
        <v>0</v>
      </c>
      <c r="G110" s="232"/>
      <c r="H110" s="107"/>
      <c r="I110" s="233">
        <f t="shared" si="124"/>
        <v>0</v>
      </c>
      <c r="J110" s="107"/>
      <c r="K110" s="108"/>
      <c r="L110" s="234">
        <f t="shared" si="125"/>
        <v>0</v>
      </c>
      <c r="M110" s="235"/>
      <c r="N110" s="108"/>
      <c r="O110" s="233">
        <f t="shared" si="126"/>
        <v>0</v>
      </c>
      <c r="P110" s="236"/>
    </row>
    <row r="111" spans="1:16" ht="24" hidden="1" x14ac:dyDescent="0.25">
      <c r="A111" s="58">
        <v>2249</v>
      </c>
      <c r="B111" s="101" t="s">
        <v>124</v>
      </c>
      <c r="C111" s="102">
        <f t="shared" si="98"/>
        <v>0</v>
      </c>
      <c r="D111" s="232">
        <v>0</v>
      </c>
      <c r="E111" s="108"/>
      <c r="F111" s="343">
        <f t="shared" si="123"/>
        <v>0</v>
      </c>
      <c r="G111" s="232"/>
      <c r="H111" s="107"/>
      <c r="I111" s="233">
        <f t="shared" si="124"/>
        <v>0</v>
      </c>
      <c r="J111" s="107"/>
      <c r="K111" s="108"/>
      <c r="L111" s="234">
        <f t="shared" si="125"/>
        <v>0</v>
      </c>
      <c r="M111" s="235"/>
      <c r="N111" s="108"/>
      <c r="O111" s="233">
        <f t="shared" si="126"/>
        <v>0</v>
      </c>
      <c r="P111" s="236"/>
    </row>
    <row r="112" spans="1:16" hidden="1" x14ac:dyDescent="0.25">
      <c r="A112" s="237">
        <v>2250</v>
      </c>
      <c r="B112" s="101" t="s">
        <v>125</v>
      </c>
      <c r="C112" s="102">
        <f t="shared" si="98"/>
        <v>0</v>
      </c>
      <c r="D112" s="238">
        <f>SUM(D113:D115)</f>
        <v>0</v>
      </c>
      <c r="E112" s="239">
        <f t="shared" ref="E112:F112" si="127">SUM(E113:E115)</f>
        <v>0</v>
      </c>
      <c r="F112" s="343">
        <f t="shared" si="127"/>
        <v>0</v>
      </c>
      <c r="G112" s="238">
        <f>SUM(G113:G115)</f>
        <v>0</v>
      </c>
      <c r="H112" s="240">
        <f t="shared" ref="H112:I112" si="128">SUM(H113:H115)</f>
        <v>0</v>
      </c>
      <c r="I112" s="233">
        <f t="shared" si="128"/>
        <v>0</v>
      </c>
      <c r="J112" s="240">
        <f>SUM(J113:J115)</f>
        <v>0</v>
      </c>
      <c r="K112" s="239">
        <f t="shared" ref="K112:L112" si="129">SUM(K113:K115)</f>
        <v>0</v>
      </c>
      <c r="L112" s="234">
        <f t="shared" si="129"/>
        <v>0</v>
      </c>
      <c r="M112" s="102">
        <f>SUM(M113:M115)</f>
        <v>0</v>
      </c>
      <c r="N112" s="239">
        <f t="shared" ref="N112:O112" si="130">SUM(N113:N115)</f>
        <v>0</v>
      </c>
      <c r="O112" s="233">
        <f t="shared" si="130"/>
        <v>0</v>
      </c>
      <c r="P112" s="236"/>
    </row>
    <row r="113" spans="1:16" hidden="1" x14ac:dyDescent="0.25">
      <c r="A113" s="58">
        <v>2251</v>
      </c>
      <c r="B113" s="101" t="s">
        <v>126</v>
      </c>
      <c r="C113" s="102">
        <f t="shared" si="98"/>
        <v>0</v>
      </c>
      <c r="D113" s="232">
        <v>0</v>
      </c>
      <c r="E113" s="108"/>
      <c r="F113" s="343">
        <f t="shared" ref="F113:F115" si="131">D113+E113</f>
        <v>0</v>
      </c>
      <c r="G113" s="232"/>
      <c r="H113" s="107"/>
      <c r="I113" s="233">
        <f t="shared" ref="I113:I115" si="132">G113+H113</f>
        <v>0</v>
      </c>
      <c r="J113" s="107"/>
      <c r="K113" s="108"/>
      <c r="L113" s="234">
        <f t="shared" ref="L113:L115" si="133">J113+K113</f>
        <v>0</v>
      </c>
      <c r="M113" s="235"/>
      <c r="N113" s="108"/>
      <c r="O113" s="233">
        <f t="shared" ref="O113:O115" si="134">M113+N113</f>
        <v>0</v>
      </c>
      <c r="P113" s="236"/>
    </row>
    <row r="114" spans="1:16" ht="24" hidden="1" x14ac:dyDescent="0.25">
      <c r="A114" s="58">
        <v>2252</v>
      </c>
      <c r="B114" s="101" t="s">
        <v>127</v>
      </c>
      <c r="C114" s="102">
        <f t="shared" si="98"/>
        <v>0</v>
      </c>
      <c r="D114" s="232">
        <v>0</v>
      </c>
      <c r="E114" s="108"/>
      <c r="F114" s="343">
        <f t="shared" si="131"/>
        <v>0</v>
      </c>
      <c r="G114" s="232"/>
      <c r="H114" s="107"/>
      <c r="I114" s="233">
        <f t="shared" si="132"/>
        <v>0</v>
      </c>
      <c r="J114" s="107"/>
      <c r="K114" s="108"/>
      <c r="L114" s="234">
        <f t="shared" si="133"/>
        <v>0</v>
      </c>
      <c r="M114" s="235"/>
      <c r="N114" s="108"/>
      <c r="O114" s="233">
        <f t="shared" si="134"/>
        <v>0</v>
      </c>
      <c r="P114" s="236"/>
    </row>
    <row r="115" spans="1:16" ht="24" hidden="1" x14ac:dyDescent="0.25">
      <c r="A115" s="58">
        <v>2259</v>
      </c>
      <c r="B115" s="101" t="s">
        <v>128</v>
      </c>
      <c r="C115" s="102">
        <f t="shared" si="98"/>
        <v>0</v>
      </c>
      <c r="D115" s="232">
        <v>0</v>
      </c>
      <c r="E115" s="108"/>
      <c r="F115" s="343">
        <f t="shared" si="131"/>
        <v>0</v>
      </c>
      <c r="G115" s="232"/>
      <c r="H115" s="107"/>
      <c r="I115" s="233">
        <f t="shared" si="132"/>
        <v>0</v>
      </c>
      <c r="J115" s="107"/>
      <c r="K115" s="108"/>
      <c r="L115" s="234">
        <f t="shared" si="133"/>
        <v>0</v>
      </c>
      <c r="M115" s="235"/>
      <c r="N115" s="108"/>
      <c r="O115" s="233">
        <f t="shared" si="134"/>
        <v>0</v>
      </c>
      <c r="P115" s="236"/>
    </row>
    <row r="116" spans="1:16" x14ac:dyDescent="0.25">
      <c r="A116" s="237">
        <v>2260</v>
      </c>
      <c r="B116" s="101" t="s">
        <v>129</v>
      </c>
      <c r="C116" s="102">
        <f t="shared" si="98"/>
        <v>4200</v>
      </c>
      <c r="D116" s="238">
        <f>SUM(D117:D121)</f>
        <v>4200</v>
      </c>
      <c r="E116" s="477">
        <f t="shared" ref="E116:F116" si="135">SUM(E117:E121)</f>
        <v>0</v>
      </c>
      <c r="F116" s="432">
        <f t="shared" si="135"/>
        <v>4200</v>
      </c>
      <c r="G116" s="238">
        <f>SUM(G117:G121)</f>
        <v>0</v>
      </c>
      <c r="H116" s="234">
        <f t="shared" ref="H116:I116" si="136">SUM(H117:H121)</f>
        <v>0</v>
      </c>
      <c r="I116" s="432">
        <f t="shared" si="136"/>
        <v>0</v>
      </c>
      <c r="J116" s="240">
        <f>SUM(J117:J121)</f>
        <v>0</v>
      </c>
      <c r="K116" s="477">
        <f t="shared" ref="K116:L116" si="137">SUM(K117:K121)</f>
        <v>0</v>
      </c>
      <c r="L116" s="432">
        <f t="shared" si="137"/>
        <v>0</v>
      </c>
      <c r="M116" s="102">
        <f>SUM(M117:M121)</f>
        <v>0</v>
      </c>
      <c r="N116" s="239">
        <f t="shared" ref="N116:O116" si="138">SUM(N117:N121)</f>
        <v>0</v>
      </c>
      <c r="O116" s="233">
        <f t="shared" si="138"/>
        <v>0</v>
      </c>
      <c r="P116" s="236"/>
    </row>
    <row r="117" spans="1:16" x14ac:dyDescent="0.25">
      <c r="A117" s="58">
        <v>2261</v>
      </c>
      <c r="B117" s="101" t="s">
        <v>130</v>
      </c>
      <c r="C117" s="102">
        <f t="shared" si="98"/>
        <v>3300</v>
      </c>
      <c r="D117" s="232">
        <v>3300</v>
      </c>
      <c r="E117" s="476"/>
      <c r="F117" s="432">
        <f t="shared" ref="F117:F121" si="139">D117+E117</f>
        <v>3300</v>
      </c>
      <c r="G117" s="232"/>
      <c r="H117" s="515"/>
      <c r="I117" s="432">
        <f t="shared" ref="I117:I121" si="140">G117+H117</f>
        <v>0</v>
      </c>
      <c r="J117" s="107"/>
      <c r="K117" s="476"/>
      <c r="L117" s="432">
        <f t="shared" ref="L117:L121" si="141">J117+K117</f>
        <v>0</v>
      </c>
      <c r="M117" s="235"/>
      <c r="N117" s="108"/>
      <c r="O117" s="233">
        <f t="shared" ref="O117:O121" si="142">M117+N117</f>
        <v>0</v>
      </c>
      <c r="P117" s="236"/>
    </row>
    <row r="118" spans="1:16" x14ac:dyDescent="0.25">
      <c r="A118" s="58">
        <v>2262</v>
      </c>
      <c r="B118" s="101" t="s">
        <v>131</v>
      </c>
      <c r="C118" s="102">
        <f t="shared" si="98"/>
        <v>900</v>
      </c>
      <c r="D118" s="232">
        <v>900</v>
      </c>
      <c r="E118" s="476"/>
      <c r="F118" s="432">
        <f t="shared" si="139"/>
        <v>900</v>
      </c>
      <c r="G118" s="232"/>
      <c r="H118" s="515"/>
      <c r="I118" s="432">
        <f t="shared" si="140"/>
        <v>0</v>
      </c>
      <c r="J118" s="107"/>
      <c r="K118" s="476"/>
      <c r="L118" s="432">
        <f t="shared" si="141"/>
        <v>0</v>
      </c>
      <c r="M118" s="235"/>
      <c r="N118" s="108"/>
      <c r="O118" s="233">
        <f t="shared" si="142"/>
        <v>0</v>
      </c>
      <c r="P118" s="236"/>
    </row>
    <row r="119" spans="1:16" hidden="1" x14ac:dyDescent="0.25">
      <c r="A119" s="58">
        <v>2263</v>
      </c>
      <c r="B119" s="101" t="s">
        <v>132</v>
      </c>
      <c r="C119" s="102">
        <f t="shared" si="98"/>
        <v>0</v>
      </c>
      <c r="D119" s="232">
        <v>0</v>
      </c>
      <c r="E119" s="108"/>
      <c r="F119" s="343">
        <f t="shared" si="139"/>
        <v>0</v>
      </c>
      <c r="G119" s="232"/>
      <c r="H119" s="107"/>
      <c r="I119" s="233">
        <f t="shared" si="140"/>
        <v>0</v>
      </c>
      <c r="J119" s="107"/>
      <c r="K119" s="108"/>
      <c r="L119" s="234">
        <f t="shared" si="141"/>
        <v>0</v>
      </c>
      <c r="M119" s="235"/>
      <c r="N119" s="108"/>
      <c r="O119" s="233">
        <f t="shared" si="142"/>
        <v>0</v>
      </c>
      <c r="P119" s="236"/>
    </row>
    <row r="120" spans="1:16" ht="24" hidden="1" x14ac:dyDescent="0.25">
      <c r="A120" s="58">
        <v>2264</v>
      </c>
      <c r="B120" s="101" t="s">
        <v>133</v>
      </c>
      <c r="C120" s="102">
        <f t="shared" si="98"/>
        <v>0</v>
      </c>
      <c r="D120" s="232">
        <v>0</v>
      </c>
      <c r="E120" s="108"/>
      <c r="F120" s="343">
        <f t="shared" si="139"/>
        <v>0</v>
      </c>
      <c r="G120" s="232"/>
      <c r="H120" s="107"/>
      <c r="I120" s="233">
        <f t="shared" si="140"/>
        <v>0</v>
      </c>
      <c r="J120" s="107"/>
      <c r="K120" s="108"/>
      <c r="L120" s="234">
        <f t="shared" si="141"/>
        <v>0</v>
      </c>
      <c r="M120" s="235"/>
      <c r="N120" s="108"/>
      <c r="O120" s="233">
        <f t="shared" si="142"/>
        <v>0</v>
      </c>
      <c r="P120" s="236"/>
    </row>
    <row r="121" spans="1:16" hidden="1" x14ac:dyDescent="0.25">
      <c r="A121" s="58">
        <v>2269</v>
      </c>
      <c r="B121" s="101" t="s">
        <v>134</v>
      </c>
      <c r="C121" s="102">
        <f t="shared" si="98"/>
        <v>0</v>
      </c>
      <c r="D121" s="232">
        <v>0</v>
      </c>
      <c r="E121" s="108"/>
      <c r="F121" s="343">
        <f t="shared" si="139"/>
        <v>0</v>
      </c>
      <c r="G121" s="232"/>
      <c r="H121" s="107"/>
      <c r="I121" s="233">
        <f t="shared" si="140"/>
        <v>0</v>
      </c>
      <c r="J121" s="107"/>
      <c r="K121" s="108"/>
      <c r="L121" s="234">
        <f t="shared" si="141"/>
        <v>0</v>
      </c>
      <c r="M121" s="235"/>
      <c r="N121" s="108"/>
      <c r="O121" s="233">
        <f t="shared" si="142"/>
        <v>0</v>
      </c>
      <c r="P121" s="236"/>
    </row>
    <row r="122" spans="1:16" x14ac:dyDescent="0.25">
      <c r="A122" s="237">
        <v>2270</v>
      </c>
      <c r="B122" s="101" t="s">
        <v>135</v>
      </c>
      <c r="C122" s="102">
        <f t="shared" si="98"/>
        <v>440645</v>
      </c>
      <c r="D122" s="238">
        <f>SUM(D123:D127)</f>
        <v>440645</v>
      </c>
      <c r="E122" s="477">
        <f t="shared" ref="E122:F122" si="143">SUM(E123:E127)</f>
        <v>0</v>
      </c>
      <c r="F122" s="432">
        <f t="shared" si="143"/>
        <v>440645</v>
      </c>
      <c r="G122" s="238">
        <f>SUM(G123:G127)</f>
        <v>0</v>
      </c>
      <c r="H122" s="234">
        <f t="shared" ref="H122:I122" si="144">SUM(H123:H127)</f>
        <v>0</v>
      </c>
      <c r="I122" s="432">
        <f t="shared" si="144"/>
        <v>0</v>
      </c>
      <c r="J122" s="240">
        <f>SUM(J123:J127)</f>
        <v>0</v>
      </c>
      <c r="K122" s="477">
        <f t="shared" ref="K122:L122" si="145">SUM(K123:K127)</f>
        <v>0</v>
      </c>
      <c r="L122" s="432">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v>0</v>
      </c>
      <c r="E123" s="108"/>
      <c r="F123" s="343">
        <f t="shared" ref="F123:F127" si="147">D123+E123</f>
        <v>0</v>
      </c>
      <c r="G123" s="232"/>
      <c r="H123" s="107"/>
      <c r="I123" s="233">
        <f t="shared" ref="I123:I127" si="148">G123+H123</f>
        <v>0</v>
      </c>
      <c r="J123" s="107"/>
      <c r="K123" s="108"/>
      <c r="L123" s="234">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v>0</v>
      </c>
      <c r="E124" s="108"/>
      <c r="F124" s="343">
        <f t="shared" si="147"/>
        <v>0</v>
      </c>
      <c r="G124" s="232"/>
      <c r="H124" s="107"/>
      <c r="I124" s="233">
        <f t="shared" si="148"/>
        <v>0</v>
      </c>
      <c r="J124" s="107"/>
      <c r="K124" s="108"/>
      <c r="L124" s="234">
        <f t="shared" si="149"/>
        <v>0</v>
      </c>
      <c r="M124" s="235"/>
      <c r="N124" s="108"/>
      <c r="O124" s="233">
        <f t="shared" si="150"/>
        <v>0</v>
      </c>
      <c r="P124" s="236"/>
    </row>
    <row r="125" spans="1:16" ht="24" x14ac:dyDescent="0.25">
      <c r="A125" s="58">
        <v>2275</v>
      </c>
      <c r="B125" s="101" t="s">
        <v>138</v>
      </c>
      <c r="C125" s="102">
        <f t="shared" si="98"/>
        <v>1201</v>
      </c>
      <c r="D125" s="232">
        <v>1201</v>
      </c>
      <c r="E125" s="476"/>
      <c r="F125" s="432">
        <f t="shared" si="147"/>
        <v>1201</v>
      </c>
      <c r="G125" s="232"/>
      <c r="H125" s="515"/>
      <c r="I125" s="432">
        <f t="shared" si="148"/>
        <v>0</v>
      </c>
      <c r="J125" s="107"/>
      <c r="K125" s="476"/>
      <c r="L125" s="432">
        <f t="shared" si="149"/>
        <v>0</v>
      </c>
      <c r="M125" s="235"/>
      <c r="N125" s="108"/>
      <c r="O125" s="233">
        <f t="shared" si="150"/>
        <v>0</v>
      </c>
      <c r="P125" s="236"/>
    </row>
    <row r="126" spans="1:16" ht="36" hidden="1" x14ac:dyDescent="0.25">
      <c r="A126" s="58">
        <v>2276</v>
      </c>
      <c r="B126" s="101" t="s">
        <v>139</v>
      </c>
      <c r="C126" s="102">
        <f t="shared" si="98"/>
        <v>0</v>
      </c>
      <c r="D126" s="232">
        <v>0</v>
      </c>
      <c r="E126" s="108"/>
      <c r="F126" s="343">
        <f t="shared" si="147"/>
        <v>0</v>
      </c>
      <c r="G126" s="232"/>
      <c r="H126" s="107"/>
      <c r="I126" s="233">
        <f t="shared" si="148"/>
        <v>0</v>
      </c>
      <c r="J126" s="107"/>
      <c r="K126" s="108"/>
      <c r="L126" s="234">
        <f t="shared" si="149"/>
        <v>0</v>
      </c>
      <c r="M126" s="235"/>
      <c r="N126" s="108"/>
      <c r="O126" s="233">
        <f t="shared" si="150"/>
        <v>0</v>
      </c>
      <c r="P126" s="236"/>
    </row>
    <row r="127" spans="1:16" ht="24" x14ac:dyDescent="0.25">
      <c r="A127" s="58">
        <v>2279</v>
      </c>
      <c r="B127" s="101" t="s">
        <v>140</v>
      </c>
      <c r="C127" s="102">
        <f t="shared" si="98"/>
        <v>439444</v>
      </c>
      <c r="D127" s="232">
        <v>439444</v>
      </c>
      <c r="E127" s="476"/>
      <c r="F127" s="432">
        <f t="shared" si="147"/>
        <v>439444</v>
      </c>
      <c r="G127" s="232"/>
      <c r="H127" s="515"/>
      <c r="I127" s="432">
        <f t="shared" si="148"/>
        <v>0</v>
      </c>
      <c r="J127" s="107"/>
      <c r="K127" s="476"/>
      <c r="L127" s="432">
        <f t="shared" si="149"/>
        <v>0</v>
      </c>
      <c r="M127" s="235"/>
      <c r="N127" s="108"/>
      <c r="O127" s="233">
        <f t="shared" si="150"/>
        <v>0</v>
      </c>
      <c r="P127" s="236"/>
    </row>
    <row r="128" spans="1:16" ht="24" hidden="1" x14ac:dyDescent="0.25">
      <c r="A128" s="496">
        <v>2280</v>
      </c>
      <c r="B128" s="91" t="s">
        <v>141</v>
      </c>
      <c r="C128" s="92">
        <f t="shared" si="98"/>
        <v>0</v>
      </c>
      <c r="D128" s="246">
        <f t="shared" ref="D128:O128" si="151">SUM(D129)</f>
        <v>0</v>
      </c>
      <c r="E128" s="247">
        <f t="shared" si="151"/>
        <v>0</v>
      </c>
      <c r="F128" s="359">
        <f t="shared" si="151"/>
        <v>0</v>
      </c>
      <c r="G128" s="246">
        <f t="shared" si="151"/>
        <v>0</v>
      </c>
      <c r="H128" s="248">
        <f t="shared" si="151"/>
        <v>0</v>
      </c>
      <c r="I128" s="228">
        <f t="shared" si="151"/>
        <v>0</v>
      </c>
      <c r="J128" s="248">
        <f t="shared" si="151"/>
        <v>0</v>
      </c>
      <c r="K128" s="247">
        <f t="shared" si="151"/>
        <v>0</v>
      </c>
      <c r="L128" s="229">
        <f t="shared" si="151"/>
        <v>0</v>
      </c>
      <c r="M128" s="102">
        <f t="shared" si="151"/>
        <v>0</v>
      </c>
      <c r="N128" s="239">
        <f t="shared" si="151"/>
        <v>0</v>
      </c>
      <c r="O128" s="233">
        <f t="shared" si="151"/>
        <v>0</v>
      </c>
      <c r="P128" s="236"/>
    </row>
    <row r="129" spans="1:16" ht="24" hidden="1" x14ac:dyDescent="0.25">
      <c r="A129" s="58">
        <v>2283</v>
      </c>
      <c r="B129" s="101" t="s">
        <v>142</v>
      </c>
      <c r="C129" s="102">
        <f t="shared" si="98"/>
        <v>0</v>
      </c>
      <c r="D129" s="232">
        <v>0</v>
      </c>
      <c r="E129" s="108"/>
      <c r="F129" s="343">
        <f>D129+E129</f>
        <v>0</v>
      </c>
      <c r="G129" s="232"/>
      <c r="H129" s="107"/>
      <c r="I129" s="233">
        <f>G129+H129</f>
        <v>0</v>
      </c>
      <c r="J129" s="107"/>
      <c r="K129" s="108"/>
      <c r="L129" s="234">
        <f>J129+K129</f>
        <v>0</v>
      </c>
      <c r="M129" s="235"/>
      <c r="N129" s="108"/>
      <c r="O129" s="233">
        <f>M129+N129</f>
        <v>0</v>
      </c>
      <c r="P129" s="236"/>
    </row>
    <row r="130" spans="1:16" ht="38.25" customHeight="1" x14ac:dyDescent="0.25">
      <c r="A130" s="76">
        <v>2300</v>
      </c>
      <c r="B130" s="213" t="s">
        <v>143</v>
      </c>
      <c r="C130" s="77">
        <f t="shared" si="98"/>
        <v>50110</v>
      </c>
      <c r="D130" s="214">
        <f>SUM(D131,D136,D140,D141,D144,D151,D159,D160,D163)</f>
        <v>50110</v>
      </c>
      <c r="E130" s="473">
        <f t="shared" ref="E130:F130" si="152">SUM(E131,E136,E140,E141,E144,E151,E159,E160,E163)</f>
        <v>0</v>
      </c>
      <c r="F130" s="424">
        <f t="shared" si="152"/>
        <v>50110</v>
      </c>
      <c r="G130" s="214">
        <f>SUM(G131,G136,G140,G141,G144,G151,G159,G160,G163)</f>
        <v>0</v>
      </c>
      <c r="H130" s="89">
        <f t="shared" ref="H130:I130" si="153">SUM(H131,H136,H140,H141,H144,H151,H159,H160,H163)</f>
        <v>0</v>
      </c>
      <c r="I130" s="424">
        <f t="shared" si="153"/>
        <v>0</v>
      </c>
      <c r="J130" s="87">
        <f>SUM(J131,J136,J140,J141,J144,J151,J159,J160,J163)</f>
        <v>0</v>
      </c>
      <c r="K130" s="473">
        <f t="shared" ref="K130:L130" si="154">SUM(K131,K136,K140,K141,K144,K151,K159,K160,K163)</f>
        <v>0</v>
      </c>
      <c r="L130" s="424">
        <f t="shared" si="154"/>
        <v>0</v>
      </c>
      <c r="M130" s="77">
        <f>SUM(M131,M136,M140,M141,M144,M151,M159,M160,M163)</f>
        <v>0</v>
      </c>
      <c r="N130" s="88">
        <f t="shared" ref="N130:O130" si="155">SUM(N131,N136,N140,N141,N144,N151,N159,N160,N163)</f>
        <v>0</v>
      </c>
      <c r="O130" s="215">
        <f t="shared" si="155"/>
        <v>0</v>
      </c>
      <c r="P130" s="245"/>
    </row>
    <row r="131" spans="1:16" ht="24" x14ac:dyDescent="0.25">
      <c r="A131" s="496">
        <v>2310</v>
      </c>
      <c r="B131" s="91" t="s">
        <v>144</v>
      </c>
      <c r="C131" s="92">
        <f t="shared" si="98"/>
        <v>50110</v>
      </c>
      <c r="D131" s="246">
        <f t="shared" ref="D131:O131" si="156">SUM(D132:D135)</f>
        <v>50110</v>
      </c>
      <c r="E131" s="480">
        <f t="shared" si="156"/>
        <v>0</v>
      </c>
      <c r="F131" s="433">
        <f t="shared" si="156"/>
        <v>50110</v>
      </c>
      <c r="G131" s="246">
        <f t="shared" si="156"/>
        <v>0</v>
      </c>
      <c r="H131" s="229">
        <f t="shared" si="156"/>
        <v>0</v>
      </c>
      <c r="I131" s="433">
        <f t="shared" si="156"/>
        <v>0</v>
      </c>
      <c r="J131" s="248">
        <f t="shared" si="156"/>
        <v>0</v>
      </c>
      <c r="K131" s="480">
        <f t="shared" si="156"/>
        <v>0</v>
      </c>
      <c r="L131" s="433">
        <f t="shared" si="156"/>
        <v>0</v>
      </c>
      <c r="M131" s="92">
        <f t="shared" si="156"/>
        <v>0</v>
      </c>
      <c r="N131" s="247">
        <f t="shared" si="156"/>
        <v>0</v>
      </c>
      <c r="O131" s="228">
        <f t="shared" si="156"/>
        <v>0</v>
      </c>
      <c r="P131" s="231"/>
    </row>
    <row r="132" spans="1:16" hidden="1" x14ac:dyDescent="0.25">
      <c r="A132" s="58">
        <v>2311</v>
      </c>
      <c r="B132" s="101" t="s">
        <v>145</v>
      </c>
      <c r="C132" s="102">
        <f t="shared" si="98"/>
        <v>0</v>
      </c>
      <c r="D132" s="232">
        <v>0</v>
      </c>
      <c r="E132" s="108"/>
      <c r="F132" s="343">
        <f t="shared" ref="F132:F135" si="157">D132+E132</f>
        <v>0</v>
      </c>
      <c r="G132" s="232"/>
      <c r="H132" s="107"/>
      <c r="I132" s="233">
        <f t="shared" ref="I132:I135" si="158">G132+H132</f>
        <v>0</v>
      </c>
      <c r="J132" s="107"/>
      <c r="K132" s="108"/>
      <c r="L132" s="234">
        <f t="shared" ref="L132:L135" si="159">J132+K132</f>
        <v>0</v>
      </c>
      <c r="M132" s="235"/>
      <c r="N132" s="108"/>
      <c r="O132" s="233">
        <f t="shared" ref="O132:O135" si="160">M132+N132</f>
        <v>0</v>
      </c>
      <c r="P132" s="236"/>
    </row>
    <row r="133" spans="1:16" hidden="1" x14ac:dyDescent="0.25">
      <c r="A133" s="58">
        <v>2312</v>
      </c>
      <c r="B133" s="101" t="s">
        <v>146</v>
      </c>
      <c r="C133" s="102">
        <f t="shared" si="98"/>
        <v>0</v>
      </c>
      <c r="D133" s="232">
        <v>0</v>
      </c>
      <c r="E133" s="108"/>
      <c r="F133" s="343">
        <f t="shared" si="157"/>
        <v>0</v>
      </c>
      <c r="G133" s="232"/>
      <c r="H133" s="107"/>
      <c r="I133" s="233">
        <f t="shared" si="158"/>
        <v>0</v>
      </c>
      <c r="J133" s="107"/>
      <c r="K133" s="108"/>
      <c r="L133" s="234">
        <f t="shared" si="159"/>
        <v>0</v>
      </c>
      <c r="M133" s="235"/>
      <c r="N133" s="108"/>
      <c r="O133" s="233">
        <f t="shared" si="160"/>
        <v>0</v>
      </c>
      <c r="P133" s="236"/>
    </row>
    <row r="134" spans="1:16" hidden="1" x14ac:dyDescent="0.25">
      <c r="A134" s="58">
        <v>2313</v>
      </c>
      <c r="B134" s="101" t="s">
        <v>147</v>
      </c>
      <c r="C134" s="102">
        <f t="shared" si="98"/>
        <v>0</v>
      </c>
      <c r="D134" s="232">
        <v>0</v>
      </c>
      <c r="E134" s="108"/>
      <c r="F134" s="343">
        <f t="shared" si="157"/>
        <v>0</v>
      </c>
      <c r="G134" s="232"/>
      <c r="H134" s="107"/>
      <c r="I134" s="233">
        <f t="shared" si="158"/>
        <v>0</v>
      </c>
      <c r="J134" s="107"/>
      <c r="K134" s="108"/>
      <c r="L134" s="234">
        <f t="shared" si="159"/>
        <v>0</v>
      </c>
      <c r="M134" s="235"/>
      <c r="N134" s="108"/>
      <c r="O134" s="233">
        <f t="shared" si="160"/>
        <v>0</v>
      </c>
      <c r="P134" s="236"/>
    </row>
    <row r="135" spans="1:16" ht="36" customHeight="1" x14ac:dyDescent="0.25">
      <c r="A135" s="58">
        <v>2314</v>
      </c>
      <c r="B135" s="101" t="s">
        <v>148</v>
      </c>
      <c r="C135" s="102">
        <f t="shared" si="98"/>
        <v>50110</v>
      </c>
      <c r="D135" s="232">
        <f>64210-12100-2000</f>
        <v>50110</v>
      </c>
      <c r="E135" s="476"/>
      <c r="F135" s="432">
        <f t="shared" si="157"/>
        <v>50110</v>
      </c>
      <c r="G135" s="232"/>
      <c r="H135" s="515"/>
      <c r="I135" s="432">
        <f t="shared" si="158"/>
        <v>0</v>
      </c>
      <c r="J135" s="107"/>
      <c r="K135" s="476"/>
      <c r="L135" s="432">
        <f t="shared" si="159"/>
        <v>0</v>
      </c>
      <c r="M135" s="235"/>
      <c r="N135" s="108"/>
      <c r="O135" s="233">
        <f t="shared" si="160"/>
        <v>0</v>
      </c>
      <c r="P135" s="236"/>
    </row>
    <row r="136" spans="1:16" hidden="1" x14ac:dyDescent="0.25">
      <c r="A136" s="237">
        <v>2320</v>
      </c>
      <c r="B136" s="101" t="s">
        <v>149</v>
      </c>
      <c r="C136" s="102">
        <f t="shared" si="98"/>
        <v>0</v>
      </c>
      <c r="D136" s="238">
        <f>SUM(D137:D139)</f>
        <v>0</v>
      </c>
      <c r="E136" s="239">
        <f t="shared" ref="E136:F136" si="161">SUM(E137:E139)</f>
        <v>0</v>
      </c>
      <c r="F136" s="343">
        <f t="shared" si="161"/>
        <v>0</v>
      </c>
      <c r="G136" s="238">
        <f>SUM(G137:G139)</f>
        <v>0</v>
      </c>
      <c r="H136" s="240">
        <f t="shared" ref="H136:I136" si="162">SUM(H137:H139)</f>
        <v>0</v>
      </c>
      <c r="I136" s="233">
        <f t="shared" si="162"/>
        <v>0</v>
      </c>
      <c r="J136" s="240">
        <f>SUM(J137:J139)</f>
        <v>0</v>
      </c>
      <c r="K136" s="239">
        <f t="shared" ref="K136:L136" si="163">SUM(K137:K139)</f>
        <v>0</v>
      </c>
      <c r="L136" s="234">
        <f t="shared" si="163"/>
        <v>0</v>
      </c>
      <c r="M136" s="102">
        <f>SUM(M137:M139)</f>
        <v>0</v>
      </c>
      <c r="N136" s="239">
        <f t="shared" ref="N136:O136" si="164">SUM(N137:N139)</f>
        <v>0</v>
      </c>
      <c r="O136" s="233">
        <f t="shared" si="164"/>
        <v>0</v>
      </c>
      <c r="P136" s="236"/>
    </row>
    <row r="137" spans="1:16" hidden="1" x14ac:dyDescent="0.25">
      <c r="A137" s="58">
        <v>2321</v>
      </c>
      <c r="B137" s="101" t="s">
        <v>150</v>
      </c>
      <c r="C137" s="102">
        <f t="shared" si="98"/>
        <v>0</v>
      </c>
      <c r="D137" s="232">
        <v>0</v>
      </c>
      <c r="E137" s="108"/>
      <c r="F137" s="343">
        <f t="shared" ref="F137:F140" si="165">D137+E137</f>
        <v>0</v>
      </c>
      <c r="G137" s="232"/>
      <c r="H137" s="107"/>
      <c r="I137" s="233">
        <f t="shared" ref="I137:I140" si="166">G137+H137</f>
        <v>0</v>
      </c>
      <c r="J137" s="107"/>
      <c r="K137" s="108"/>
      <c r="L137" s="234">
        <f t="shared" ref="L137:L140" si="167">J137+K137</f>
        <v>0</v>
      </c>
      <c r="M137" s="235"/>
      <c r="N137" s="108"/>
      <c r="O137" s="233">
        <f t="shared" ref="O137:O140" si="168">M137+N137</f>
        <v>0</v>
      </c>
      <c r="P137" s="236"/>
    </row>
    <row r="138" spans="1:16" hidden="1" x14ac:dyDescent="0.25">
      <c r="A138" s="58">
        <v>2322</v>
      </c>
      <c r="B138" s="101" t="s">
        <v>151</v>
      </c>
      <c r="C138" s="102">
        <f t="shared" si="98"/>
        <v>0</v>
      </c>
      <c r="D138" s="232">
        <v>0</v>
      </c>
      <c r="E138" s="108"/>
      <c r="F138" s="343">
        <f t="shared" si="165"/>
        <v>0</v>
      </c>
      <c r="G138" s="232"/>
      <c r="H138" s="107"/>
      <c r="I138" s="233">
        <f t="shared" si="166"/>
        <v>0</v>
      </c>
      <c r="J138" s="107"/>
      <c r="K138" s="108"/>
      <c r="L138" s="234">
        <f t="shared" si="167"/>
        <v>0</v>
      </c>
      <c r="M138" s="235"/>
      <c r="N138" s="108"/>
      <c r="O138" s="233">
        <f t="shared" si="168"/>
        <v>0</v>
      </c>
      <c r="P138" s="236"/>
    </row>
    <row r="139" spans="1:16" ht="10.5" hidden="1" customHeight="1" x14ac:dyDescent="0.25">
      <c r="A139" s="58">
        <v>2329</v>
      </c>
      <c r="B139" s="101" t="s">
        <v>152</v>
      </c>
      <c r="C139" s="102">
        <f t="shared" si="98"/>
        <v>0</v>
      </c>
      <c r="D139" s="232">
        <v>0</v>
      </c>
      <c r="E139" s="108"/>
      <c r="F139" s="343">
        <f t="shared" si="165"/>
        <v>0</v>
      </c>
      <c r="G139" s="232"/>
      <c r="H139" s="107"/>
      <c r="I139" s="233">
        <f t="shared" si="166"/>
        <v>0</v>
      </c>
      <c r="J139" s="107"/>
      <c r="K139" s="108"/>
      <c r="L139" s="234">
        <f t="shared" si="167"/>
        <v>0</v>
      </c>
      <c r="M139" s="235"/>
      <c r="N139" s="108"/>
      <c r="O139" s="233">
        <f t="shared" si="168"/>
        <v>0</v>
      </c>
      <c r="P139" s="236"/>
    </row>
    <row r="140" spans="1:16" hidden="1" x14ac:dyDescent="0.25">
      <c r="A140" s="237">
        <v>2330</v>
      </c>
      <c r="B140" s="101" t="s">
        <v>153</v>
      </c>
      <c r="C140" s="102">
        <f t="shared" si="98"/>
        <v>0</v>
      </c>
      <c r="D140" s="232">
        <v>0</v>
      </c>
      <c r="E140" s="108"/>
      <c r="F140" s="343">
        <f t="shared" si="165"/>
        <v>0</v>
      </c>
      <c r="G140" s="232"/>
      <c r="H140" s="107"/>
      <c r="I140" s="233">
        <f t="shared" si="166"/>
        <v>0</v>
      </c>
      <c r="J140" s="107"/>
      <c r="K140" s="108"/>
      <c r="L140" s="234">
        <f t="shared" si="167"/>
        <v>0</v>
      </c>
      <c r="M140" s="235"/>
      <c r="N140" s="108"/>
      <c r="O140" s="233">
        <f t="shared" si="168"/>
        <v>0</v>
      </c>
      <c r="P140" s="236"/>
    </row>
    <row r="141" spans="1:16" ht="48" hidden="1" x14ac:dyDescent="0.25">
      <c r="A141" s="237">
        <v>2340</v>
      </c>
      <c r="B141" s="101" t="s">
        <v>154</v>
      </c>
      <c r="C141" s="102">
        <f t="shared" si="98"/>
        <v>0</v>
      </c>
      <c r="D141" s="238">
        <f>SUM(D142:D143)</f>
        <v>0</v>
      </c>
      <c r="E141" s="239">
        <f t="shared" ref="E141:F141" si="169">SUM(E142:E143)</f>
        <v>0</v>
      </c>
      <c r="F141" s="343">
        <f t="shared" si="169"/>
        <v>0</v>
      </c>
      <c r="G141" s="238">
        <f>SUM(G142:G143)</f>
        <v>0</v>
      </c>
      <c r="H141" s="240">
        <f t="shared" ref="H141:I141" si="170">SUM(H142:H143)</f>
        <v>0</v>
      </c>
      <c r="I141" s="233">
        <f t="shared" si="170"/>
        <v>0</v>
      </c>
      <c r="J141" s="240">
        <f>SUM(J142:J143)</f>
        <v>0</v>
      </c>
      <c r="K141" s="239">
        <f t="shared" ref="K141:L141" si="171">SUM(K142:K143)</f>
        <v>0</v>
      </c>
      <c r="L141" s="234">
        <f t="shared" si="171"/>
        <v>0</v>
      </c>
      <c r="M141" s="102">
        <f>SUM(M142:M143)</f>
        <v>0</v>
      </c>
      <c r="N141" s="239">
        <f t="shared" ref="N141:O141" si="172">SUM(N142:N143)</f>
        <v>0</v>
      </c>
      <c r="O141" s="233">
        <f t="shared" si="172"/>
        <v>0</v>
      </c>
      <c r="P141" s="236"/>
    </row>
    <row r="142" spans="1:16" hidden="1" x14ac:dyDescent="0.25">
      <c r="A142" s="58">
        <v>2341</v>
      </c>
      <c r="B142" s="101" t="s">
        <v>155</v>
      </c>
      <c r="C142" s="102">
        <f t="shared" si="98"/>
        <v>0</v>
      </c>
      <c r="D142" s="232">
        <v>0</v>
      </c>
      <c r="E142" s="108"/>
      <c r="F142" s="343">
        <f t="shared" ref="F142:F143" si="173">D142+E142</f>
        <v>0</v>
      </c>
      <c r="G142" s="232"/>
      <c r="H142" s="107"/>
      <c r="I142" s="233">
        <f t="shared" ref="I142:I143" si="174">G142+H142</f>
        <v>0</v>
      </c>
      <c r="J142" s="107"/>
      <c r="K142" s="108"/>
      <c r="L142" s="234">
        <f t="shared" ref="L142:L143" si="175">J142+K142</f>
        <v>0</v>
      </c>
      <c r="M142" s="235"/>
      <c r="N142" s="108"/>
      <c r="O142" s="233">
        <f t="shared" ref="O142:O143" si="176">M142+N142</f>
        <v>0</v>
      </c>
      <c r="P142" s="236"/>
    </row>
    <row r="143" spans="1:16" ht="24" hidden="1" x14ac:dyDescent="0.25">
      <c r="A143" s="58">
        <v>2344</v>
      </c>
      <c r="B143" s="101" t="s">
        <v>156</v>
      </c>
      <c r="C143" s="102">
        <f t="shared" si="98"/>
        <v>0</v>
      </c>
      <c r="D143" s="232">
        <v>0</v>
      </c>
      <c r="E143" s="108"/>
      <c r="F143" s="343">
        <f t="shared" si="173"/>
        <v>0</v>
      </c>
      <c r="G143" s="232"/>
      <c r="H143" s="107"/>
      <c r="I143" s="233">
        <f t="shared" si="174"/>
        <v>0</v>
      </c>
      <c r="J143" s="107"/>
      <c r="K143" s="108"/>
      <c r="L143" s="234">
        <f t="shared" si="175"/>
        <v>0</v>
      </c>
      <c r="M143" s="235"/>
      <c r="N143" s="108"/>
      <c r="O143" s="233">
        <f t="shared" si="176"/>
        <v>0</v>
      </c>
      <c r="P143" s="236"/>
    </row>
    <row r="144" spans="1:16" ht="24" hidden="1" x14ac:dyDescent="0.25">
      <c r="A144" s="220">
        <v>2350</v>
      </c>
      <c r="B144" s="164" t="s">
        <v>157</v>
      </c>
      <c r="C144" s="170">
        <f t="shared" si="98"/>
        <v>0</v>
      </c>
      <c r="D144" s="221">
        <f>SUM(D145:D150)</f>
        <v>0</v>
      </c>
      <c r="E144" s="222">
        <f t="shared" ref="E144:F144" si="177">SUM(E145:E150)</f>
        <v>0</v>
      </c>
      <c r="F144" s="358">
        <f t="shared" si="177"/>
        <v>0</v>
      </c>
      <c r="G144" s="221">
        <f>SUM(G145:G150)</f>
        <v>0</v>
      </c>
      <c r="H144" s="223">
        <f t="shared" ref="H144:I144" si="178">SUM(H145:H150)</f>
        <v>0</v>
      </c>
      <c r="I144" s="224">
        <f t="shared" si="178"/>
        <v>0</v>
      </c>
      <c r="J144" s="223">
        <f>SUM(J145:J150)</f>
        <v>0</v>
      </c>
      <c r="K144" s="222">
        <f t="shared" ref="K144:L144" si="179">SUM(K145:K150)</f>
        <v>0</v>
      </c>
      <c r="L144" s="225">
        <f t="shared" si="179"/>
        <v>0</v>
      </c>
      <c r="M144" s="170">
        <f>SUM(M145:M150)</f>
        <v>0</v>
      </c>
      <c r="N144" s="222">
        <f t="shared" ref="N144:O144" si="180">SUM(N145:N150)</f>
        <v>0</v>
      </c>
      <c r="O144" s="224">
        <f t="shared" si="180"/>
        <v>0</v>
      </c>
      <c r="P144" s="226"/>
    </row>
    <row r="145" spans="1:16" hidden="1" x14ac:dyDescent="0.25">
      <c r="A145" s="48">
        <v>2351</v>
      </c>
      <c r="B145" s="91" t="s">
        <v>158</v>
      </c>
      <c r="C145" s="92">
        <f t="shared" si="98"/>
        <v>0</v>
      </c>
      <c r="D145" s="227">
        <v>0</v>
      </c>
      <c r="E145" s="98"/>
      <c r="F145" s="359">
        <f t="shared" ref="F145:F150" si="181">D145+E145</f>
        <v>0</v>
      </c>
      <c r="G145" s="227"/>
      <c r="H145" s="97"/>
      <c r="I145" s="228">
        <f t="shared" ref="I145:I150" si="182">G145+H145</f>
        <v>0</v>
      </c>
      <c r="J145" s="97"/>
      <c r="K145" s="98"/>
      <c r="L145" s="229">
        <f t="shared" ref="L145:L150" si="183">J145+K145</f>
        <v>0</v>
      </c>
      <c r="M145" s="230"/>
      <c r="N145" s="98"/>
      <c r="O145" s="228">
        <f t="shared" ref="O145:O150" si="184">M145+N145</f>
        <v>0</v>
      </c>
      <c r="P145" s="231"/>
    </row>
    <row r="146" spans="1:16" hidden="1" x14ac:dyDescent="0.25">
      <c r="A146" s="58">
        <v>2352</v>
      </c>
      <c r="B146" s="101" t="s">
        <v>159</v>
      </c>
      <c r="C146" s="102">
        <f t="shared" si="98"/>
        <v>0</v>
      </c>
      <c r="D146" s="232">
        <v>0</v>
      </c>
      <c r="E146" s="108"/>
      <c r="F146" s="343">
        <f t="shared" si="181"/>
        <v>0</v>
      </c>
      <c r="G146" s="232"/>
      <c r="H146" s="107"/>
      <c r="I146" s="233">
        <f t="shared" si="182"/>
        <v>0</v>
      </c>
      <c r="J146" s="107"/>
      <c r="K146" s="108"/>
      <c r="L146" s="234">
        <f t="shared" si="183"/>
        <v>0</v>
      </c>
      <c r="M146" s="235"/>
      <c r="N146" s="108"/>
      <c r="O146" s="233">
        <f t="shared" si="184"/>
        <v>0</v>
      </c>
      <c r="P146" s="236"/>
    </row>
    <row r="147" spans="1:16" ht="24" hidden="1" x14ac:dyDescent="0.25">
      <c r="A147" s="58">
        <v>2353</v>
      </c>
      <c r="B147" s="101" t="s">
        <v>160</v>
      </c>
      <c r="C147" s="102">
        <f t="shared" si="98"/>
        <v>0</v>
      </c>
      <c r="D147" s="232">
        <v>0</v>
      </c>
      <c r="E147" s="108"/>
      <c r="F147" s="343">
        <f t="shared" si="181"/>
        <v>0</v>
      </c>
      <c r="G147" s="232"/>
      <c r="H147" s="107"/>
      <c r="I147" s="233">
        <f t="shared" si="182"/>
        <v>0</v>
      </c>
      <c r="J147" s="107"/>
      <c r="K147" s="108"/>
      <c r="L147" s="234">
        <f t="shared" si="183"/>
        <v>0</v>
      </c>
      <c r="M147" s="235"/>
      <c r="N147" s="108"/>
      <c r="O147" s="233">
        <f t="shared" si="184"/>
        <v>0</v>
      </c>
      <c r="P147" s="236"/>
    </row>
    <row r="148" spans="1:16" ht="24" hidden="1" x14ac:dyDescent="0.25">
      <c r="A148" s="58">
        <v>2354</v>
      </c>
      <c r="B148" s="101" t="s">
        <v>161</v>
      </c>
      <c r="C148" s="102">
        <f t="shared" si="98"/>
        <v>0</v>
      </c>
      <c r="D148" s="232">
        <v>0</v>
      </c>
      <c r="E148" s="108"/>
      <c r="F148" s="343">
        <f t="shared" si="181"/>
        <v>0</v>
      </c>
      <c r="G148" s="232"/>
      <c r="H148" s="107"/>
      <c r="I148" s="233">
        <f t="shared" si="182"/>
        <v>0</v>
      </c>
      <c r="J148" s="107"/>
      <c r="K148" s="108"/>
      <c r="L148" s="234">
        <f t="shared" si="183"/>
        <v>0</v>
      </c>
      <c r="M148" s="235"/>
      <c r="N148" s="108"/>
      <c r="O148" s="233">
        <f t="shared" si="184"/>
        <v>0</v>
      </c>
      <c r="P148" s="236"/>
    </row>
    <row r="149" spans="1:16" ht="24" hidden="1" x14ac:dyDescent="0.25">
      <c r="A149" s="58">
        <v>2355</v>
      </c>
      <c r="B149" s="101" t="s">
        <v>162</v>
      </c>
      <c r="C149" s="102">
        <f t="shared" ref="C149:C212" si="185">F149+I149+L149+O149</f>
        <v>0</v>
      </c>
      <c r="D149" s="232">
        <v>0</v>
      </c>
      <c r="E149" s="108"/>
      <c r="F149" s="343">
        <f t="shared" si="181"/>
        <v>0</v>
      </c>
      <c r="G149" s="232"/>
      <c r="H149" s="107"/>
      <c r="I149" s="233">
        <f t="shared" si="182"/>
        <v>0</v>
      </c>
      <c r="J149" s="107"/>
      <c r="K149" s="108"/>
      <c r="L149" s="234">
        <f t="shared" si="183"/>
        <v>0</v>
      </c>
      <c r="M149" s="235"/>
      <c r="N149" s="108"/>
      <c r="O149" s="233">
        <f t="shared" si="184"/>
        <v>0</v>
      </c>
      <c r="P149" s="236"/>
    </row>
    <row r="150" spans="1:16" ht="24" hidden="1" x14ac:dyDescent="0.25">
      <c r="A150" s="58">
        <v>2359</v>
      </c>
      <c r="B150" s="101" t="s">
        <v>163</v>
      </c>
      <c r="C150" s="102">
        <f t="shared" si="185"/>
        <v>0</v>
      </c>
      <c r="D150" s="232">
        <v>0</v>
      </c>
      <c r="E150" s="108"/>
      <c r="F150" s="343">
        <f t="shared" si="181"/>
        <v>0</v>
      </c>
      <c r="G150" s="232"/>
      <c r="H150" s="107"/>
      <c r="I150" s="233">
        <f t="shared" si="182"/>
        <v>0</v>
      </c>
      <c r="J150" s="107"/>
      <c r="K150" s="108"/>
      <c r="L150" s="234">
        <f t="shared" si="183"/>
        <v>0</v>
      </c>
      <c r="M150" s="235"/>
      <c r="N150" s="108"/>
      <c r="O150" s="233">
        <f t="shared" si="184"/>
        <v>0</v>
      </c>
      <c r="P150" s="236"/>
    </row>
    <row r="151" spans="1:16" ht="24.75" hidden="1" customHeight="1" x14ac:dyDescent="0.25">
      <c r="A151" s="237">
        <v>2360</v>
      </c>
      <c r="B151" s="101" t="s">
        <v>164</v>
      </c>
      <c r="C151" s="102">
        <f t="shared" si="185"/>
        <v>0</v>
      </c>
      <c r="D151" s="238">
        <f>SUM(D152:D158)</f>
        <v>0</v>
      </c>
      <c r="E151" s="239">
        <f t="shared" ref="E151:F151" si="186">SUM(E152:E158)</f>
        <v>0</v>
      </c>
      <c r="F151" s="343">
        <f t="shared" si="186"/>
        <v>0</v>
      </c>
      <c r="G151" s="238">
        <f>SUM(G152:G158)</f>
        <v>0</v>
      </c>
      <c r="H151" s="240">
        <f t="shared" ref="H151:I151" si="187">SUM(H152:H158)</f>
        <v>0</v>
      </c>
      <c r="I151" s="233">
        <f t="shared" si="187"/>
        <v>0</v>
      </c>
      <c r="J151" s="240">
        <f>SUM(J152:J158)</f>
        <v>0</v>
      </c>
      <c r="K151" s="239">
        <f t="shared" ref="K151:L151" si="188">SUM(K152:K158)</f>
        <v>0</v>
      </c>
      <c r="L151" s="234">
        <f t="shared" si="188"/>
        <v>0</v>
      </c>
      <c r="M151" s="102">
        <f>SUM(M152:M158)</f>
        <v>0</v>
      </c>
      <c r="N151" s="239">
        <f t="shared" ref="N151:O151" si="189">SUM(N152:N158)</f>
        <v>0</v>
      </c>
      <c r="O151" s="233">
        <f t="shared" si="189"/>
        <v>0</v>
      </c>
      <c r="P151" s="236"/>
    </row>
    <row r="152" spans="1:16" hidden="1" x14ac:dyDescent="0.25">
      <c r="A152" s="57">
        <v>2361</v>
      </c>
      <c r="B152" s="101" t="s">
        <v>165</v>
      </c>
      <c r="C152" s="102">
        <f t="shared" si="185"/>
        <v>0</v>
      </c>
      <c r="D152" s="232">
        <v>0</v>
      </c>
      <c r="E152" s="108"/>
      <c r="F152" s="343">
        <f t="shared" ref="F152:F159" si="190">D152+E152</f>
        <v>0</v>
      </c>
      <c r="G152" s="232"/>
      <c r="H152" s="107"/>
      <c r="I152" s="233">
        <f t="shared" ref="I152:I159" si="191">G152+H152</f>
        <v>0</v>
      </c>
      <c r="J152" s="107"/>
      <c r="K152" s="108"/>
      <c r="L152" s="234">
        <f t="shared" ref="L152:L159" si="192">J152+K152</f>
        <v>0</v>
      </c>
      <c r="M152" s="235"/>
      <c r="N152" s="108"/>
      <c r="O152" s="233">
        <f t="shared" ref="O152:O159" si="193">M152+N152</f>
        <v>0</v>
      </c>
      <c r="P152" s="236"/>
    </row>
    <row r="153" spans="1:16" ht="24" hidden="1" x14ac:dyDescent="0.25">
      <c r="A153" s="57">
        <v>2362</v>
      </c>
      <c r="B153" s="101" t="s">
        <v>166</v>
      </c>
      <c r="C153" s="102">
        <f t="shared" si="185"/>
        <v>0</v>
      </c>
      <c r="D153" s="232">
        <v>0</v>
      </c>
      <c r="E153" s="108"/>
      <c r="F153" s="343">
        <f t="shared" si="190"/>
        <v>0</v>
      </c>
      <c r="G153" s="232"/>
      <c r="H153" s="107"/>
      <c r="I153" s="233">
        <f t="shared" si="191"/>
        <v>0</v>
      </c>
      <c r="J153" s="107"/>
      <c r="K153" s="108"/>
      <c r="L153" s="234">
        <f t="shared" si="192"/>
        <v>0</v>
      </c>
      <c r="M153" s="235"/>
      <c r="N153" s="108"/>
      <c r="O153" s="233">
        <f t="shared" si="193"/>
        <v>0</v>
      </c>
      <c r="P153" s="236"/>
    </row>
    <row r="154" spans="1:16" hidden="1" x14ac:dyDescent="0.25">
      <c r="A154" s="57">
        <v>2363</v>
      </c>
      <c r="B154" s="101" t="s">
        <v>167</v>
      </c>
      <c r="C154" s="102">
        <f t="shared" si="185"/>
        <v>0</v>
      </c>
      <c r="D154" s="232">
        <v>0</v>
      </c>
      <c r="E154" s="108"/>
      <c r="F154" s="343">
        <f t="shared" si="190"/>
        <v>0</v>
      </c>
      <c r="G154" s="232"/>
      <c r="H154" s="107"/>
      <c r="I154" s="233">
        <f t="shared" si="191"/>
        <v>0</v>
      </c>
      <c r="J154" s="107"/>
      <c r="K154" s="108"/>
      <c r="L154" s="234">
        <f t="shared" si="192"/>
        <v>0</v>
      </c>
      <c r="M154" s="235"/>
      <c r="N154" s="108"/>
      <c r="O154" s="233">
        <f t="shared" si="193"/>
        <v>0</v>
      </c>
      <c r="P154" s="236"/>
    </row>
    <row r="155" spans="1:16" hidden="1" x14ac:dyDescent="0.25">
      <c r="A155" s="57">
        <v>2364</v>
      </c>
      <c r="B155" s="101" t="s">
        <v>168</v>
      </c>
      <c r="C155" s="102">
        <f t="shared" si="185"/>
        <v>0</v>
      </c>
      <c r="D155" s="232">
        <v>0</v>
      </c>
      <c r="E155" s="108"/>
      <c r="F155" s="343">
        <f t="shared" si="190"/>
        <v>0</v>
      </c>
      <c r="G155" s="232"/>
      <c r="H155" s="107"/>
      <c r="I155" s="233">
        <f t="shared" si="191"/>
        <v>0</v>
      </c>
      <c r="J155" s="107"/>
      <c r="K155" s="108"/>
      <c r="L155" s="234">
        <f t="shared" si="192"/>
        <v>0</v>
      </c>
      <c r="M155" s="235"/>
      <c r="N155" s="108"/>
      <c r="O155" s="233">
        <f t="shared" si="193"/>
        <v>0</v>
      </c>
      <c r="P155" s="236"/>
    </row>
    <row r="156" spans="1:16" ht="12.75" hidden="1" customHeight="1" x14ac:dyDescent="0.25">
      <c r="A156" s="57">
        <v>2365</v>
      </c>
      <c r="B156" s="101" t="s">
        <v>169</v>
      </c>
      <c r="C156" s="102">
        <f t="shared" si="185"/>
        <v>0</v>
      </c>
      <c r="D156" s="232">
        <v>0</v>
      </c>
      <c r="E156" s="108"/>
      <c r="F156" s="343">
        <f t="shared" si="190"/>
        <v>0</v>
      </c>
      <c r="G156" s="232"/>
      <c r="H156" s="107"/>
      <c r="I156" s="233">
        <f t="shared" si="191"/>
        <v>0</v>
      </c>
      <c r="J156" s="107"/>
      <c r="K156" s="108"/>
      <c r="L156" s="234">
        <f t="shared" si="192"/>
        <v>0</v>
      </c>
      <c r="M156" s="235"/>
      <c r="N156" s="108"/>
      <c r="O156" s="233">
        <f t="shared" si="193"/>
        <v>0</v>
      </c>
      <c r="P156" s="236"/>
    </row>
    <row r="157" spans="1:16" ht="36" hidden="1" x14ac:dyDescent="0.25">
      <c r="A157" s="57">
        <v>2366</v>
      </c>
      <c r="B157" s="101" t="s">
        <v>170</v>
      </c>
      <c r="C157" s="102">
        <f t="shared" si="185"/>
        <v>0</v>
      </c>
      <c r="D157" s="232">
        <v>0</v>
      </c>
      <c r="E157" s="108"/>
      <c r="F157" s="343">
        <f t="shared" si="190"/>
        <v>0</v>
      </c>
      <c r="G157" s="232"/>
      <c r="H157" s="107"/>
      <c r="I157" s="233">
        <f t="shared" si="191"/>
        <v>0</v>
      </c>
      <c r="J157" s="107"/>
      <c r="K157" s="108"/>
      <c r="L157" s="234">
        <f t="shared" si="192"/>
        <v>0</v>
      </c>
      <c r="M157" s="235"/>
      <c r="N157" s="108"/>
      <c r="O157" s="233">
        <f t="shared" si="193"/>
        <v>0</v>
      </c>
      <c r="P157" s="236"/>
    </row>
    <row r="158" spans="1:16" ht="48" hidden="1" x14ac:dyDescent="0.25">
      <c r="A158" s="57">
        <v>2369</v>
      </c>
      <c r="B158" s="101" t="s">
        <v>171</v>
      </c>
      <c r="C158" s="102">
        <f t="shared" si="185"/>
        <v>0</v>
      </c>
      <c r="D158" s="232">
        <v>0</v>
      </c>
      <c r="E158" s="108"/>
      <c r="F158" s="343">
        <f t="shared" si="190"/>
        <v>0</v>
      </c>
      <c r="G158" s="232"/>
      <c r="H158" s="107"/>
      <c r="I158" s="233">
        <f t="shared" si="191"/>
        <v>0</v>
      </c>
      <c r="J158" s="107"/>
      <c r="K158" s="108"/>
      <c r="L158" s="234">
        <f t="shared" si="192"/>
        <v>0</v>
      </c>
      <c r="M158" s="235"/>
      <c r="N158" s="108"/>
      <c r="O158" s="233">
        <f t="shared" si="193"/>
        <v>0</v>
      </c>
      <c r="P158" s="236"/>
    </row>
    <row r="159" spans="1:16" hidden="1" x14ac:dyDescent="0.25">
      <c r="A159" s="220">
        <v>2370</v>
      </c>
      <c r="B159" s="164" t="s">
        <v>172</v>
      </c>
      <c r="C159" s="170">
        <f t="shared" si="185"/>
        <v>0</v>
      </c>
      <c r="D159" s="241">
        <v>0</v>
      </c>
      <c r="E159" s="242"/>
      <c r="F159" s="358">
        <f t="shared" si="190"/>
        <v>0</v>
      </c>
      <c r="G159" s="241"/>
      <c r="H159" s="243"/>
      <c r="I159" s="224">
        <f t="shared" si="191"/>
        <v>0</v>
      </c>
      <c r="J159" s="243"/>
      <c r="K159" s="242"/>
      <c r="L159" s="225">
        <f t="shared" si="192"/>
        <v>0</v>
      </c>
      <c r="M159" s="244"/>
      <c r="N159" s="242"/>
      <c r="O159" s="224">
        <f t="shared" si="193"/>
        <v>0</v>
      </c>
      <c r="P159" s="226"/>
    </row>
    <row r="160" spans="1:16" hidden="1" x14ac:dyDescent="0.25">
      <c r="A160" s="220">
        <v>2380</v>
      </c>
      <c r="B160" s="164" t="s">
        <v>173</v>
      </c>
      <c r="C160" s="170">
        <f t="shared" si="185"/>
        <v>0</v>
      </c>
      <c r="D160" s="221">
        <f>SUM(D161:D162)</f>
        <v>0</v>
      </c>
      <c r="E160" s="222">
        <f t="shared" ref="E160:F160" si="194">SUM(E161:E162)</f>
        <v>0</v>
      </c>
      <c r="F160" s="358">
        <f t="shared" si="194"/>
        <v>0</v>
      </c>
      <c r="G160" s="221">
        <f>SUM(G161:G162)</f>
        <v>0</v>
      </c>
      <c r="H160" s="223">
        <f t="shared" ref="H160:I160" si="195">SUM(H161:H162)</f>
        <v>0</v>
      </c>
      <c r="I160" s="224">
        <f t="shared" si="195"/>
        <v>0</v>
      </c>
      <c r="J160" s="223">
        <f>SUM(J161:J162)</f>
        <v>0</v>
      </c>
      <c r="K160" s="222">
        <f t="shared" ref="K160:L160" si="196">SUM(K161:K162)</f>
        <v>0</v>
      </c>
      <c r="L160" s="225">
        <f t="shared" si="196"/>
        <v>0</v>
      </c>
      <c r="M160" s="170">
        <f>SUM(M161:M162)</f>
        <v>0</v>
      </c>
      <c r="N160" s="222">
        <f t="shared" ref="N160:O160" si="197">SUM(N161:N162)</f>
        <v>0</v>
      </c>
      <c r="O160" s="224">
        <f t="shared" si="197"/>
        <v>0</v>
      </c>
      <c r="P160" s="226"/>
    </row>
    <row r="161" spans="1:16" hidden="1" x14ac:dyDescent="0.25">
      <c r="A161" s="47">
        <v>2381</v>
      </c>
      <c r="B161" s="91" t="s">
        <v>174</v>
      </c>
      <c r="C161" s="92">
        <f t="shared" si="185"/>
        <v>0</v>
      </c>
      <c r="D161" s="227">
        <v>0</v>
      </c>
      <c r="E161" s="98"/>
      <c r="F161" s="359">
        <f t="shared" ref="F161:F164" si="198">D161+E161</f>
        <v>0</v>
      </c>
      <c r="G161" s="227"/>
      <c r="H161" s="97"/>
      <c r="I161" s="228">
        <f t="shared" ref="I161:I164" si="199">G161+H161</f>
        <v>0</v>
      </c>
      <c r="J161" s="97"/>
      <c r="K161" s="98"/>
      <c r="L161" s="229">
        <f t="shared" ref="L161:L164" si="200">J161+K161</f>
        <v>0</v>
      </c>
      <c r="M161" s="230"/>
      <c r="N161" s="98"/>
      <c r="O161" s="228">
        <f t="shared" ref="O161:O164" si="201">M161+N161</f>
        <v>0</v>
      </c>
      <c r="P161" s="231"/>
    </row>
    <row r="162" spans="1:16" ht="24" hidden="1" x14ac:dyDescent="0.25">
      <c r="A162" s="57">
        <v>2389</v>
      </c>
      <c r="B162" s="101" t="s">
        <v>175</v>
      </c>
      <c r="C162" s="102">
        <f t="shared" si="185"/>
        <v>0</v>
      </c>
      <c r="D162" s="232">
        <v>0</v>
      </c>
      <c r="E162" s="108"/>
      <c r="F162" s="343">
        <f t="shared" si="198"/>
        <v>0</v>
      </c>
      <c r="G162" s="232"/>
      <c r="H162" s="107"/>
      <c r="I162" s="233">
        <f t="shared" si="199"/>
        <v>0</v>
      </c>
      <c r="J162" s="107"/>
      <c r="K162" s="108"/>
      <c r="L162" s="234">
        <f t="shared" si="200"/>
        <v>0</v>
      </c>
      <c r="M162" s="235"/>
      <c r="N162" s="108"/>
      <c r="O162" s="233">
        <f t="shared" si="201"/>
        <v>0</v>
      </c>
      <c r="P162" s="236"/>
    </row>
    <row r="163" spans="1:16" hidden="1" x14ac:dyDescent="0.25">
      <c r="A163" s="220">
        <v>2390</v>
      </c>
      <c r="B163" s="164" t="s">
        <v>176</v>
      </c>
      <c r="C163" s="170">
        <f t="shared" si="185"/>
        <v>0</v>
      </c>
      <c r="D163" s="241">
        <v>0</v>
      </c>
      <c r="E163" s="242"/>
      <c r="F163" s="358">
        <f t="shared" si="198"/>
        <v>0</v>
      </c>
      <c r="G163" s="241"/>
      <c r="H163" s="243"/>
      <c r="I163" s="224">
        <f t="shared" si="199"/>
        <v>0</v>
      </c>
      <c r="J163" s="243"/>
      <c r="K163" s="242"/>
      <c r="L163" s="225">
        <f t="shared" si="200"/>
        <v>0</v>
      </c>
      <c r="M163" s="244"/>
      <c r="N163" s="242"/>
      <c r="O163" s="224">
        <f t="shared" si="201"/>
        <v>0</v>
      </c>
      <c r="P163" s="226"/>
    </row>
    <row r="164" spans="1:16" hidden="1" x14ac:dyDescent="0.25">
      <c r="A164" s="76">
        <v>2400</v>
      </c>
      <c r="B164" s="213" t="s">
        <v>177</v>
      </c>
      <c r="C164" s="77">
        <f t="shared" si="185"/>
        <v>0</v>
      </c>
      <c r="D164" s="254">
        <v>0</v>
      </c>
      <c r="E164" s="255"/>
      <c r="F164" s="345">
        <f t="shared" si="198"/>
        <v>0</v>
      </c>
      <c r="G164" s="254"/>
      <c r="H164" s="256"/>
      <c r="I164" s="215">
        <f t="shared" si="199"/>
        <v>0</v>
      </c>
      <c r="J164" s="256"/>
      <c r="K164" s="255"/>
      <c r="L164" s="89">
        <f t="shared" si="200"/>
        <v>0</v>
      </c>
      <c r="M164" s="257"/>
      <c r="N164" s="255"/>
      <c r="O164" s="215">
        <f t="shared" si="201"/>
        <v>0</v>
      </c>
      <c r="P164" s="245"/>
    </row>
    <row r="165" spans="1:16" ht="24" hidden="1" x14ac:dyDescent="0.25">
      <c r="A165" s="76">
        <v>2500</v>
      </c>
      <c r="B165" s="213" t="s">
        <v>178</v>
      </c>
      <c r="C165" s="77">
        <f t="shared" si="185"/>
        <v>0</v>
      </c>
      <c r="D165" s="214">
        <f>SUM(D166,D171)</f>
        <v>0</v>
      </c>
      <c r="E165" s="88">
        <f t="shared" ref="E165:O165" si="202">SUM(E166,E171)</f>
        <v>0</v>
      </c>
      <c r="F165" s="345">
        <f t="shared" si="202"/>
        <v>0</v>
      </c>
      <c r="G165" s="214">
        <f t="shared" si="202"/>
        <v>0</v>
      </c>
      <c r="H165" s="87">
        <f t="shared" si="202"/>
        <v>0</v>
      </c>
      <c r="I165" s="215">
        <f t="shared" si="202"/>
        <v>0</v>
      </c>
      <c r="J165" s="87">
        <f t="shared" si="202"/>
        <v>0</v>
      </c>
      <c r="K165" s="88">
        <f t="shared" si="202"/>
        <v>0</v>
      </c>
      <c r="L165" s="89">
        <f t="shared" si="202"/>
        <v>0</v>
      </c>
      <c r="M165" s="216">
        <f t="shared" si="202"/>
        <v>0</v>
      </c>
      <c r="N165" s="217">
        <f t="shared" si="202"/>
        <v>0</v>
      </c>
      <c r="O165" s="218">
        <f t="shared" si="202"/>
        <v>0</v>
      </c>
      <c r="P165" s="219"/>
    </row>
    <row r="166" spans="1:16" ht="16.5" hidden="1" customHeight="1" x14ac:dyDescent="0.25">
      <c r="A166" s="496">
        <v>2510</v>
      </c>
      <c r="B166" s="91" t="s">
        <v>179</v>
      </c>
      <c r="C166" s="92">
        <f t="shared" si="185"/>
        <v>0</v>
      </c>
      <c r="D166" s="246">
        <f>SUM(D167:D170)</f>
        <v>0</v>
      </c>
      <c r="E166" s="247">
        <f t="shared" ref="E166:O166" si="203">SUM(E167:E170)</f>
        <v>0</v>
      </c>
      <c r="F166" s="359">
        <f t="shared" si="203"/>
        <v>0</v>
      </c>
      <c r="G166" s="246">
        <f t="shared" si="203"/>
        <v>0</v>
      </c>
      <c r="H166" s="248">
        <f t="shared" si="203"/>
        <v>0</v>
      </c>
      <c r="I166" s="228">
        <f t="shared" si="203"/>
        <v>0</v>
      </c>
      <c r="J166" s="248">
        <f t="shared" si="203"/>
        <v>0</v>
      </c>
      <c r="K166" s="247">
        <f t="shared" si="203"/>
        <v>0</v>
      </c>
      <c r="L166" s="229">
        <f t="shared" si="203"/>
        <v>0</v>
      </c>
      <c r="M166" s="113">
        <f t="shared" si="203"/>
        <v>0</v>
      </c>
      <c r="N166" s="258">
        <f t="shared" si="203"/>
        <v>0</v>
      </c>
      <c r="O166" s="259">
        <f t="shared" si="203"/>
        <v>0</v>
      </c>
      <c r="P166" s="260"/>
    </row>
    <row r="167" spans="1:16" ht="24" hidden="1" x14ac:dyDescent="0.25">
      <c r="A167" s="58">
        <v>2512</v>
      </c>
      <c r="B167" s="101" t="s">
        <v>180</v>
      </c>
      <c r="C167" s="102">
        <f t="shared" si="185"/>
        <v>0</v>
      </c>
      <c r="D167" s="232">
        <v>0</v>
      </c>
      <c r="E167" s="108"/>
      <c r="F167" s="343">
        <f t="shared" ref="F167:F172" si="204">D167+E167</f>
        <v>0</v>
      </c>
      <c r="G167" s="232"/>
      <c r="H167" s="107"/>
      <c r="I167" s="233">
        <f t="shared" ref="I167:I172" si="205">G167+H167</f>
        <v>0</v>
      </c>
      <c r="J167" s="107"/>
      <c r="K167" s="108"/>
      <c r="L167" s="234">
        <f t="shared" ref="L167:L172" si="206">J167+K167</f>
        <v>0</v>
      </c>
      <c r="M167" s="235"/>
      <c r="N167" s="108"/>
      <c r="O167" s="233">
        <f t="shared" ref="O167:O172" si="207">M167+N167</f>
        <v>0</v>
      </c>
      <c r="P167" s="236"/>
    </row>
    <row r="168" spans="1:16" ht="36" hidden="1" x14ac:dyDescent="0.25">
      <c r="A168" s="58">
        <v>2513</v>
      </c>
      <c r="B168" s="101" t="s">
        <v>181</v>
      </c>
      <c r="C168" s="102">
        <f t="shared" si="185"/>
        <v>0</v>
      </c>
      <c r="D168" s="232">
        <v>0</v>
      </c>
      <c r="E168" s="108"/>
      <c r="F168" s="343">
        <f t="shared" si="204"/>
        <v>0</v>
      </c>
      <c r="G168" s="232"/>
      <c r="H168" s="107"/>
      <c r="I168" s="233">
        <f t="shared" si="205"/>
        <v>0</v>
      </c>
      <c r="J168" s="107"/>
      <c r="K168" s="108"/>
      <c r="L168" s="234">
        <f t="shared" si="206"/>
        <v>0</v>
      </c>
      <c r="M168" s="235"/>
      <c r="N168" s="108"/>
      <c r="O168" s="233">
        <f t="shared" si="207"/>
        <v>0</v>
      </c>
      <c r="P168" s="236"/>
    </row>
    <row r="169" spans="1:16" ht="24" hidden="1" x14ac:dyDescent="0.25">
      <c r="A169" s="58">
        <v>2515</v>
      </c>
      <c r="B169" s="101" t="s">
        <v>182</v>
      </c>
      <c r="C169" s="102">
        <f t="shared" si="185"/>
        <v>0</v>
      </c>
      <c r="D169" s="232">
        <v>0</v>
      </c>
      <c r="E169" s="108"/>
      <c r="F169" s="343">
        <f t="shared" si="204"/>
        <v>0</v>
      </c>
      <c r="G169" s="232"/>
      <c r="H169" s="107"/>
      <c r="I169" s="233">
        <f t="shared" si="205"/>
        <v>0</v>
      </c>
      <c r="J169" s="107"/>
      <c r="K169" s="108"/>
      <c r="L169" s="234">
        <f t="shared" si="206"/>
        <v>0</v>
      </c>
      <c r="M169" s="235"/>
      <c r="N169" s="108"/>
      <c r="O169" s="233">
        <f t="shared" si="207"/>
        <v>0</v>
      </c>
      <c r="P169" s="236"/>
    </row>
    <row r="170" spans="1:16" ht="24" hidden="1" x14ac:dyDescent="0.25">
      <c r="A170" s="58">
        <v>2519</v>
      </c>
      <c r="B170" s="101" t="s">
        <v>183</v>
      </c>
      <c r="C170" s="102">
        <f t="shared" si="185"/>
        <v>0</v>
      </c>
      <c r="D170" s="232">
        <v>0</v>
      </c>
      <c r="E170" s="108"/>
      <c r="F170" s="343">
        <f t="shared" si="204"/>
        <v>0</v>
      </c>
      <c r="G170" s="232"/>
      <c r="H170" s="107"/>
      <c r="I170" s="233">
        <f t="shared" si="205"/>
        <v>0</v>
      </c>
      <c r="J170" s="107"/>
      <c r="K170" s="108"/>
      <c r="L170" s="234">
        <f t="shared" si="206"/>
        <v>0</v>
      </c>
      <c r="M170" s="235"/>
      <c r="N170" s="108"/>
      <c r="O170" s="233">
        <f t="shared" si="207"/>
        <v>0</v>
      </c>
      <c r="P170" s="236"/>
    </row>
    <row r="171" spans="1:16" ht="24" hidden="1" x14ac:dyDescent="0.25">
      <c r="A171" s="237">
        <v>2520</v>
      </c>
      <c r="B171" s="101" t="s">
        <v>184</v>
      </c>
      <c r="C171" s="102">
        <f t="shared" si="185"/>
        <v>0</v>
      </c>
      <c r="D171" s="232">
        <v>0</v>
      </c>
      <c r="E171" s="108"/>
      <c r="F171" s="343">
        <f t="shared" si="204"/>
        <v>0</v>
      </c>
      <c r="G171" s="232"/>
      <c r="H171" s="107"/>
      <c r="I171" s="233">
        <f t="shared" si="205"/>
        <v>0</v>
      </c>
      <c r="J171" s="107"/>
      <c r="K171" s="108"/>
      <c r="L171" s="234">
        <f t="shared" si="206"/>
        <v>0</v>
      </c>
      <c r="M171" s="235"/>
      <c r="N171" s="108"/>
      <c r="O171" s="233">
        <f t="shared" si="207"/>
        <v>0</v>
      </c>
      <c r="P171" s="236"/>
    </row>
    <row r="172" spans="1:16" s="261" customFormat="1" ht="36" hidden="1" customHeight="1" x14ac:dyDescent="0.25">
      <c r="A172" s="21">
        <v>2800</v>
      </c>
      <c r="B172" s="91" t="s">
        <v>185</v>
      </c>
      <c r="C172" s="92">
        <f t="shared" si="185"/>
        <v>0</v>
      </c>
      <c r="D172" s="50">
        <v>0</v>
      </c>
      <c r="E172" s="51"/>
      <c r="F172" s="342">
        <f t="shared" si="204"/>
        <v>0</v>
      </c>
      <c r="G172" s="50"/>
      <c r="H172" s="52"/>
      <c r="I172" s="53">
        <f t="shared" si="205"/>
        <v>0</v>
      </c>
      <c r="J172" s="52"/>
      <c r="K172" s="51"/>
      <c r="L172" s="54">
        <f t="shared" si="206"/>
        <v>0</v>
      </c>
      <c r="M172" s="55"/>
      <c r="N172" s="51"/>
      <c r="O172" s="53">
        <f t="shared" si="207"/>
        <v>0</v>
      </c>
      <c r="P172" s="56"/>
    </row>
    <row r="173" spans="1:16" x14ac:dyDescent="0.25">
      <c r="A173" s="205">
        <v>3000</v>
      </c>
      <c r="B173" s="205" t="s">
        <v>186</v>
      </c>
      <c r="C173" s="206">
        <f t="shared" si="185"/>
        <v>39875</v>
      </c>
      <c r="D173" s="207">
        <f>SUM(D174,D184)</f>
        <v>38435</v>
      </c>
      <c r="E173" s="472">
        <f t="shared" ref="E173:F173" si="208">SUM(E174,E184)</f>
        <v>1440</v>
      </c>
      <c r="F173" s="431">
        <f t="shared" si="208"/>
        <v>39875</v>
      </c>
      <c r="G173" s="207">
        <f>SUM(G174,G184)</f>
        <v>0</v>
      </c>
      <c r="H173" s="211">
        <f t="shared" ref="H173:I173" si="209">SUM(H174,H184)</f>
        <v>0</v>
      </c>
      <c r="I173" s="431">
        <f t="shared" si="209"/>
        <v>0</v>
      </c>
      <c r="J173" s="209">
        <f>SUM(J174,J184)</f>
        <v>0</v>
      </c>
      <c r="K173" s="472">
        <f t="shared" ref="K173:L173" si="210">SUM(K174,K184)</f>
        <v>0</v>
      </c>
      <c r="L173" s="431">
        <f t="shared" si="210"/>
        <v>0</v>
      </c>
      <c r="M173" s="206">
        <f>SUM(M174,M184)</f>
        <v>0</v>
      </c>
      <c r="N173" s="208">
        <f t="shared" ref="N173:O173" si="211">SUM(N174,N184)</f>
        <v>0</v>
      </c>
      <c r="O173" s="210">
        <f t="shared" si="211"/>
        <v>0</v>
      </c>
      <c r="P173" s="212"/>
    </row>
    <row r="174" spans="1:16" ht="24" x14ac:dyDescent="0.25">
      <c r="A174" s="76">
        <v>3200</v>
      </c>
      <c r="B174" s="262" t="s">
        <v>187</v>
      </c>
      <c r="C174" s="77">
        <f t="shared" si="185"/>
        <v>39875</v>
      </c>
      <c r="D174" s="214">
        <f>SUM(D175,D179)</f>
        <v>38435</v>
      </c>
      <c r="E174" s="473">
        <f t="shared" ref="E174:O174" si="212">SUM(E175,E179)</f>
        <v>1440</v>
      </c>
      <c r="F174" s="424">
        <f t="shared" si="212"/>
        <v>39875</v>
      </c>
      <c r="G174" s="214">
        <f t="shared" si="212"/>
        <v>0</v>
      </c>
      <c r="H174" s="89">
        <f t="shared" si="212"/>
        <v>0</v>
      </c>
      <c r="I174" s="424">
        <f t="shared" si="212"/>
        <v>0</v>
      </c>
      <c r="J174" s="87">
        <f t="shared" si="212"/>
        <v>0</v>
      </c>
      <c r="K174" s="473">
        <f t="shared" si="212"/>
        <v>0</v>
      </c>
      <c r="L174" s="424">
        <f t="shared" si="212"/>
        <v>0</v>
      </c>
      <c r="M174" s="216">
        <f t="shared" si="212"/>
        <v>0</v>
      </c>
      <c r="N174" s="217">
        <f t="shared" si="212"/>
        <v>0</v>
      </c>
      <c r="O174" s="218">
        <f t="shared" si="212"/>
        <v>0</v>
      </c>
      <c r="P174" s="219"/>
    </row>
    <row r="175" spans="1:16" ht="36" x14ac:dyDescent="0.25">
      <c r="A175" s="496">
        <v>3260</v>
      </c>
      <c r="B175" s="91" t="s">
        <v>188</v>
      </c>
      <c r="C175" s="92">
        <f t="shared" si="185"/>
        <v>39875</v>
      </c>
      <c r="D175" s="246">
        <f>SUM(D176:D178)</f>
        <v>38435</v>
      </c>
      <c r="E175" s="480">
        <f t="shared" ref="E175:F175" si="213">SUM(E176:E178)</f>
        <v>1440</v>
      </c>
      <c r="F175" s="433">
        <f t="shared" si="213"/>
        <v>39875</v>
      </c>
      <c r="G175" s="246">
        <f>SUM(G176:G178)</f>
        <v>0</v>
      </c>
      <c r="H175" s="229">
        <f t="shared" ref="H175:I175" si="214">SUM(H176:H178)</f>
        <v>0</v>
      </c>
      <c r="I175" s="433">
        <f t="shared" si="214"/>
        <v>0</v>
      </c>
      <c r="J175" s="248">
        <f>SUM(J176:J178)</f>
        <v>0</v>
      </c>
      <c r="K175" s="480">
        <f t="shared" ref="K175:L175" si="215">SUM(K176:K178)</f>
        <v>0</v>
      </c>
      <c r="L175" s="433">
        <f t="shared" si="215"/>
        <v>0</v>
      </c>
      <c r="M175" s="92">
        <f>SUM(M176:M178)</f>
        <v>0</v>
      </c>
      <c r="N175" s="247">
        <f t="shared" ref="N175:O175" si="216">SUM(N176:N178)</f>
        <v>0</v>
      </c>
      <c r="O175" s="228">
        <f t="shared" si="216"/>
        <v>0</v>
      </c>
      <c r="P175" s="231"/>
    </row>
    <row r="176" spans="1:16" ht="24" hidden="1" x14ac:dyDescent="0.25">
      <c r="A176" s="58">
        <v>3261</v>
      </c>
      <c r="B176" s="101" t="s">
        <v>189</v>
      </c>
      <c r="C176" s="102">
        <f t="shared" si="185"/>
        <v>0</v>
      </c>
      <c r="D176" s="232">
        <v>0</v>
      </c>
      <c r="E176" s="108"/>
      <c r="F176" s="343">
        <f t="shared" ref="F176:F178" si="217">D176+E176</f>
        <v>0</v>
      </c>
      <c r="G176" s="232"/>
      <c r="H176" s="107"/>
      <c r="I176" s="233">
        <f t="shared" ref="I176:I178" si="218">G176+H176</f>
        <v>0</v>
      </c>
      <c r="J176" s="107"/>
      <c r="K176" s="108"/>
      <c r="L176" s="234">
        <f t="shared" ref="L176:L178" si="219">J176+K176</f>
        <v>0</v>
      </c>
      <c r="M176" s="235"/>
      <c r="N176" s="108"/>
      <c r="O176" s="233">
        <f t="shared" ref="O176:O178" si="220">M176+N176</f>
        <v>0</v>
      </c>
      <c r="P176" s="236"/>
    </row>
    <row r="177" spans="1:16" ht="36" x14ac:dyDescent="0.25">
      <c r="A177" s="58">
        <v>3262</v>
      </c>
      <c r="B177" s="101" t="s">
        <v>190</v>
      </c>
      <c r="C177" s="102">
        <f t="shared" si="185"/>
        <v>18390</v>
      </c>
      <c r="D177" s="232">
        <v>18390</v>
      </c>
      <c r="E177" s="476"/>
      <c r="F177" s="432">
        <f t="shared" si="217"/>
        <v>18390</v>
      </c>
      <c r="G177" s="232"/>
      <c r="H177" s="515"/>
      <c r="I177" s="432">
        <f t="shared" si="218"/>
        <v>0</v>
      </c>
      <c r="J177" s="107"/>
      <c r="K177" s="476"/>
      <c r="L177" s="432">
        <f t="shared" si="219"/>
        <v>0</v>
      </c>
      <c r="M177" s="235"/>
      <c r="N177" s="108"/>
      <c r="O177" s="233">
        <f t="shared" si="220"/>
        <v>0</v>
      </c>
      <c r="P177" s="236"/>
    </row>
    <row r="178" spans="1:16" ht="24" x14ac:dyDescent="0.25">
      <c r="A178" s="58">
        <v>3263</v>
      </c>
      <c r="B178" s="101" t="s">
        <v>191</v>
      </c>
      <c r="C178" s="102">
        <f t="shared" si="185"/>
        <v>21485</v>
      </c>
      <c r="D178" s="232">
        <f>18799+1246</f>
        <v>20045</v>
      </c>
      <c r="E178" s="476">
        <v>1440</v>
      </c>
      <c r="F178" s="432">
        <f t="shared" si="217"/>
        <v>21485</v>
      </c>
      <c r="G178" s="232"/>
      <c r="H178" s="515"/>
      <c r="I178" s="432">
        <f t="shared" si="218"/>
        <v>0</v>
      </c>
      <c r="J178" s="107"/>
      <c r="K178" s="476"/>
      <c r="L178" s="432">
        <f t="shared" si="219"/>
        <v>0</v>
      </c>
      <c r="M178" s="235"/>
      <c r="N178" s="108"/>
      <c r="O178" s="233">
        <f t="shared" si="220"/>
        <v>0</v>
      </c>
      <c r="P178" s="236"/>
    </row>
    <row r="179" spans="1:16" ht="84" hidden="1" x14ac:dyDescent="0.25">
      <c r="A179" s="496">
        <v>3290</v>
      </c>
      <c r="B179" s="91" t="s">
        <v>192</v>
      </c>
      <c r="C179" s="263">
        <f t="shared" si="185"/>
        <v>0</v>
      </c>
      <c r="D179" s="246">
        <f>SUM(D180:D183)</f>
        <v>0</v>
      </c>
      <c r="E179" s="247">
        <f t="shared" ref="E179:O179" si="221">SUM(E180:E183)</f>
        <v>0</v>
      </c>
      <c r="F179" s="359">
        <f t="shared" si="221"/>
        <v>0</v>
      </c>
      <c r="G179" s="246">
        <f t="shared" si="221"/>
        <v>0</v>
      </c>
      <c r="H179" s="248">
        <f t="shared" si="221"/>
        <v>0</v>
      </c>
      <c r="I179" s="228">
        <f t="shared" si="221"/>
        <v>0</v>
      </c>
      <c r="J179" s="248">
        <f t="shared" si="221"/>
        <v>0</v>
      </c>
      <c r="K179" s="247">
        <f t="shared" si="221"/>
        <v>0</v>
      </c>
      <c r="L179" s="229">
        <f t="shared" si="221"/>
        <v>0</v>
      </c>
      <c r="M179" s="263">
        <f t="shared" si="221"/>
        <v>0</v>
      </c>
      <c r="N179" s="264">
        <f t="shared" si="221"/>
        <v>0</v>
      </c>
      <c r="O179" s="265">
        <f t="shared" si="221"/>
        <v>0</v>
      </c>
      <c r="P179" s="266"/>
    </row>
    <row r="180" spans="1:16" ht="72" hidden="1" x14ac:dyDescent="0.25">
      <c r="A180" s="58">
        <v>3291</v>
      </c>
      <c r="B180" s="101" t="s">
        <v>193</v>
      </c>
      <c r="C180" s="102">
        <f t="shared" si="185"/>
        <v>0</v>
      </c>
      <c r="D180" s="232">
        <v>0</v>
      </c>
      <c r="E180" s="108"/>
      <c r="F180" s="343">
        <f t="shared" ref="F180:F183" si="222">D180+E180</f>
        <v>0</v>
      </c>
      <c r="G180" s="232"/>
      <c r="H180" s="107"/>
      <c r="I180" s="233">
        <f t="shared" ref="I180:I183" si="223">G180+H180</f>
        <v>0</v>
      </c>
      <c r="J180" s="107"/>
      <c r="K180" s="108"/>
      <c r="L180" s="234">
        <f t="shared" ref="L180:L183" si="224">J180+K180</f>
        <v>0</v>
      </c>
      <c r="M180" s="235"/>
      <c r="N180" s="108"/>
      <c r="O180" s="233">
        <f t="shared" ref="O180:O183" si="225">M180+N180</f>
        <v>0</v>
      </c>
      <c r="P180" s="236"/>
    </row>
    <row r="181" spans="1:16" ht="72" hidden="1" x14ac:dyDescent="0.25">
      <c r="A181" s="58">
        <v>3292</v>
      </c>
      <c r="B181" s="101" t="s">
        <v>194</v>
      </c>
      <c r="C181" s="102">
        <f t="shared" si="185"/>
        <v>0</v>
      </c>
      <c r="D181" s="232">
        <v>0</v>
      </c>
      <c r="E181" s="108"/>
      <c r="F181" s="343">
        <f t="shared" si="222"/>
        <v>0</v>
      </c>
      <c r="G181" s="232"/>
      <c r="H181" s="107"/>
      <c r="I181" s="233">
        <f t="shared" si="223"/>
        <v>0</v>
      </c>
      <c r="J181" s="107"/>
      <c r="K181" s="108"/>
      <c r="L181" s="234">
        <f t="shared" si="224"/>
        <v>0</v>
      </c>
      <c r="M181" s="235"/>
      <c r="N181" s="108"/>
      <c r="O181" s="233">
        <f t="shared" si="225"/>
        <v>0</v>
      </c>
      <c r="P181" s="236"/>
    </row>
    <row r="182" spans="1:16" ht="72" hidden="1" x14ac:dyDescent="0.25">
      <c r="A182" s="58">
        <v>3293</v>
      </c>
      <c r="B182" s="101" t="s">
        <v>195</v>
      </c>
      <c r="C182" s="102">
        <f t="shared" si="185"/>
        <v>0</v>
      </c>
      <c r="D182" s="232">
        <v>0</v>
      </c>
      <c r="E182" s="108"/>
      <c r="F182" s="343">
        <f t="shared" si="222"/>
        <v>0</v>
      </c>
      <c r="G182" s="232"/>
      <c r="H182" s="107"/>
      <c r="I182" s="233">
        <f t="shared" si="223"/>
        <v>0</v>
      </c>
      <c r="J182" s="107"/>
      <c r="K182" s="108"/>
      <c r="L182" s="234">
        <f t="shared" si="224"/>
        <v>0</v>
      </c>
      <c r="M182" s="235"/>
      <c r="N182" s="108"/>
      <c r="O182" s="233">
        <f t="shared" si="225"/>
        <v>0</v>
      </c>
      <c r="P182" s="236"/>
    </row>
    <row r="183" spans="1:16" ht="60" hidden="1" x14ac:dyDescent="0.25">
      <c r="A183" s="267">
        <v>3294</v>
      </c>
      <c r="B183" s="101" t="s">
        <v>196</v>
      </c>
      <c r="C183" s="263">
        <f t="shared" si="185"/>
        <v>0</v>
      </c>
      <c r="D183" s="268">
        <v>0</v>
      </c>
      <c r="E183" s="269"/>
      <c r="F183" s="360">
        <f t="shared" si="222"/>
        <v>0</v>
      </c>
      <c r="G183" s="268"/>
      <c r="H183" s="270"/>
      <c r="I183" s="265">
        <f t="shared" si="223"/>
        <v>0</v>
      </c>
      <c r="J183" s="270"/>
      <c r="K183" s="269"/>
      <c r="L183" s="271">
        <f t="shared" si="224"/>
        <v>0</v>
      </c>
      <c r="M183" s="272"/>
      <c r="N183" s="269"/>
      <c r="O183" s="265">
        <f t="shared" si="225"/>
        <v>0</v>
      </c>
      <c r="P183" s="266"/>
    </row>
    <row r="184" spans="1:16" ht="48" hidden="1" x14ac:dyDescent="0.25">
      <c r="A184" s="273">
        <v>3300</v>
      </c>
      <c r="B184" s="262" t="s">
        <v>197</v>
      </c>
      <c r="C184" s="216">
        <f t="shared" si="185"/>
        <v>0</v>
      </c>
      <c r="D184" s="274">
        <f>SUM(D185:D186)</f>
        <v>0</v>
      </c>
      <c r="E184" s="217">
        <f t="shared" ref="E184:O184" si="226">SUM(E185:E186)</f>
        <v>0</v>
      </c>
      <c r="F184" s="361">
        <f t="shared" si="226"/>
        <v>0</v>
      </c>
      <c r="G184" s="274">
        <f t="shared" si="226"/>
        <v>0</v>
      </c>
      <c r="H184" s="275">
        <f t="shared" si="226"/>
        <v>0</v>
      </c>
      <c r="I184" s="218">
        <f t="shared" si="226"/>
        <v>0</v>
      </c>
      <c r="J184" s="275">
        <f t="shared" si="226"/>
        <v>0</v>
      </c>
      <c r="K184" s="217">
        <f t="shared" si="226"/>
        <v>0</v>
      </c>
      <c r="L184" s="276">
        <f t="shared" si="226"/>
        <v>0</v>
      </c>
      <c r="M184" s="216">
        <f t="shared" si="226"/>
        <v>0</v>
      </c>
      <c r="N184" s="217">
        <f t="shared" si="226"/>
        <v>0</v>
      </c>
      <c r="O184" s="218">
        <f t="shared" si="226"/>
        <v>0</v>
      </c>
      <c r="P184" s="219"/>
    </row>
    <row r="185" spans="1:16" ht="48" hidden="1" x14ac:dyDescent="0.25">
      <c r="A185" s="163">
        <v>3310</v>
      </c>
      <c r="B185" s="164" t="s">
        <v>198</v>
      </c>
      <c r="C185" s="170">
        <f t="shared" si="185"/>
        <v>0</v>
      </c>
      <c r="D185" s="241">
        <v>0</v>
      </c>
      <c r="E185" s="242"/>
      <c r="F185" s="358">
        <f t="shared" ref="F185:F186" si="227">D185+E185</f>
        <v>0</v>
      </c>
      <c r="G185" s="241"/>
      <c r="H185" s="243"/>
      <c r="I185" s="224">
        <f t="shared" ref="I185:I186" si="228">G185+H185</f>
        <v>0</v>
      </c>
      <c r="J185" s="243"/>
      <c r="K185" s="242"/>
      <c r="L185" s="225">
        <f t="shared" ref="L185:L186" si="229">J185+K185</f>
        <v>0</v>
      </c>
      <c r="M185" s="244"/>
      <c r="N185" s="242"/>
      <c r="O185" s="224">
        <f t="shared" ref="O185:O186" si="230">M185+N185</f>
        <v>0</v>
      </c>
      <c r="P185" s="226"/>
    </row>
    <row r="186" spans="1:16" ht="48.75" hidden="1" customHeight="1" x14ac:dyDescent="0.25">
      <c r="A186" s="48">
        <v>3320</v>
      </c>
      <c r="B186" s="91" t="s">
        <v>199</v>
      </c>
      <c r="C186" s="92">
        <f t="shared" si="185"/>
        <v>0</v>
      </c>
      <c r="D186" s="227">
        <v>0</v>
      </c>
      <c r="E186" s="98"/>
      <c r="F186" s="359">
        <f t="shared" si="227"/>
        <v>0</v>
      </c>
      <c r="G186" s="227"/>
      <c r="H186" s="97"/>
      <c r="I186" s="228">
        <f t="shared" si="228"/>
        <v>0</v>
      </c>
      <c r="J186" s="97"/>
      <c r="K186" s="98"/>
      <c r="L186" s="229">
        <f t="shared" si="229"/>
        <v>0</v>
      </c>
      <c r="M186" s="230"/>
      <c r="N186" s="98"/>
      <c r="O186" s="228">
        <f t="shared" si="230"/>
        <v>0</v>
      </c>
      <c r="P186" s="231"/>
    </row>
    <row r="187" spans="1:16" hidden="1" x14ac:dyDescent="0.25">
      <c r="A187" s="277">
        <v>4000</v>
      </c>
      <c r="B187" s="205" t="s">
        <v>200</v>
      </c>
      <c r="C187" s="206">
        <f t="shared" si="185"/>
        <v>0</v>
      </c>
      <c r="D187" s="207">
        <f>SUM(D188,D191)</f>
        <v>0</v>
      </c>
      <c r="E187" s="208">
        <f t="shared" ref="E187:F187" si="231">SUM(E188,E191)</f>
        <v>0</v>
      </c>
      <c r="F187" s="357">
        <f t="shared" si="231"/>
        <v>0</v>
      </c>
      <c r="G187" s="207">
        <f>SUM(G188,G191)</f>
        <v>0</v>
      </c>
      <c r="H187" s="209">
        <f t="shared" ref="H187:I187" si="232">SUM(H188,H191)</f>
        <v>0</v>
      </c>
      <c r="I187" s="210">
        <f t="shared" si="232"/>
        <v>0</v>
      </c>
      <c r="J187" s="209">
        <f>SUM(J188,J191)</f>
        <v>0</v>
      </c>
      <c r="K187" s="208">
        <f t="shared" ref="K187:L187" si="233">SUM(K188,K191)</f>
        <v>0</v>
      </c>
      <c r="L187" s="211">
        <f t="shared" si="233"/>
        <v>0</v>
      </c>
      <c r="M187" s="206">
        <f>SUM(M188,M191)</f>
        <v>0</v>
      </c>
      <c r="N187" s="208">
        <f t="shared" ref="N187:O187" si="234">SUM(N188,N191)</f>
        <v>0</v>
      </c>
      <c r="O187" s="210">
        <f t="shared" si="234"/>
        <v>0</v>
      </c>
      <c r="P187" s="212"/>
    </row>
    <row r="188" spans="1:16" ht="24" hidden="1" x14ac:dyDescent="0.25">
      <c r="A188" s="278">
        <v>4200</v>
      </c>
      <c r="B188" s="213" t="s">
        <v>201</v>
      </c>
      <c r="C188" s="77">
        <f t="shared" si="185"/>
        <v>0</v>
      </c>
      <c r="D188" s="214">
        <f>SUM(D189,D190)</f>
        <v>0</v>
      </c>
      <c r="E188" s="88">
        <f t="shared" ref="E188:F188" si="235">SUM(E189,E190)</f>
        <v>0</v>
      </c>
      <c r="F188" s="345">
        <f t="shared" si="235"/>
        <v>0</v>
      </c>
      <c r="G188" s="214">
        <f>SUM(G189,G190)</f>
        <v>0</v>
      </c>
      <c r="H188" s="87">
        <f t="shared" ref="H188:I188" si="236">SUM(H189,H190)</f>
        <v>0</v>
      </c>
      <c r="I188" s="215">
        <f t="shared" si="236"/>
        <v>0</v>
      </c>
      <c r="J188" s="87">
        <f>SUM(J189,J190)</f>
        <v>0</v>
      </c>
      <c r="K188" s="88">
        <f t="shared" ref="K188:L188" si="237">SUM(K189,K190)</f>
        <v>0</v>
      </c>
      <c r="L188" s="89">
        <f t="shared" si="237"/>
        <v>0</v>
      </c>
      <c r="M188" s="77">
        <f>SUM(M189,M190)</f>
        <v>0</v>
      </c>
      <c r="N188" s="88">
        <f t="shared" ref="N188:O188" si="238">SUM(N189,N190)</f>
        <v>0</v>
      </c>
      <c r="O188" s="215">
        <f t="shared" si="238"/>
        <v>0</v>
      </c>
      <c r="P188" s="245"/>
    </row>
    <row r="189" spans="1:16" ht="36" hidden="1" x14ac:dyDescent="0.25">
      <c r="A189" s="496">
        <v>4240</v>
      </c>
      <c r="B189" s="91" t="s">
        <v>202</v>
      </c>
      <c r="C189" s="92">
        <f t="shared" si="185"/>
        <v>0</v>
      </c>
      <c r="D189" s="227">
        <v>0</v>
      </c>
      <c r="E189" s="98"/>
      <c r="F189" s="359">
        <f t="shared" ref="F189:F190" si="239">D189+E189</f>
        <v>0</v>
      </c>
      <c r="G189" s="227"/>
      <c r="H189" s="97"/>
      <c r="I189" s="228">
        <f t="shared" ref="I189:I190" si="240">G189+H189</f>
        <v>0</v>
      </c>
      <c r="J189" s="97"/>
      <c r="K189" s="98"/>
      <c r="L189" s="229">
        <f t="shared" ref="L189:L190" si="241">J189+K189</f>
        <v>0</v>
      </c>
      <c r="M189" s="230"/>
      <c r="N189" s="98"/>
      <c r="O189" s="228">
        <f t="shared" ref="O189:O190" si="242">M189+N189</f>
        <v>0</v>
      </c>
      <c r="P189" s="231"/>
    </row>
    <row r="190" spans="1:16" ht="24" hidden="1" x14ac:dyDescent="0.25">
      <c r="A190" s="237">
        <v>4250</v>
      </c>
      <c r="B190" s="101" t="s">
        <v>203</v>
      </c>
      <c r="C190" s="102">
        <f t="shared" si="185"/>
        <v>0</v>
      </c>
      <c r="D190" s="232">
        <v>0</v>
      </c>
      <c r="E190" s="108"/>
      <c r="F190" s="343">
        <f t="shared" si="239"/>
        <v>0</v>
      </c>
      <c r="G190" s="232"/>
      <c r="H190" s="107"/>
      <c r="I190" s="233">
        <f t="shared" si="240"/>
        <v>0</v>
      </c>
      <c r="J190" s="107"/>
      <c r="K190" s="108"/>
      <c r="L190" s="234">
        <f t="shared" si="241"/>
        <v>0</v>
      </c>
      <c r="M190" s="235"/>
      <c r="N190" s="108"/>
      <c r="O190" s="233">
        <f t="shared" si="242"/>
        <v>0</v>
      </c>
      <c r="P190" s="236"/>
    </row>
    <row r="191" spans="1:16" hidden="1" x14ac:dyDescent="0.25">
      <c r="A191" s="76">
        <v>4300</v>
      </c>
      <c r="B191" s="213" t="s">
        <v>204</v>
      </c>
      <c r="C191" s="77">
        <f t="shared" si="185"/>
        <v>0</v>
      </c>
      <c r="D191" s="214">
        <f>SUM(D192)</f>
        <v>0</v>
      </c>
      <c r="E191" s="88">
        <f t="shared" ref="E191:F191" si="243">SUM(E192)</f>
        <v>0</v>
      </c>
      <c r="F191" s="345">
        <f t="shared" si="243"/>
        <v>0</v>
      </c>
      <c r="G191" s="214">
        <f>SUM(G192)</f>
        <v>0</v>
      </c>
      <c r="H191" s="87">
        <f t="shared" ref="H191:I191" si="244">SUM(H192)</f>
        <v>0</v>
      </c>
      <c r="I191" s="215">
        <f t="shared" si="244"/>
        <v>0</v>
      </c>
      <c r="J191" s="87">
        <f>SUM(J192)</f>
        <v>0</v>
      </c>
      <c r="K191" s="88">
        <f t="shared" ref="K191:L191" si="245">SUM(K192)</f>
        <v>0</v>
      </c>
      <c r="L191" s="89">
        <f t="shared" si="245"/>
        <v>0</v>
      </c>
      <c r="M191" s="77">
        <f>SUM(M192)</f>
        <v>0</v>
      </c>
      <c r="N191" s="88">
        <f t="shared" ref="N191:O191" si="246">SUM(N192)</f>
        <v>0</v>
      </c>
      <c r="O191" s="215">
        <f t="shared" si="246"/>
        <v>0</v>
      </c>
      <c r="P191" s="245"/>
    </row>
    <row r="192" spans="1:16" ht="24" hidden="1" x14ac:dyDescent="0.25">
      <c r="A192" s="496">
        <v>4310</v>
      </c>
      <c r="B192" s="91" t="s">
        <v>205</v>
      </c>
      <c r="C192" s="92">
        <f t="shared" si="185"/>
        <v>0</v>
      </c>
      <c r="D192" s="246">
        <f>SUM(D193:D193)</f>
        <v>0</v>
      </c>
      <c r="E192" s="247">
        <f t="shared" ref="E192:F192" si="247">SUM(E193:E193)</f>
        <v>0</v>
      </c>
      <c r="F192" s="359">
        <f t="shared" si="247"/>
        <v>0</v>
      </c>
      <c r="G192" s="246">
        <f>SUM(G193:G193)</f>
        <v>0</v>
      </c>
      <c r="H192" s="248">
        <f t="shared" ref="H192:I192" si="248">SUM(H193:H193)</f>
        <v>0</v>
      </c>
      <c r="I192" s="228">
        <f t="shared" si="248"/>
        <v>0</v>
      </c>
      <c r="J192" s="248">
        <f>SUM(J193:J193)</f>
        <v>0</v>
      </c>
      <c r="K192" s="247">
        <f t="shared" ref="K192:L192" si="249">SUM(K193:K193)</f>
        <v>0</v>
      </c>
      <c r="L192" s="229">
        <f t="shared" si="249"/>
        <v>0</v>
      </c>
      <c r="M192" s="92">
        <f>SUM(M193:M193)</f>
        <v>0</v>
      </c>
      <c r="N192" s="247">
        <f t="shared" ref="N192:O192" si="250">SUM(N193:N193)</f>
        <v>0</v>
      </c>
      <c r="O192" s="228">
        <f t="shared" si="250"/>
        <v>0</v>
      </c>
      <c r="P192" s="231"/>
    </row>
    <row r="193" spans="1:16" ht="36" hidden="1" x14ac:dyDescent="0.25">
      <c r="A193" s="58">
        <v>4311</v>
      </c>
      <c r="B193" s="101" t="s">
        <v>206</v>
      </c>
      <c r="C193" s="102">
        <f t="shared" si="185"/>
        <v>0</v>
      </c>
      <c r="D193" s="232">
        <v>0</v>
      </c>
      <c r="E193" s="108"/>
      <c r="F193" s="343">
        <f>D193+E193</f>
        <v>0</v>
      </c>
      <c r="G193" s="232"/>
      <c r="H193" s="107"/>
      <c r="I193" s="233">
        <f>G193+H193</f>
        <v>0</v>
      </c>
      <c r="J193" s="107"/>
      <c r="K193" s="108"/>
      <c r="L193" s="234">
        <f>J193+K193</f>
        <v>0</v>
      </c>
      <c r="M193" s="235"/>
      <c r="N193" s="108"/>
      <c r="O193" s="233">
        <f>M193+N193</f>
        <v>0</v>
      </c>
      <c r="P193" s="236"/>
    </row>
    <row r="194" spans="1:16" s="27" customFormat="1" ht="24" x14ac:dyDescent="0.25">
      <c r="A194" s="279"/>
      <c r="B194" s="21" t="s">
        <v>207</v>
      </c>
      <c r="C194" s="199">
        <f t="shared" si="185"/>
        <v>241484</v>
      </c>
      <c r="D194" s="200">
        <f>SUM(D195,D230,D269)</f>
        <v>241484</v>
      </c>
      <c r="E194" s="471">
        <f t="shared" ref="E194:F194" si="251">SUM(E195,E230,E269)</f>
        <v>0</v>
      </c>
      <c r="F194" s="430">
        <f t="shared" si="251"/>
        <v>241484</v>
      </c>
      <c r="G194" s="200">
        <f>SUM(G195,G230,G269)</f>
        <v>0</v>
      </c>
      <c r="H194" s="514">
        <f t="shared" ref="H194:I194" si="252">SUM(H195,H230,H269)</f>
        <v>0</v>
      </c>
      <c r="I194" s="430">
        <f t="shared" si="252"/>
        <v>0</v>
      </c>
      <c r="J194" s="202">
        <f>SUM(J195,J230,J269)</f>
        <v>0</v>
      </c>
      <c r="K194" s="471">
        <f t="shared" ref="K194:L194" si="253">SUM(K195,K230,K269)</f>
        <v>0</v>
      </c>
      <c r="L194" s="430">
        <f t="shared" si="253"/>
        <v>0</v>
      </c>
      <c r="M194" s="280">
        <f>SUM(M195,M230,M269)</f>
        <v>0</v>
      </c>
      <c r="N194" s="281">
        <f t="shared" ref="N194:O194" si="254">SUM(N195,N230,N269)</f>
        <v>0</v>
      </c>
      <c r="O194" s="282">
        <f t="shared" si="254"/>
        <v>0</v>
      </c>
      <c r="P194" s="283"/>
    </row>
    <row r="195" spans="1:16" x14ac:dyDescent="0.25">
      <c r="A195" s="205">
        <v>5000</v>
      </c>
      <c r="B195" s="205" t="s">
        <v>208</v>
      </c>
      <c r="C195" s="206">
        <f t="shared" si="185"/>
        <v>241484</v>
      </c>
      <c r="D195" s="207">
        <f>D196+D204</f>
        <v>241484</v>
      </c>
      <c r="E195" s="472">
        <f t="shared" ref="E195:F195" si="255">E196+E204</f>
        <v>0</v>
      </c>
      <c r="F195" s="431">
        <f t="shared" si="255"/>
        <v>241484</v>
      </c>
      <c r="G195" s="207">
        <f>G196+G204</f>
        <v>0</v>
      </c>
      <c r="H195" s="211">
        <f t="shared" ref="H195:I195" si="256">H196+H204</f>
        <v>0</v>
      </c>
      <c r="I195" s="431">
        <f t="shared" si="256"/>
        <v>0</v>
      </c>
      <c r="J195" s="209">
        <f>J196+J204</f>
        <v>0</v>
      </c>
      <c r="K195" s="472">
        <f t="shared" ref="K195:L195" si="257">K196+K204</f>
        <v>0</v>
      </c>
      <c r="L195" s="431">
        <f t="shared" si="257"/>
        <v>0</v>
      </c>
      <c r="M195" s="206">
        <f>M196+M204</f>
        <v>0</v>
      </c>
      <c r="N195" s="208">
        <f t="shared" ref="N195:O195" si="258">N196+N204</f>
        <v>0</v>
      </c>
      <c r="O195" s="210">
        <f t="shared" si="258"/>
        <v>0</v>
      </c>
      <c r="P195" s="212"/>
    </row>
    <row r="196" spans="1:16" x14ac:dyDescent="0.25">
      <c r="A196" s="76">
        <v>5100</v>
      </c>
      <c r="B196" s="213" t="s">
        <v>209</v>
      </c>
      <c r="C196" s="77">
        <f t="shared" si="185"/>
        <v>54000</v>
      </c>
      <c r="D196" s="214">
        <f>D197+D198+D201+D202+D203</f>
        <v>54000</v>
      </c>
      <c r="E196" s="473">
        <f t="shared" ref="E196:F196" si="259">E197+E198+E201+E202+E203</f>
        <v>0</v>
      </c>
      <c r="F196" s="424">
        <f t="shared" si="259"/>
        <v>54000</v>
      </c>
      <c r="G196" s="214">
        <f>G197+G198+G201+G202+G203</f>
        <v>0</v>
      </c>
      <c r="H196" s="89">
        <f t="shared" ref="H196:I196" si="260">H197+H198+H201+H202+H203</f>
        <v>0</v>
      </c>
      <c r="I196" s="424">
        <f t="shared" si="260"/>
        <v>0</v>
      </c>
      <c r="J196" s="87">
        <f>J197+J198+J201+J202+J203</f>
        <v>0</v>
      </c>
      <c r="K196" s="473">
        <f t="shared" ref="K196:L196" si="261">K197+K198+K201+K202+K203</f>
        <v>0</v>
      </c>
      <c r="L196" s="424">
        <f t="shared" si="261"/>
        <v>0</v>
      </c>
      <c r="M196" s="77">
        <f>M197+M198+M201+M202+M203</f>
        <v>0</v>
      </c>
      <c r="N196" s="88">
        <f t="shared" ref="N196:O196" si="262">N197+N198+N201+N202+N203</f>
        <v>0</v>
      </c>
      <c r="O196" s="215">
        <f t="shared" si="262"/>
        <v>0</v>
      </c>
      <c r="P196" s="245"/>
    </row>
    <row r="197" spans="1:16" x14ac:dyDescent="0.25">
      <c r="A197" s="496">
        <v>5110</v>
      </c>
      <c r="B197" s="91" t="s">
        <v>210</v>
      </c>
      <c r="C197" s="92">
        <f t="shared" si="185"/>
        <v>54000</v>
      </c>
      <c r="D197" s="227">
        <v>54000</v>
      </c>
      <c r="E197" s="475"/>
      <c r="F197" s="433">
        <f>D197+E197</f>
        <v>54000</v>
      </c>
      <c r="G197" s="227"/>
      <c r="H197" s="517"/>
      <c r="I197" s="433">
        <f>G197+H197</f>
        <v>0</v>
      </c>
      <c r="J197" s="97"/>
      <c r="K197" s="475"/>
      <c r="L197" s="433">
        <f>J197+K197</f>
        <v>0</v>
      </c>
      <c r="M197" s="230"/>
      <c r="N197" s="98"/>
      <c r="O197" s="228">
        <f>M197+N197</f>
        <v>0</v>
      </c>
      <c r="P197" s="231"/>
    </row>
    <row r="198" spans="1:16" ht="24" hidden="1" x14ac:dyDescent="0.25">
      <c r="A198" s="237">
        <v>5120</v>
      </c>
      <c r="B198" s="101" t="s">
        <v>211</v>
      </c>
      <c r="C198" s="102">
        <f t="shared" si="185"/>
        <v>0</v>
      </c>
      <c r="D198" s="238">
        <f>D199+D200</f>
        <v>0</v>
      </c>
      <c r="E198" s="239">
        <f t="shared" ref="E198:F198" si="263">E199+E200</f>
        <v>0</v>
      </c>
      <c r="F198" s="343">
        <f t="shared" si="263"/>
        <v>0</v>
      </c>
      <c r="G198" s="238">
        <f>G199+G200</f>
        <v>0</v>
      </c>
      <c r="H198" s="240">
        <f t="shared" ref="H198:I198" si="264">H199+H200</f>
        <v>0</v>
      </c>
      <c r="I198" s="233">
        <f t="shared" si="264"/>
        <v>0</v>
      </c>
      <c r="J198" s="240">
        <f>J199+J200</f>
        <v>0</v>
      </c>
      <c r="K198" s="239">
        <f t="shared" ref="K198:L198" si="265">K199+K200</f>
        <v>0</v>
      </c>
      <c r="L198" s="234">
        <f t="shared" si="265"/>
        <v>0</v>
      </c>
      <c r="M198" s="102">
        <f>M199+M200</f>
        <v>0</v>
      </c>
      <c r="N198" s="239">
        <f t="shared" ref="N198:O198" si="266">N199+N200</f>
        <v>0</v>
      </c>
      <c r="O198" s="233">
        <f t="shared" si="266"/>
        <v>0</v>
      </c>
      <c r="P198" s="236"/>
    </row>
    <row r="199" spans="1:16" hidden="1" x14ac:dyDescent="0.25">
      <c r="A199" s="58">
        <v>5121</v>
      </c>
      <c r="B199" s="101" t="s">
        <v>212</v>
      </c>
      <c r="C199" s="102">
        <f t="shared" si="185"/>
        <v>0</v>
      </c>
      <c r="D199" s="232">
        <v>0</v>
      </c>
      <c r="E199" s="108"/>
      <c r="F199" s="343">
        <f t="shared" ref="F199:F203" si="267">D199+E199</f>
        <v>0</v>
      </c>
      <c r="G199" s="232"/>
      <c r="H199" s="107"/>
      <c r="I199" s="233">
        <f t="shared" ref="I199:I203" si="268">G199+H199</f>
        <v>0</v>
      </c>
      <c r="J199" s="107"/>
      <c r="K199" s="108"/>
      <c r="L199" s="234">
        <f t="shared" ref="L199:L203" si="269">J199+K199</f>
        <v>0</v>
      </c>
      <c r="M199" s="235"/>
      <c r="N199" s="108"/>
      <c r="O199" s="233">
        <f t="shared" ref="O199:O203" si="270">M199+N199</f>
        <v>0</v>
      </c>
      <c r="P199" s="236"/>
    </row>
    <row r="200" spans="1:16" ht="24" hidden="1" x14ac:dyDescent="0.25">
      <c r="A200" s="58">
        <v>5129</v>
      </c>
      <c r="B200" s="101" t="s">
        <v>213</v>
      </c>
      <c r="C200" s="102">
        <f t="shared" si="185"/>
        <v>0</v>
      </c>
      <c r="D200" s="232">
        <v>0</v>
      </c>
      <c r="E200" s="108"/>
      <c r="F200" s="343">
        <f t="shared" si="267"/>
        <v>0</v>
      </c>
      <c r="G200" s="232"/>
      <c r="H200" s="107"/>
      <c r="I200" s="233">
        <f t="shared" si="268"/>
        <v>0</v>
      </c>
      <c r="J200" s="107"/>
      <c r="K200" s="108"/>
      <c r="L200" s="234">
        <f t="shared" si="269"/>
        <v>0</v>
      </c>
      <c r="M200" s="235"/>
      <c r="N200" s="108"/>
      <c r="O200" s="233">
        <f t="shared" si="270"/>
        <v>0</v>
      </c>
      <c r="P200" s="236"/>
    </row>
    <row r="201" spans="1:16" hidden="1" x14ac:dyDescent="0.25">
      <c r="A201" s="237">
        <v>5130</v>
      </c>
      <c r="B201" s="101" t="s">
        <v>214</v>
      </c>
      <c r="C201" s="102">
        <f t="shared" si="185"/>
        <v>0</v>
      </c>
      <c r="D201" s="232">
        <v>0</v>
      </c>
      <c r="E201" s="108"/>
      <c r="F201" s="343">
        <f t="shared" si="267"/>
        <v>0</v>
      </c>
      <c r="G201" s="232"/>
      <c r="H201" s="107"/>
      <c r="I201" s="233">
        <f t="shared" si="268"/>
        <v>0</v>
      </c>
      <c r="J201" s="107"/>
      <c r="K201" s="108"/>
      <c r="L201" s="234">
        <f t="shared" si="269"/>
        <v>0</v>
      </c>
      <c r="M201" s="235"/>
      <c r="N201" s="108"/>
      <c r="O201" s="233">
        <f t="shared" si="270"/>
        <v>0</v>
      </c>
      <c r="P201" s="236"/>
    </row>
    <row r="202" spans="1:16" hidden="1" x14ac:dyDescent="0.25">
      <c r="A202" s="237">
        <v>5140</v>
      </c>
      <c r="B202" s="101" t="s">
        <v>215</v>
      </c>
      <c r="C202" s="102">
        <f t="shared" si="185"/>
        <v>0</v>
      </c>
      <c r="D202" s="232">
        <v>0</v>
      </c>
      <c r="E202" s="108"/>
      <c r="F202" s="343">
        <f t="shared" si="267"/>
        <v>0</v>
      </c>
      <c r="G202" s="232"/>
      <c r="H202" s="107"/>
      <c r="I202" s="233">
        <f t="shared" si="268"/>
        <v>0</v>
      </c>
      <c r="J202" s="107"/>
      <c r="K202" s="108"/>
      <c r="L202" s="234">
        <f t="shared" si="269"/>
        <v>0</v>
      </c>
      <c r="M202" s="235"/>
      <c r="N202" s="108"/>
      <c r="O202" s="233">
        <f t="shared" si="270"/>
        <v>0</v>
      </c>
      <c r="P202" s="236"/>
    </row>
    <row r="203" spans="1:16" ht="24" hidden="1" x14ac:dyDescent="0.25">
      <c r="A203" s="237">
        <v>5170</v>
      </c>
      <c r="B203" s="101" t="s">
        <v>216</v>
      </c>
      <c r="C203" s="102">
        <f t="shared" si="185"/>
        <v>0</v>
      </c>
      <c r="D203" s="232">
        <v>0</v>
      </c>
      <c r="E203" s="108"/>
      <c r="F203" s="343">
        <f t="shared" si="267"/>
        <v>0</v>
      </c>
      <c r="G203" s="232"/>
      <c r="H203" s="107"/>
      <c r="I203" s="233">
        <f t="shared" si="268"/>
        <v>0</v>
      </c>
      <c r="J203" s="107"/>
      <c r="K203" s="108"/>
      <c r="L203" s="234">
        <f t="shared" si="269"/>
        <v>0</v>
      </c>
      <c r="M203" s="235"/>
      <c r="N203" s="108"/>
      <c r="O203" s="233">
        <f t="shared" si="270"/>
        <v>0</v>
      </c>
      <c r="P203" s="236"/>
    </row>
    <row r="204" spans="1:16" x14ac:dyDescent="0.25">
      <c r="A204" s="76">
        <v>5200</v>
      </c>
      <c r="B204" s="213" t="s">
        <v>217</v>
      </c>
      <c r="C204" s="77">
        <f t="shared" si="185"/>
        <v>187484</v>
      </c>
      <c r="D204" s="214">
        <f>D205+D215+D216+D225+D226+D227+D229</f>
        <v>187484</v>
      </c>
      <c r="E204" s="473">
        <f t="shared" ref="E204:F204" si="271">E205+E215+E216+E225+E226+E227+E229</f>
        <v>0</v>
      </c>
      <c r="F204" s="424">
        <f t="shared" si="271"/>
        <v>187484</v>
      </c>
      <c r="G204" s="214">
        <f>G205+G215+G216+G225+G226+G227+G229</f>
        <v>0</v>
      </c>
      <c r="H204" s="89">
        <f t="shared" ref="H204:I204" si="272">H205+H215+H216+H225+H226+H227+H229</f>
        <v>0</v>
      </c>
      <c r="I204" s="424">
        <f t="shared" si="272"/>
        <v>0</v>
      </c>
      <c r="J204" s="87">
        <f>J205+J215+J216+J225+J226+J227+J229</f>
        <v>0</v>
      </c>
      <c r="K204" s="473">
        <f t="shared" ref="K204:L204" si="273">K205+K215+K216+K225+K226+K227+K229</f>
        <v>0</v>
      </c>
      <c r="L204" s="424">
        <f t="shared" si="273"/>
        <v>0</v>
      </c>
      <c r="M204" s="77">
        <f>M205+M215+M216+M225+M226+M227+M229</f>
        <v>0</v>
      </c>
      <c r="N204" s="88">
        <f t="shared" ref="N204:O204" si="274">N205+N215+N216+N225+N226+N227+N229</f>
        <v>0</v>
      </c>
      <c r="O204" s="215">
        <f t="shared" si="274"/>
        <v>0</v>
      </c>
      <c r="P204" s="245"/>
    </row>
    <row r="205" spans="1:16" hidden="1" x14ac:dyDescent="0.25">
      <c r="A205" s="220">
        <v>5210</v>
      </c>
      <c r="B205" s="164" t="s">
        <v>218</v>
      </c>
      <c r="C205" s="170">
        <f t="shared" si="185"/>
        <v>0</v>
      </c>
      <c r="D205" s="221">
        <f>SUM(D206:D214)</f>
        <v>0</v>
      </c>
      <c r="E205" s="222">
        <f t="shared" ref="E205:F205" si="275">SUM(E206:E214)</f>
        <v>0</v>
      </c>
      <c r="F205" s="358">
        <f t="shared" si="275"/>
        <v>0</v>
      </c>
      <c r="G205" s="221">
        <f>SUM(G206:G214)</f>
        <v>0</v>
      </c>
      <c r="H205" s="223">
        <f t="shared" ref="H205:I205" si="276">SUM(H206:H214)</f>
        <v>0</v>
      </c>
      <c r="I205" s="224">
        <f t="shared" si="276"/>
        <v>0</v>
      </c>
      <c r="J205" s="223">
        <f>SUM(J206:J214)</f>
        <v>0</v>
      </c>
      <c r="K205" s="222">
        <f t="shared" ref="K205:L205" si="277">SUM(K206:K214)</f>
        <v>0</v>
      </c>
      <c r="L205" s="225">
        <f t="shared" si="277"/>
        <v>0</v>
      </c>
      <c r="M205" s="170">
        <f>SUM(M206:M214)</f>
        <v>0</v>
      </c>
      <c r="N205" s="222">
        <f t="shared" ref="N205:O205" si="278">SUM(N206:N214)</f>
        <v>0</v>
      </c>
      <c r="O205" s="224">
        <f t="shared" si="278"/>
        <v>0</v>
      </c>
      <c r="P205" s="226"/>
    </row>
    <row r="206" spans="1:16" hidden="1" x14ac:dyDescent="0.25">
      <c r="A206" s="48">
        <v>5211</v>
      </c>
      <c r="B206" s="91" t="s">
        <v>219</v>
      </c>
      <c r="C206" s="92">
        <f t="shared" si="185"/>
        <v>0</v>
      </c>
      <c r="D206" s="227">
        <v>0</v>
      </c>
      <c r="E206" s="98"/>
      <c r="F206" s="359">
        <f t="shared" ref="F206:F215" si="279">D206+E206</f>
        <v>0</v>
      </c>
      <c r="G206" s="227"/>
      <c r="H206" s="97"/>
      <c r="I206" s="228">
        <f t="shared" ref="I206:I215" si="280">G206+H206</f>
        <v>0</v>
      </c>
      <c r="J206" s="97"/>
      <c r="K206" s="98"/>
      <c r="L206" s="229">
        <f t="shared" ref="L206:L215" si="281">J206+K206</f>
        <v>0</v>
      </c>
      <c r="M206" s="230"/>
      <c r="N206" s="98"/>
      <c r="O206" s="228">
        <f t="shared" ref="O206:O215" si="282">M206+N206</f>
        <v>0</v>
      </c>
      <c r="P206" s="231"/>
    </row>
    <row r="207" spans="1:16" hidden="1" x14ac:dyDescent="0.25">
      <c r="A207" s="58">
        <v>5212</v>
      </c>
      <c r="B207" s="101" t="s">
        <v>220</v>
      </c>
      <c r="C207" s="102">
        <f t="shared" si="185"/>
        <v>0</v>
      </c>
      <c r="D207" s="232">
        <v>0</v>
      </c>
      <c r="E207" s="108"/>
      <c r="F207" s="343">
        <f t="shared" si="279"/>
        <v>0</v>
      </c>
      <c r="G207" s="232"/>
      <c r="H207" s="107"/>
      <c r="I207" s="233">
        <f t="shared" si="280"/>
        <v>0</v>
      </c>
      <c r="J207" s="107"/>
      <c r="K207" s="108"/>
      <c r="L207" s="234">
        <f t="shared" si="281"/>
        <v>0</v>
      </c>
      <c r="M207" s="235"/>
      <c r="N207" s="108"/>
      <c r="O207" s="233">
        <f t="shared" si="282"/>
        <v>0</v>
      </c>
      <c r="P207" s="236"/>
    </row>
    <row r="208" spans="1:16" hidden="1" x14ac:dyDescent="0.25">
      <c r="A208" s="58">
        <v>5213</v>
      </c>
      <c r="B208" s="101" t="s">
        <v>221</v>
      </c>
      <c r="C208" s="102">
        <f t="shared" si="185"/>
        <v>0</v>
      </c>
      <c r="D208" s="232">
        <v>0</v>
      </c>
      <c r="E208" s="108"/>
      <c r="F208" s="343">
        <f t="shared" si="279"/>
        <v>0</v>
      </c>
      <c r="G208" s="232"/>
      <c r="H208" s="107"/>
      <c r="I208" s="233">
        <f t="shared" si="280"/>
        <v>0</v>
      </c>
      <c r="J208" s="107"/>
      <c r="K208" s="108"/>
      <c r="L208" s="234">
        <f t="shared" si="281"/>
        <v>0</v>
      </c>
      <c r="M208" s="235"/>
      <c r="N208" s="108"/>
      <c r="O208" s="233">
        <f t="shared" si="282"/>
        <v>0</v>
      </c>
      <c r="P208" s="236"/>
    </row>
    <row r="209" spans="1:16" hidden="1" x14ac:dyDescent="0.25">
      <c r="A209" s="58">
        <v>5214</v>
      </c>
      <c r="B209" s="101" t="s">
        <v>222</v>
      </c>
      <c r="C209" s="102">
        <f t="shared" si="185"/>
        <v>0</v>
      </c>
      <c r="D209" s="232">
        <v>0</v>
      </c>
      <c r="E209" s="108"/>
      <c r="F209" s="343">
        <f t="shared" si="279"/>
        <v>0</v>
      </c>
      <c r="G209" s="232"/>
      <c r="H209" s="107"/>
      <c r="I209" s="233">
        <f t="shared" si="280"/>
        <v>0</v>
      </c>
      <c r="J209" s="107"/>
      <c r="K209" s="108"/>
      <c r="L209" s="234">
        <f t="shared" si="281"/>
        <v>0</v>
      </c>
      <c r="M209" s="235"/>
      <c r="N209" s="108"/>
      <c r="O209" s="233">
        <f t="shared" si="282"/>
        <v>0</v>
      </c>
      <c r="P209" s="236"/>
    </row>
    <row r="210" spans="1:16" hidden="1" x14ac:dyDescent="0.25">
      <c r="A210" s="58">
        <v>5215</v>
      </c>
      <c r="B210" s="101" t="s">
        <v>223</v>
      </c>
      <c r="C210" s="102">
        <f t="shared" si="185"/>
        <v>0</v>
      </c>
      <c r="D210" s="232">
        <v>0</v>
      </c>
      <c r="E210" s="108"/>
      <c r="F210" s="343">
        <f t="shared" si="279"/>
        <v>0</v>
      </c>
      <c r="G210" s="232"/>
      <c r="H210" s="107"/>
      <c r="I210" s="233">
        <f t="shared" si="280"/>
        <v>0</v>
      </c>
      <c r="J210" s="107"/>
      <c r="K210" s="108"/>
      <c r="L210" s="234">
        <f t="shared" si="281"/>
        <v>0</v>
      </c>
      <c r="M210" s="235"/>
      <c r="N210" s="108"/>
      <c r="O210" s="233">
        <f t="shared" si="282"/>
        <v>0</v>
      </c>
      <c r="P210" s="236"/>
    </row>
    <row r="211" spans="1:16" ht="14.25" hidden="1" customHeight="1" x14ac:dyDescent="0.25">
      <c r="A211" s="58">
        <v>5216</v>
      </c>
      <c r="B211" s="101" t="s">
        <v>224</v>
      </c>
      <c r="C211" s="102">
        <f t="shared" si="185"/>
        <v>0</v>
      </c>
      <c r="D211" s="232">
        <v>0</v>
      </c>
      <c r="E211" s="108"/>
      <c r="F211" s="343">
        <f t="shared" si="279"/>
        <v>0</v>
      </c>
      <c r="G211" s="232"/>
      <c r="H211" s="107"/>
      <c r="I211" s="233">
        <f t="shared" si="280"/>
        <v>0</v>
      </c>
      <c r="J211" s="107"/>
      <c r="K211" s="108"/>
      <c r="L211" s="234">
        <f t="shared" si="281"/>
        <v>0</v>
      </c>
      <c r="M211" s="235"/>
      <c r="N211" s="108"/>
      <c r="O211" s="233">
        <f t="shared" si="282"/>
        <v>0</v>
      </c>
      <c r="P211" s="236"/>
    </row>
    <row r="212" spans="1:16" hidden="1" x14ac:dyDescent="0.25">
      <c r="A212" s="58">
        <v>5217</v>
      </c>
      <c r="B212" s="101" t="s">
        <v>225</v>
      </c>
      <c r="C212" s="102">
        <f t="shared" si="185"/>
        <v>0</v>
      </c>
      <c r="D212" s="232">
        <v>0</v>
      </c>
      <c r="E212" s="108"/>
      <c r="F212" s="343">
        <f t="shared" si="279"/>
        <v>0</v>
      </c>
      <c r="G212" s="232"/>
      <c r="H212" s="107"/>
      <c r="I212" s="233">
        <f t="shared" si="280"/>
        <v>0</v>
      </c>
      <c r="J212" s="107"/>
      <c r="K212" s="108"/>
      <c r="L212" s="234">
        <f t="shared" si="281"/>
        <v>0</v>
      </c>
      <c r="M212" s="235"/>
      <c r="N212" s="108"/>
      <c r="O212" s="233">
        <f t="shared" si="282"/>
        <v>0</v>
      </c>
      <c r="P212" s="236"/>
    </row>
    <row r="213" spans="1:16" hidden="1" x14ac:dyDescent="0.25">
      <c r="A213" s="58">
        <v>5218</v>
      </c>
      <c r="B213" s="101" t="s">
        <v>226</v>
      </c>
      <c r="C213" s="102">
        <f t="shared" ref="C213:C276" si="283">F213+I213+L213+O213</f>
        <v>0</v>
      </c>
      <c r="D213" s="232">
        <v>0</v>
      </c>
      <c r="E213" s="108"/>
      <c r="F213" s="343">
        <f t="shared" si="279"/>
        <v>0</v>
      </c>
      <c r="G213" s="232"/>
      <c r="H213" s="107"/>
      <c r="I213" s="233">
        <f t="shared" si="280"/>
        <v>0</v>
      </c>
      <c r="J213" s="107"/>
      <c r="K213" s="108"/>
      <c r="L213" s="234">
        <f t="shared" si="281"/>
        <v>0</v>
      </c>
      <c r="M213" s="235"/>
      <c r="N213" s="108"/>
      <c r="O213" s="233">
        <f t="shared" si="282"/>
        <v>0</v>
      </c>
      <c r="P213" s="236"/>
    </row>
    <row r="214" spans="1:16" hidden="1" x14ac:dyDescent="0.25">
      <c r="A214" s="58">
        <v>5219</v>
      </c>
      <c r="B214" s="101" t="s">
        <v>227</v>
      </c>
      <c r="C214" s="102">
        <f t="shared" si="283"/>
        <v>0</v>
      </c>
      <c r="D214" s="232">
        <v>0</v>
      </c>
      <c r="E214" s="108"/>
      <c r="F214" s="343">
        <f t="shared" si="279"/>
        <v>0</v>
      </c>
      <c r="G214" s="232"/>
      <c r="H214" s="107"/>
      <c r="I214" s="233">
        <f t="shared" si="280"/>
        <v>0</v>
      </c>
      <c r="J214" s="107"/>
      <c r="K214" s="108"/>
      <c r="L214" s="234">
        <f t="shared" si="281"/>
        <v>0</v>
      </c>
      <c r="M214" s="235"/>
      <c r="N214" s="108"/>
      <c r="O214" s="233">
        <f t="shared" si="282"/>
        <v>0</v>
      </c>
      <c r="P214" s="236"/>
    </row>
    <row r="215" spans="1:16" ht="13.5" hidden="1" customHeight="1" x14ac:dyDescent="0.25">
      <c r="A215" s="237">
        <v>5220</v>
      </c>
      <c r="B215" s="101" t="s">
        <v>228</v>
      </c>
      <c r="C215" s="102">
        <f t="shared" si="283"/>
        <v>0</v>
      </c>
      <c r="D215" s="232">
        <v>0</v>
      </c>
      <c r="E215" s="108"/>
      <c r="F215" s="343">
        <f t="shared" si="279"/>
        <v>0</v>
      </c>
      <c r="G215" s="232"/>
      <c r="H215" s="107"/>
      <c r="I215" s="233">
        <f t="shared" si="280"/>
        <v>0</v>
      </c>
      <c r="J215" s="107"/>
      <c r="K215" s="108"/>
      <c r="L215" s="234">
        <f t="shared" si="281"/>
        <v>0</v>
      </c>
      <c r="M215" s="235"/>
      <c r="N215" s="108"/>
      <c r="O215" s="233">
        <f t="shared" si="282"/>
        <v>0</v>
      </c>
      <c r="P215" s="236"/>
    </row>
    <row r="216" spans="1:16" x14ac:dyDescent="0.25">
      <c r="A216" s="237">
        <v>5230</v>
      </c>
      <c r="B216" s="101" t="s">
        <v>229</v>
      </c>
      <c r="C216" s="102">
        <f t="shared" si="283"/>
        <v>3250</v>
      </c>
      <c r="D216" s="238">
        <f>SUM(D217:D224)</f>
        <v>3250</v>
      </c>
      <c r="E216" s="477">
        <f t="shared" ref="E216:F216" si="284">SUM(E217:E224)</f>
        <v>0</v>
      </c>
      <c r="F216" s="432">
        <f t="shared" si="284"/>
        <v>3250</v>
      </c>
      <c r="G216" s="238">
        <f>SUM(G217:G224)</f>
        <v>0</v>
      </c>
      <c r="H216" s="234">
        <f t="shared" ref="H216:I216" si="285">SUM(H217:H224)</f>
        <v>0</v>
      </c>
      <c r="I216" s="432">
        <f t="shared" si="285"/>
        <v>0</v>
      </c>
      <c r="J216" s="240">
        <f>SUM(J217:J224)</f>
        <v>0</v>
      </c>
      <c r="K216" s="477">
        <f t="shared" ref="K216:L216" si="286">SUM(K217:K224)</f>
        <v>0</v>
      </c>
      <c r="L216" s="432">
        <f t="shared" si="286"/>
        <v>0</v>
      </c>
      <c r="M216" s="102">
        <f>SUM(M217:M224)</f>
        <v>0</v>
      </c>
      <c r="N216" s="239">
        <f t="shared" ref="N216:O216" si="287">SUM(N217:N224)</f>
        <v>0</v>
      </c>
      <c r="O216" s="233">
        <f t="shared" si="287"/>
        <v>0</v>
      </c>
      <c r="P216" s="236"/>
    </row>
    <row r="217" spans="1:16" hidden="1" x14ac:dyDescent="0.25">
      <c r="A217" s="58">
        <v>5231</v>
      </c>
      <c r="B217" s="101" t="s">
        <v>230</v>
      </c>
      <c r="C217" s="102">
        <f t="shared" si="283"/>
        <v>0</v>
      </c>
      <c r="D217" s="232">
        <v>0</v>
      </c>
      <c r="E217" s="108"/>
      <c r="F217" s="343">
        <f t="shared" ref="F217:F226" si="288">D217+E217</f>
        <v>0</v>
      </c>
      <c r="G217" s="232"/>
      <c r="H217" s="107"/>
      <c r="I217" s="233">
        <f t="shared" ref="I217:I226" si="289">G217+H217</f>
        <v>0</v>
      </c>
      <c r="J217" s="107"/>
      <c r="K217" s="108"/>
      <c r="L217" s="234">
        <f t="shared" ref="L217:L226" si="290">J217+K217</f>
        <v>0</v>
      </c>
      <c r="M217" s="235"/>
      <c r="N217" s="108"/>
      <c r="O217" s="233">
        <f t="shared" ref="O217:O226" si="291">M217+N217</f>
        <v>0</v>
      </c>
      <c r="P217" s="236"/>
    </row>
    <row r="218" spans="1:16" hidden="1" x14ac:dyDescent="0.25">
      <c r="A218" s="58">
        <v>5232</v>
      </c>
      <c r="B218" s="101" t="s">
        <v>231</v>
      </c>
      <c r="C218" s="102">
        <f t="shared" si="283"/>
        <v>0</v>
      </c>
      <c r="D218" s="232">
        <v>0</v>
      </c>
      <c r="E218" s="108"/>
      <c r="F218" s="343">
        <f t="shared" si="288"/>
        <v>0</v>
      </c>
      <c r="G218" s="232"/>
      <c r="H218" s="107"/>
      <c r="I218" s="233">
        <f t="shared" si="289"/>
        <v>0</v>
      </c>
      <c r="J218" s="107"/>
      <c r="K218" s="108"/>
      <c r="L218" s="234">
        <f t="shared" si="290"/>
        <v>0</v>
      </c>
      <c r="M218" s="235"/>
      <c r="N218" s="108"/>
      <c r="O218" s="233">
        <f t="shared" si="291"/>
        <v>0</v>
      </c>
      <c r="P218" s="236"/>
    </row>
    <row r="219" spans="1:16" hidden="1" x14ac:dyDescent="0.25">
      <c r="A219" s="58">
        <v>5233</v>
      </c>
      <c r="B219" s="101" t="s">
        <v>232</v>
      </c>
      <c r="C219" s="102">
        <f t="shared" si="283"/>
        <v>0</v>
      </c>
      <c r="D219" s="232">
        <v>0</v>
      </c>
      <c r="E219" s="108"/>
      <c r="F219" s="343">
        <f t="shared" si="288"/>
        <v>0</v>
      </c>
      <c r="G219" s="232"/>
      <c r="H219" s="107"/>
      <c r="I219" s="233">
        <f t="shared" si="289"/>
        <v>0</v>
      </c>
      <c r="J219" s="107"/>
      <c r="K219" s="108"/>
      <c r="L219" s="234">
        <f t="shared" si="290"/>
        <v>0</v>
      </c>
      <c r="M219" s="235"/>
      <c r="N219" s="108"/>
      <c r="O219" s="233">
        <f t="shared" si="291"/>
        <v>0</v>
      </c>
      <c r="P219" s="236"/>
    </row>
    <row r="220" spans="1:16" ht="24" hidden="1" x14ac:dyDescent="0.25">
      <c r="A220" s="58">
        <v>5234</v>
      </c>
      <c r="B220" s="101" t="s">
        <v>233</v>
      </c>
      <c r="C220" s="102">
        <f t="shared" si="283"/>
        <v>0</v>
      </c>
      <c r="D220" s="232">
        <v>0</v>
      </c>
      <c r="E220" s="108"/>
      <c r="F220" s="343">
        <f t="shared" si="288"/>
        <v>0</v>
      </c>
      <c r="G220" s="232"/>
      <c r="H220" s="107"/>
      <c r="I220" s="233">
        <f t="shared" si="289"/>
        <v>0</v>
      </c>
      <c r="J220" s="107"/>
      <c r="K220" s="108"/>
      <c r="L220" s="234">
        <f t="shared" si="290"/>
        <v>0</v>
      </c>
      <c r="M220" s="235"/>
      <c r="N220" s="108"/>
      <c r="O220" s="233">
        <f t="shared" si="291"/>
        <v>0</v>
      </c>
      <c r="P220" s="236"/>
    </row>
    <row r="221" spans="1:16" ht="14.25" hidden="1" customHeight="1" x14ac:dyDescent="0.25">
      <c r="A221" s="58">
        <v>5236</v>
      </c>
      <c r="B221" s="101" t="s">
        <v>234</v>
      </c>
      <c r="C221" s="102">
        <f t="shared" si="283"/>
        <v>0</v>
      </c>
      <c r="D221" s="232">
        <v>0</v>
      </c>
      <c r="E221" s="108"/>
      <c r="F221" s="343">
        <f t="shared" si="288"/>
        <v>0</v>
      </c>
      <c r="G221" s="232"/>
      <c r="H221" s="107"/>
      <c r="I221" s="233">
        <f t="shared" si="289"/>
        <v>0</v>
      </c>
      <c r="J221" s="107"/>
      <c r="K221" s="108"/>
      <c r="L221" s="234">
        <f t="shared" si="290"/>
        <v>0</v>
      </c>
      <c r="M221" s="235"/>
      <c r="N221" s="108"/>
      <c r="O221" s="233">
        <f t="shared" si="291"/>
        <v>0</v>
      </c>
      <c r="P221" s="236"/>
    </row>
    <row r="222" spans="1:16" ht="14.25" hidden="1" customHeight="1" x14ac:dyDescent="0.25">
      <c r="A222" s="58">
        <v>5237</v>
      </c>
      <c r="B222" s="101" t="s">
        <v>235</v>
      </c>
      <c r="C222" s="102">
        <f t="shared" si="283"/>
        <v>0</v>
      </c>
      <c r="D222" s="232">
        <v>0</v>
      </c>
      <c r="E222" s="108"/>
      <c r="F222" s="343">
        <f t="shared" si="288"/>
        <v>0</v>
      </c>
      <c r="G222" s="232"/>
      <c r="H222" s="107"/>
      <c r="I222" s="233">
        <f t="shared" si="289"/>
        <v>0</v>
      </c>
      <c r="J222" s="107"/>
      <c r="K222" s="108"/>
      <c r="L222" s="234">
        <f t="shared" si="290"/>
        <v>0</v>
      </c>
      <c r="M222" s="235"/>
      <c r="N222" s="108"/>
      <c r="O222" s="233">
        <f t="shared" si="291"/>
        <v>0</v>
      </c>
      <c r="P222" s="236"/>
    </row>
    <row r="223" spans="1:16" ht="24" hidden="1" x14ac:dyDescent="0.25">
      <c r="A223" s="58">
        <v>5238</v>
      </c>
      <c r="B223" s="101" t="s">
        <v>236</v>
      </c>
      <c r="C223" s="102">
        <f t="shared" si="283"/>
        <v>0</v>
      </c>
      <c r="D223" s="232">
        <v>0</v>
      </c>
      <c r="E223" s="108"/>
      <c r="F223" s="343">
        <f t="shared" si="288"/>
        <v>0</v>
      </c>
      <c r="G223" s="232"/>
      <c r="H223" s="107"/>
      <c r="I223" s="233">
        <f t="shared" si="289"/>
        <v>0</v>
      </c>
      <c r="J223" s="107"/>
      <c r="K223" s="108"/>
      <c r="L223" s="234">
        <f t="shared" si="290"/>
        <v>0</v>
      </c>
      <c r="M223" s="235"/>
      <c r="N223" s="108"/>
      <c r="O223" s="233">
        <f t="shared" si="291"/>
        <v>0</v>
      </c>
      <c r="P223" s="236"/>
    </row>
    <row r="224" spans="1:16" ht="24" x14ac:dyDescent="0.25">
      <c r="A224" s="58">
        <v>5239</v>
      </c>
      <c r="B224" s="101" t="s">
        <v>237</v>
      </c>
      <c r="C224" s="102">
        <f t="shared" si="283"/>
        <v>3250</v>
      </c>
      <c r="D224" s="232">
        <f>1750+1500</f>
        <v>3250</v>
      </c>
      <c r="E224" s="476"/>
      <c r="F224" s="432">
        <f t="shared" si="288"/>
        <v>3250</v>
      </c>
      <c r="G224" s="232"/>
      <c r="H224" s="515"/>
      <c r="I224" s="432">
        <f t="shared" si="289"/>
        <v>0</v>
      </c>
      <c r="J224" s="107"/>
      <c r="K224" s="476"/>
      <c r="L224" s="432">
        <f t="shared" si="290"/>
        <v>0</v>
      </c>
      <c r="M224" s="235"/>
      <c r="N224" s="108"/>
      <c r="O224" s="233">
        <f t="shared" si="291"/>
        <v>0</v>
      </c>
      <c r="P224" s="236"/>
    </row>
    <row r="225" spans="1:16" ht="24" x14ac:dyDescent="0.25">
      <c r="A225" s="237">
        <v>5240</v>
      </c>
      <c r="B225" s="101" t="s">
        <v>238</v>
      </c>
      <c r="C225" s="102">
        <f t="shared" si="283"/>
        <v>107487</v>
      </c>
      <c r="D225" s="232">
        <v>107487</v>
      </c>
      <c r="E225" s="476"/>
      <c r="F225" s="432">
        <f t="shared" si="288"/>
        <v>107487</v>
      </c>
      <c r="G225" s="232"/>
      <c r="H225" s="515"/>
      <c r="I225" s="432">
        <f t="shared" si="289"/>
        <v>0</v>
      </c>
      <c r="J225" s="107"/>
      <c r="K225" s="476"/>
      <c r="L225" s="432">
        <f t="shared" si="290"/>
        <v>0</v>
      </c>
      <c r="M225" s="235"/>
      <c r="N225" s="108"/>
      <c r="O225" s="233">
        <f t="shared" si="291"/>
        <v>0</v>
      </c>
      <c r="P225" s="236"/>
    </row>
    <row r="226" spans="1:16" x14ac:dyDescent="0.25">
      <c r="A226" s="237">
        <v>5250</v>
      </c>
      <c r="B226" s="101" t="s">
        <v>239</v>
      </c>
      <c r="C226" s="102">
        <f t="shared" si="283"/>
        <v>76747</v>
      </c>
      <c r="D226" s="232">
        <v>76747</v>
      </c>
      <c r="E226" s="476"/>
      <c r="F226" s="432">
        <f t="shared" si="288"/>
        <v>76747</v>
      </c>
      <c r="G226" s="232"/>
      <c r="H226" s="515"/>
      <c r="I226" s="432">
        <f t="shared" si="289"/>
        <v>0</v>
      </c>
      <c r="J226" s="107"/>
      <c r="K226" s="476"/>
      <c r="L226" s="432">
        <f t="shared" si="290"/>
        <v>0</v>
      </c>
      <c r="M226" s="235"/>
      <c r="N226" s="108"/>
      <c r="O226" s="233">
        <f t="shared" si="291"/>
        <v>0</v>
      </c>
      <c r="P226" s="236"/>
    </row>
    <row r="227" spans="1:16" hidden="1" x14ac:dyDescent="0.25">
      <c r="A227" s="237">
        <v>5260</v>
      </c>
      <c r="B227" s="101" t="s">
        <v>240</v>
      </c>
      <c r="C227" s="102">
        <f t="shared" si="283"/>
        <v>0</v>
      </c>
      <c r="D227" s="238">
        <f>SUM(D228)</f>
        <v>0</v>
      </c>
      <c r="E227" s="239">
        <f t="shared" ref="E227:F227" si="292">SUM(E228)</f>
        <v>0</v>
      </c>
      <c r="F227" s="343">
        <f t="shared" si="292"/>
        <v>0</v>
      </c>
      <c r="G227" s="238">
        <f>SUM(G228)</f>
        <v>0</v>
      </c>
      <c r="H227" s="240">
        <f t="shared" ref="H227:I227" si="293">SUM(H228)</f>
        <v>0</v>
      </c>
      <c r="I227" s="233">
        <f t="shared" si="293"/>
        <v>0</v>
      </c>
      <c r="J227" s="240">
        <f>SUM(J228)</f>
        <v>0</v>
      </c>
      <c r="K227" s="239">
        <f t="shared" ref="K227:L227" si="294">SUM(K228)</f>
        <v>0</v>
      </c>
      <c r="L227" s="234">
        <f t="shared" si="294"/>
        <v>0</v>
      </c>
      <c r="M227" s="102">
        <f>SUM(M228)</f>
        <v>0</v>
      </c>
      <c r="N227" s="239">
        <f t="shared" ref="N227:O227" si="295">SUM(N228)</f>
        <v>0</v>
      </c>
      <c r="O227" s="233">
        <f t="shared" si="295"/>
        <v>0</v>
      </c>
      <c r="P227" s="236"/>
    </row>
    <row r="228" spans="1:16" ht="24" hidden="1" x14ac:dyDescent="0.25">
      <c r="A228" s="58">
        <v>5269</v>
      </c>
      <c r="B228" s="101" t="s">
        <v>241</v>
      </c>
      <c r="C228" s="102">
        <f t="shared" si="283"/>
        <v>0</v>
      </c>
      <c r="D228" s="232">
        <v>0</v>
      </c>
      <c r="E228" s="108"/>
      <c r="F228" s="343">
        <f t="shared" ref="F228:F229" si="296">D228+E228</f>
        <v>0</v>
      </c>
      <c r="G228" s="232"/>
      <c r="H228" s="107"/>
      <c r="I228" s="233">
        <f t="shared" ref="I228:I229" si="297">G228+H228</f>
        <v>0</v>
      </c>
      <c r="J228" s="107"/>
      <c r="K228" s="108"/>
      <c r="L228" s="234">
        <f t="shared" ref="L228:L229" si="298">J228+K228</f>
        <v>0</v>
      </c>
      <c r="M228" s="235"/>
      <c r="N228" s="108"/>
      <c r="O228" s="233">
        <f t="shared" ref="O228:O229" si="299">M228+N228</f>
        <v>0</v>
      </c>
      <c r="P228" s="236"/>
    </row>
    <row r="229" spans="1:16" ht="24" hidden="1" x14ac:dyDescent="0.25">
      <c r="A229" s="220">
        <v>5270</v>
      </c>
      <c r="B229" s="164" t="s">
        <v>242</v>
      </c>
      <c r="C229" s="170">
        <f t="shared" si="283"/>
        <v>0</v>
      </c>
      <c r="D229" s="241">
        <v>0</v>
      </c>
      <c r="E229" s="242"/>
      <c r="F229" s="358">
        <f t="shared" si="296"/>
        <v>0</v>
      </c>
      <c r="G229" s="241"/>
      <c r="H229" s="243"/>
      <c r="I229" s="224">
        <f t="shared" si="297"/>
        <v>0</v>
      </c>
      <c r="J229" s="243"/>
      <c r="K229" s="242"/>
      <c r="L229" s="225">
        <f t="shared" si="298"/>
        <v>0</v>
      </c>
      <c r="M229" s="244"/>
      <c r="N229" s="242"/>
      <c r="O229" s="224">
        <f t="shared" si="299"/>
        <v>0</v>
      </c>
      <c r="P229" s="226"/>
    </row>
    <row r="230" spans="1:16" hidden="1" x14ac:dyDescent="0.25">
      <c r="A230" s="205">
        <v>6000</v>
      </c>
      <c r="B230" s="205" t="s">
        <v>243</v>
      </c>
      <c r="C230" s="206">
        <f t="shared" si="283"/>
        <v>0</v>
      </c>
      <c r="D230" s="207">
        <f>D231+D251+D259</f>
        <v>0</v>
      </c>
      <c r="E230" s="208">
        <f t="shared" ref="E230:F230" si="300">E231+E251+E259</f>
        <v>0</v>
      </c>
      <c r="F230" s="357">
        <f t="shared" si="300"/>
        <v>0</v>
      </c>
      <c r="G230" s="207">
        <f>G231+G251+G259</f>
        <v>0</v>
      </c>
      <c r="H230" s="209">
        <f t="shared" ref="H230:I230" si="301">H231+H251+H259</f>
        <v>0</v>
      </c>
      <c r="I230" s="210">
        <f t="shared" si="301"/>
        <v>0</v>
      </c>
      <c r="J230" s="209">
        <f>J231+J251+J259</f>
        <v>0</v>
      </c>
      <c r="K230" s="208">
        <f t="shared" ref="K230:L230" si="302">K231+K251+K259</f>
        <v>0</v>
      </c>
      <c r="L230" s="211">
        <f t="shared" si="302"/>
        <v>0</v>
      </c>
      <c r="M230" s="206">
        <f>M231+M251+M259</f>
        <v>0</v>
      </c>
      <c r="N230" s="208">
        <f t="shared" ref="N230:O230" si="303">N231+N251+N259</f>
        <v>0</v>
      </c>
      <c r="O230" s="210">
        <f t="shared" si="303"/>
        <v>0</v>
      </c>
      <c r="P230" s="212"/>
    </row>
    <row r="231" spans="1:16" ht="14.25" hidden="1" customHeight="1" x14ac:dyDescent="0.25">
      <c r="A231" s="273">
        <v>6200</v>
      </c>
      <c r="B231" s="262" t="s">
        <v>244</v>
      </c>
      <c r="C231" s="216">
        <f t="shared" si="283"/>
        <v>0</v>
      </c>
      <c r="D231" s="274">
        <f>SUM(D232,D233,D235,D238,D244,D245,D246)</f>
        <v>0</v>
      </c>
      <c r="E231" s="217">
        <f t="shared" ref="E231:F231" si="304">SUM(E232,E233,E235,E238,E244,E245,E246)</f>
        <v>0</v>
      </c>
      <c r="F231" s="361">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76">
        <f t="shared" si="306"/>
        <v>0</v>
      </c>
      <c r="M231" s="216">
        <f>SUM(M232,M233,M235,M238,M244,M245,M246)</f>
        <v>0</v>
      </c>
      <c r="N231" s="217">
        <f t="shared" ref="N231:O231" si="307">SUM(N232,N233,N235,N238,N244,N245,N246)</f>
        <v>0</v>
      </c>
      <c r="O231" s="218">
        <f t="shared" si="307"/>
        <v>0</v>
      </c>
      <c r="P231" s="219"/>
    </row>
    <row r="232" spans="1:16" ht="24" hidden="1" x14ac:dyDescent="0.25">
      <c r="A232" s="496">
        <v>6220</v>
      </c>
      <c r="B232" s="91" t="s">
        <v>245</v>
      </c>
      <c r="C232" s="92">
        <f t="shared" si="283"/>
        <v>0</v>
      </c>
      <c r="D232" s="227">
        <v>0</v>
      </c>
      <c r="E232" s="98"/>
      <c r="F232" s="359">
        <f>D232+E232</f>
        <v>0</v>
      </c>
      <c r="G232" s="227"/>
      <c r="H232" s="97"/>
      <c r="I232" s="228">
        <f>G232+H232</f>
        <v>0</v>
      </c>
      <c r="J232" s="97"/>
      <c r="K232" s="98"/>
      <c r="L232" s="229">
        <f>J232+K232</f>
        <v>0</v>
      </c>
      <c r="M232" s="230"/>
      <c r="N232" s="98"/>
      <c r="O232" s="228">
        <f>M232+N232</f>
        <v>0</v>
      </c>
      <c r="P232" s="231"/>
    </row>
    <row r="233" spans="1:16" hidden="1" x14ac:dyDescent="0.25">
      <c r="A233" s="237">
        <v>6230</v>
      </c>
      <c r="B233" s="101" t="s">
        <v>246</v>
      </c>
      <c r="C233" s="102">
        <f t="shared" si="283"/>
        <v>0</v>
      </c>
      <c r="D233" s="238">
        <f t="shared" ref="D233:O233" si="308">SUM(D234)</f>
        <v>0</v>
      </c>
      <c r="E233" s="239">
        <f t="shared" si="308"/>
        <v>0</v>
      </c>
      <c r="F233" s="343">
        <f t="shared" si="308"/>
        <v>0</v>
      </c>
      <c r="G233" s="238">
        <f t="shared" si="308"/>
        <v>0</v>
      </c>
      <c r="H233" s="240">
        <f t="shared" si="308"/>
        <v>0</v>
      </c>
      <c r="I233" s="233">
        <f t="shared" si="308"/>
        <v>0</v>
      </c>
      <c r="J233" s="240">
        <f t="shared" si="308"/>
        <v>0</v>
      </c>
      <c r="K233" s="239">
        <f t="shared" si="308"/>
        <v>0</v>
      </c>
      <c r="L233" s="234">
        <f t="shared" si="308"/>
        <v>0</v>
      </c>
      <c r="M233" s="102">
        <f t="shared" si="308"/>
        <v>0</v>
      </c>
      <c r="N233" s="239">
        <f t="shared" si="308"/>
        <v>0</v>
      </c>
      <c r="O233" s="233">
        <f t="shared" si="308"/>
        <v>0</v>
      </c>
      <c r="P233" s="236"/>
    </row>
    <row r="234" spans="1:16" ht="24" hidden="1" x14ac:dyDescent="0.25">
      <c r="A234" s="58">
        <v>6239</v>
      </c>
      <c r="B234" s="91" t="s">
        <v>247</v>
      </c>
      <c r="C234" s="102">
        <f t="shared" si="283"/>
        <v>0</v>
      </c>
      <c r="D234" s="227">
        <v>0</v>
      </c>
      <c r="E234" s="98"/>
      <c r="F234" s="359">
        <f>D234+E234</f>
        <v>0</v>
      </c>
      <c r="G234" s="227"/>
      <c r="H234" s="97"/>
      <c r="I234" s="228">
        <f>G234+H234</f>
        <v>0</v>
      </c>
      <c r="J234" s="97"/>
      <c r="K234" s="98"/>
      <c r="L234" s="229">
        <f>J234+K234</f>
        <v>0</v>
      </c>
      <c r="M234" s="230"/>
      <c r="N234" s="98"/>
      <c r="O234" s="228">
        <f>M234+N234</f>
        <v>0</v>
      </c>
      <c r="P234" s="231"/>
    </row>
    <row r="235" spans="1:16" ht="24" hidden="1" x14ac:dyDescent="0.25">
      <c r="A235" s="237">
        <v>6240</v>
      </c>
      <c r="B235" s="101" t="s">
        <v>248</v>
      </c>
      <c r="C235" s="102">
        <f t="shared" si="283"/>
        <v>0</v>
      </c>
      <c r="D235" s="238">
        <f>SUM(D236:D237)</f>
        <v>0</v>
      </c>
      <c r="E235" s="239">
        <f t="shared" ref="E235:F235" si="309">SUM(E236:E237)</f>
        <v>0</v>
      </c>
      <c r="F235" s="343">
        <f t="shared" si="309"/>
        <v>0</v>
      </c>
      <c r="G235" s="238">
        <f>SUM(G236:G237)</f>
        <v>0</v>
      </c>
      <c r="H235" s="240">
        <f t="shared" ref="H235:I235" si="310">SUM(H236:H237)</f>
        <v>0</v>
      </c>
      <c r="I235" s="233">
        <f t="shared" si="310"/>
        <v>0</v>
      </c>
      <c r="J235" s="240">
        <f>SUM(J236:J237)</f>
        <v>0</v>
      </c>
      <c r="K235" s="239">
        <f t="shared" ref="K235:L235" si="311">SUM(K236:K237)</f>
        <v>0</v>
      </c>
      <c r="L235" s="234">
        <f t="shared" si="311"/>
        <v>0</v>
      </c>
      <c r="M235" s="102">
        <f>SUM(M236:M237)</f>
        <v>0</v>
      </c>
      <c r="N235" s="239">
        <f t="shared" ref="N235:O235" si="312">SUM(N236:N237)</f>
        <v>0</v>
      </c>
      <c r="O235" s="233">
        <f t="shared" si="312"/>
        <v>0</v>
      </c>
      <c r="P235" s="236"/>
    </row>
    <row r="236" spans="1:16" hidden="1" x14ac:dyDescent="0.25">
      <c r="A236" s="58">
        <v>6241</v>
      </c>
      <c r="B236" s="101" t="s">
        <v>249</v>
      </c>
      <c r="C236" s="102">
        <f t="shared" si="283"/>
        <v>0</v>
      </c>
      <c r="D236" s="232">
        <v>0</v>
      </c>
      <c r="E236" s="108"/>
      <c r="F236" s="343">
        <f t="shared" ref="F236:F237" si="313">D236+E236</f>
        <v>0</v>
      </c>
      <c r="G236" s="232"/>
      <c r="H236" s="107"/>
      <c r="I236" s="233">
        <f t="shared" ref="I236:I237" si="314">G236+H236</f>
        <v>0</v>
      </c>
      <c r="J236" s="107"/>
      <c r="K236" s="108"/>
      <c r="L236" s="234">
        <f t="shared" ref="L236:L237" si="315">J236+K236</f>
        <v>0</v>
      </c>
      <c r="M236" s="235"/>
      <c r="N236" s="108"/>
      <c r="O236" s="233">
        <f t="shared" ref="O236:O237" si="316">M236+N236</f>
        <v>0</v>
      </c>
      <c r="P236" s="236"/>
    </row>
    <row r="237" spans="1:16" hidden="1" x14ac:dyDescent="0.25">
      <c r="A237" s="58">
        <v>6242</v>
      </c>
      <c r="B237" s="101" t="s">
        <v>250</v>
      </c>
      <c r="C237" s="102">
        <f t="shared" si="283"/>
        <v>0</v>
      </c>
      <c r="D237" s="232">
        <v>0</v>
      </c>
      <c r="E237" s="108"/>
      <c r="F237" s="343">
        <f t="shared" si="313"/>
        <v>0</v>
      </c>
      <c r="G237" s="232"/>
      <c r="H237" s="107"/>
      <c r="I237" s="233">
        <f t="shared" si="314"/>
        <v>0</v>
      </c>
      <c r="J237" s="107"/>
      <c r="K237" s="108"/>
      <c r="L237" s="234">
        <f t="shared" si="315"/>
        <v>0</v>
      </c>
      <c r="M237" s="235"/>
      <c r="N237" s="108"/>
      <c r="O237" s="233">
        <f t="shared" si="316"/>
        <v>0</v>
      </c>
      <c r="P237" s="236"/>
    </row>
    <row r="238" spans="1:16" ht="25.5" hidden="1" customHeight="1" x14ac:dyDescent="0.25">
      <c r="A238" s="237">
        <v>6250</v>
      </c>
      <c r="B238" s="101" t="s">
        <v>251</v>
      </c>
      <c r="C238" s="102">
        <f t="shared" si="283"/>
        <v>0</v>
      </c>
      <c r="D238" s="238">
        <f>SUM(D239:D243)</f>
        <v>0</v>
      </c>
      <c r="E238" s="239">
        <f t="shared" ref="E238:F238" si="317">SUM(E239:E243)</f>
        <v>0</v>
      </c>
      <c r="F238" s="343">
        <f t="shared" si="317"/>
        <v>0</v>
      </c>
      <c r="G238" s="238">
        <f>SUM(G239:G243)</f>
        <v>0</v>
      </c>
      <c r="H238" s="240">
        <f t="shared" ref="H238:I238" si="318">SUM(H239:H243)</f>
        <v>0</v>
      </c>
      <c r="I238" s="233">
        <f t="shared" si="318"/>
        <v>0</v>
      </c>
      <c r="J238" s="240">
        <f>SUM(J239:J243)</f>
        <v>0</v>
      </c>
      <c r="K238" s="239">
        <f t="shared" ref="K238:L238" si="319">SUM(K239:K243)</f>
        <v>0</v>
      </c>
      <c r="L238" s="234">
        <f t="shared" si="319"/>
        <v>0</v>
      </c>
      <c r="M238" s="102">
        <f>SUM(M239:M243)</f>
        <v>0</v>
      </c>
      <c r="N238" s="239">
        <f t="shared" ref="N238:O238" si="320">SUM(N239:N243)</f>
        <v>0</v>
      </c>
      <c r="O238" s="233">
        <f t="shared" si="320"/>
        <v>0</v>
      </c>
      <c r="P238" s="236"/>
    </row>
    <row r="239" spans="1:16" ht="14.25" hidden="1" customHeight="1" x14ac:dyDescent="0.25">
      <c r="A239" s="58">
        <v>6252</v>
      </c>
      <c r="B239" s="101" t="s">
        <v>252</v>
      </c>
      <c r="C239" s="102">
        <f t="shared" si="283"/>
        <v>0</v>
      </c>
      <c r="D239" s="232">
        <v>0</v>
      </c>
      <c r="E239" s="108"/>
      <c r="F239" s="343">
        <f t="shared" ref="F239:F245" si="321">D239+E239</f>
        <v>0</v>
      </c>
      <c r="G239" s="232"/>
      <c r="H239" s="107"/>
      <c r="I239" s="233">
        <f t="shared" ref="I239:I245" si="322">G239+H239</f>
        <v>0</v>
      </c>
      <c r="J239" s="107"/>
      <c r="K239" s="108"/>
      <c r="L239" s="234">
        <f t="shared" ref="L239:L245" si="323">J239+K239</f>
        <v>0</v>
      </c>
      <c r="M239" s="235"/>
      <c r="N239" s="108"/>
      <c r="O239" s="233">
        <f t="shared" ref="O239:O245" si="324">M239+N239</f>
        <v>0</v>
      </c>
      <c r="P239" s="236"/>
    </row>
    <row r="240" spans="1:16" ht="14.25" hidden="1" customHeight="1" x14ac:dyDescent="0.25">
      <c r="A240" s="58">
        <v>6253</v>
      </c>
      <c r="B240" s="101" t="s">
        <v>253</v>
      </c>
      <c r="C240" s="102">
        <f t="shared" si="283"/>
        <v>0</v>
      </c>
      <c r="D240" s="232">
        <v>0</v>
      </c>
      <c r="E240" s="108"/>
      <c r="F240" s="343">
        <f t="shared" si="321"/>
        <v>0</v>
      </c>
      <c r="G240" s="232"/>
      <c r="H240" s="107"/>
      <c r="I240" s="233">
        <f t="shared" si="322"/>
        <v>0</v>
      </c>
      <c r="J240" s="107"/>
      <c r="K240" s="108"/>
      <c r="L240" s="234">
        <f t="shared" si="323"/>
        <v>0</v>
      </c>
      <c r="M240" s="235"/>
      <c r="N240" s="108"/>
      <c r="O240" s="233">
        <f t="shared" si="324"/>
        <v>0</v>
      </c>
      <c r="P240" s="236"/>
    </row>
    <row r="241" spans="1:16" ht="24" hidden="1" x14ac:dyDescent="0.25">
      <c r="A241" s="58">
        <v>6254</v>
      </c>
      <c r="B241" s="101" t="s">
        <v>254</v>
      </c>
      <c r="C241" s="102">
        <f t="shared" si="283"/>
        <v>0</v>
      </c>
      <c r="D241" s="232">
        <v>0</v>
      </c>
      <c r="E241" s="108"/>
      <c r="F241" s="343">
        <f t="shared" si="321"/>
        <v>0</v>
      </c>
      <c r="G241" s="232"/>
      <c r="H241" s="107"/>
      <c r="I241" s="233">
        <f t="shared" si="322"/>
        <v>0</v>
      </c>
      <c r="J241" s="107"/>
      <c r="K241" s="108"/>
      <c r="L241" s="234">
        <f t="shared" si="323"/>
        <v>0</v>
      </c>
      <c r="M241" s="235"/>
      <c r="N241" s="108"/>
      <c r="O241" s="233">
        <f t="shared" si="324"/>
        <v>0</v>
      </c>
      <c r="P241" s="236"/>
    </row>
    <row r="242" spans="1:16" ht="24" hidden="1" x14ac:dyDescent="0.25">
      <c r="A242" s="58">
        <v>6255</v>
      </c>
      <c r="B242" s="101" t="s">
        <v>255</v>
      </c>
      <c r="C242" s="102">
        <f t="shared" si="283"/>
        <v>0</v>
      </c>
      <c r="D242" s="232">
        <v>0</v>
      </c>
      <c r="E242" s="108"/>
      <c r="F242" s="343">
        <f t="shared" si="321"/>
        <v>0</v>
      </c>
      <c r="G242" s="232"/>
      <c r="H242" s="107"/>
      <c r="I242" s="233">
        <f t="shared" si="322"/>
        <v>0</v>
      </c>
      <c r="J242" s="107"/>
      <c r="K242" s="108"/>
      <c r="L242" s="234">
        <f t="shared" si="323"/>
        <v>0</v>
      </c>
      <c r="M242" s="235"/>
      <c r="N242" s="108"/>
      <c r="O242" s="233">
        <f t="shared" si="324"/>
        <v>0</v>
      </c>
      <c r="P242" s="236"/>
    </row>
    <row r="243" spans="1:16" hidden="1" x14ac:dyDescent="0.25">
      <c r="A243" s="58">
        <v>6259</v>
      </c>
      <c r="B243" s="101" t="s">
        <v>256</v>
      </c>
      <c r="C243" s="102">
        <f t="shared" si="283"/>
        <v>0</v>
      </c>
      <c r="D243" s="232">
        <v>0</v>
      </c>
      <c r="E243" s="108"/>
      <c r="F243" s="343">
        <f t="shared" si="321"/>
        <v>0</v>
      </c>
      <c r="G243" s="232"/>
      <c r="H243" s="107"/>
      <c r="I243" s="233">
        <f t="shared" si="322"/>
        <v>0</v>
      </c>
      <c r="J243" s="107"/>
      <c r="K243" s="108"/>
      <c r="L243" s="234">
        <f t="shared" si="323"/>
        <v>0</v>
      </c>
      <c r="M243" s="235"/>
      <c r="N243" s="108"/>
      <c r="O243" s="233">
        <f t="shared" si="324"/>
        <v>0</v>
      </c>
      <c r="P243" s="236"/>
    </row>
    <row r="244" spans="1:16" ht="24" hidden="1" x14ac:dyDescent="0.25">
      <c r="A244" s="237">
        <v>6260</v>
      </c>
      <c r="B244" s="101" t="s">
        <v>257</v>
      </c>
      <c r="C244" s="102">
        <f t="shared" si="283"/>
        <v>0</v>
      </c>
      <c r="D244" s="232">
        <v>0</v>
      </c>
      <c r="E244" s="108"/>
      <c r="F244" s="343">
        <f t="shared" si="321"/>
        <v>0</v>
      </c>
      <c r="G244" s="232"/>
      <c r="H244" s="107"/>
      <c r="I244" s="233">
        <f t="shared" si="322"/>
        <v>0</v>
      </c>
      <c r="J244" s="107"/>
      <c r="K244" s="108"/>
      <c r="L244" s="234">
        <f t="shared" si="323"/>
        <v>0</v>
      </c>
      <c r="M244" s="235"/>
      <c r="N244" s="108"/>
      <c r="O244" s="233">
        <f t="shared" si="324"/>
        <v>0</v>
      </c>
      <c r="P244" s="236"/>
    </row>
    <row r="245" spans="1:16" hidden="1" x14ac:dyDescent="0.25">
      <c r="A245" s="237">
        <v>6270</v>
      </c>
      <c r="B245" s="101" t="s">
        <v>258</v>
      </c>
      <c r="C245" s="102">
        <f t="shared" si="283"/>
        <v>0</v>
      </c>
      <c r="D245" s="232">
        <v>0</v>
      </c>
      <c r="E245" s="108"/>
      <c r="F245" s="343">
        <f t="shared" si="321"/>
        <v>0</v>
      </c>
      <c r="G245" s="232"/>
      <c r="H245" s="107"/>
      <c r="I245" s="233">
        <f t="shared" si="322"/>
        <v>0</v>
      </c>
      <c r="J245" s="107"/>
      <c r="K245" s="108"/>
      <c r="L245" s="234">
        <f t="shared" si="323"/>
        <v>0</v>
      </c>
      <c r="M245" s="235"/>
      <c r="N245" s="108"/>
      <c r="O245" s="233">
        <f t="shared" si="324"/>
        <v>0</v>
      </c>
      <c r="P245" s="236"/>
    </row>
    <row r="246" spans="1:16" ht="24" hidden="1" x14ac:dyDescent="0.25">
      <c r="A246" s="496">
        <v>6290</v>
      </c>
      <c r="B246" s="91" t="s">
        <v>259</v>
      </c>
      <c r="C246" s="263">
        <f t="shared" si="283"/>
        <v>0</v>
      </c>
      <c r="D246" s="246">
        <f>SUM(D247:D250)</f>
        <v>0</v>
      </c>
      <c r="E246" s="247">
        <f t="shared" ref="E246:O246" si="325">SUM(E247:E250)</f>
        <v>0</v>
      </c>
      <c r="F246" s="359">
        <f t="shared" si="325"/>
        <v>0</v>
      </c>
      <c r="G246" s="246">
        <f t="shared" si="325"/>
        <v>0</v>
      </c>
      <c r="H246" s="248">
        <f t="shared" si="325"/>
        <v>0</v>
      </c>
      <c r="I246" s="228">
        <f t="shared" si="325"/>
        <v>0</v>
      </c>
      <c r="J246" s="248">
        <f t="shared" si="325"/>
        <v>0</v>
      </c>
      <c r="K246" s="247">
        <f t="shared" si="325"/>
        <v>0</v>
      </c>
      <c r="L246" s="229">
        <f t="shared" si="325"/>
        <v>0</v>
      </c>
      <c r="M246" s="263">
        <f t="shared" si="325"/>
        <v>0</v>
      </c>
      <c r="N246" s="264">
        <f t="shared" si="325"/>
        <v>0</v>
      </c>
      <c r="O246" s="265">
        <f t="shared" si="325"/>
        <v>0</v>
      </c>
      <c r="P246" s="266"/>
    </row>
    <row r="247" spans="1:16" hidden="1" x14ac:dyDescent="0.25">
      <c r="A247" s="58">
        <v>6291</v>
      </c>
      <c r="B247" s="101" t="s">
        <v>260</v>
      </c>
      <c r="C247" s="102">
        <f t="shared" si="283"/>
        <v>0</v>
      </c>
      <c r="D247" s="232">
        <v>0</v>
      </c>
      <c r="E247" s="108"/>
      <c r="F247" s="343">
        <f t="shared" ref="F247:F250" si="326">D247+E247</f>
        <v>0</v>
      </c>
      <c r="G247" s="232"/>
      <c r="H247" s="107"/>
      <c r="I247" s="233">
        <f t="shared" ref="I247:I250" si="327">G247+H247</f>
        <v>0</v>
      </c>
      <c r="J247" s="107"/>
      <c r="K247" s="108"/>
      <c r="L247" s="234">
        <f t="shared" ref="L247:L250" si="328">J247+K247</f>
        <v>0</v>
      </c>
      <c r="M247" s="235"/>
      <c r="N247" s="108"/>
      <c r="O247" s="233">
        <f t="shared" ref="O247:O250" si="329">M247+N247</f>
        <v>0</v>
      </c>
      <c r="P247" s="236"/>
    </row>
    <row r="248" spans="1:16" hidden="1" x14ac:dyDescent="0.25">
      <c r="A248" s="58">
        <v>6292</v>
      </c>
      <c r="B248" s="101" t="s">
        <v>261</v>
      </c>
      <c r="C248" s="102">
        <f t="shared" si="283"/>
        <v>0</v>
      </c>
      <c r="D248" s="232">
        <v>0</v>
      </c>
      <c r="E248" s="108"/>
      <c r="F248" s="343">
        <f t="shared" si="326"/>
        <v>0</v>
      </c>
      <c r="G248" s="232"/>
      <c r="H248" s="107"/>
      <c r="I248" s="233">
        <f t="shared" si="327"/>
        <v>0</v>
      </c>
      <c r="J248" s="107"/>
      <c r="K248" s="108"/>
      <c r="L248" s="234">
        <f t="shared" si="328"/>
        <v>0</v>
      </c>
      <c r="M248" s="235"/>
      <c r="N248" s="108"/>
      <c r="O248" s="233">
        <f t="shared" si="329"/>
        <v>0</v>
      </c>
      <c r="P248" s="236"/>
    </row>
    <row r="249" spans="1:16" ht="72" hidden="1" x14ac:dyDescent="0.25">
      <c r="A249" s="58">
        <v>6296</v>
      </c>
      <c r="B249" s="101" t="s">
        <v>262</v>
      </c>
      <c r="C249" s="102">
        <f t="shared" si="283"/>
        <v>0</v>
      </c>
      <c r="D249" s="232">
        <v>0</v>
      </c>
      <c r="E249" s="108"/>
      <c r="F249" s="343">
        <f t="shared" si="326"/>
        <v>0</v>
      </c>
      <c r="G249" s="232"/>
      <c r="H249" s="107"/>
      <c r="I249" s="233">
        <f t="shared" si="327"/>
        <v>0</v>
      </c>
      <c r="J249" s="107"/>
      <c r="K249" s="108"/>
      <c r="L249" s="234">
        <f t="shared" si="328"/>
        <v>0</v>
      </c>
      <c r="M249" s="235"/>
      <c r="N249" s="108"/>
      <c r="O249" s="233">
        <f t="shared" si="329"/>
        <v>0</v>
      </c>
      <c r="P249" s="236"/>
    </row>
    <row r="250" spans="1:16" ht="39.75" hidden="1" customHeight="1" x14ac:dyDescent="0.25">
      <c r="A250" s="58">
        <v>6299</v>
      </c>
      <c r="B250" s="101" t="s">
        <v>263</v>
      </c>
      <c r="C250" s="102">
        <f t="shared" si="283"/>
        <v>0</v>
      </c>
      <c r="D250" s="232">
        <v>0</v>
      </c>
      <c r="E250" s="108"/>
      <c r="F250" s="343">
        <f t="shared" si="326"/>
        <v>0</v>
      </c>
      <c r="G250" s="232"/>
      <c r="H250" s="107"/>
      <c r="I250" s="233">
        <f t="shared" si="327"/>
        <v>0</v>
      </c>
      <c r="J250" s="107"/>
      <c r="K250" s="108"/>
      <c r="L250" s="234">
        <f t="shared" si="328"/>
        <v>0</v>
      </c>
      <c r="M250" s="235"/>
      <c r="N250" s="108"/>
      <c r="O250" s="233">
        <f t="shared" si="329"/>
        <v>0</v>
      </c>
      <c r="P250" s="236"/>
    </row>
    <row r="251" spans="1:16" hidden="1" x14ac:dyDescent="0.25">
      <c r="A251" s="76">
        <v>6300</v>
      </c>
      <c r="B251" s="213" t="s">
        <v>264</v>
      </c>
      <c r="C251" s="77">
        <f t="shared" si="283"/>
        <v>0</v>
      </c>
      <c r="D251" s="214">
        <f>SUM(D252,D257,D258)</f>
        <v>0</v>
      </c>
      <c r="E251" s="88">
        <f t="shared" ref="E251:O251" si="330">SUM(E252,E257,E258)</f>
        <v>0</v>
      </c>
      <c r="F251" s="345">
        <f t="shared" si="330"/>
        <v>0</v>
      </c>
      <c r="G251" s="214">
        <f t="shared" si="330"/>
        <v>0</v>
      </c>
      <c r="H251" s="87">
        <f t="shared" si="330"/>
        <v>0</v>
      </c>
      <c r="I251" s="215">
        <f t="shared" si="330"/>
        <v>0</v>
      </c>
      <c r="J251" s="87">
        <f t="shared" si="330"/>
        <v>0</v>
      </c>
      <c r="K251" s="88">
        <f t="shared" si="330"/>
        <v>0</v>
      </c>
      <c r="L251" s="89">
        <f t="shared" si="330"/>
        <v>0</v>
      </c>
      <c r="M251" s="125">
        <f t="shared" si="330"/>
        <v>0</v>
      </c>
      <c r="N251" s="249">
        <f t="shared" si="330"/>
        <v>0</v>
      </c>
      <c r="O251" s="250">
        <f t="shared" si="330"/>
        <v>0</v>
      </c>
      <c r="P251" s="251"/>
    </row>
    <row r="252" spans="1:16" ht="24" hidden="1" x14ac:dyDescent="0.25">
      <c r="A252" s="496">
        <v>6320</v>
      </c>
      <c r="B252" s="91" t="s">
        <v>265</v>
      </c>
      <c r="C252" s="263">
        <f t="shared" si="283"/>
        <v>0</v>
      </c>
      <c r="D252" s="246">
        <f>SUM(D253:D256)</f>
        <v>0</v>
      </c>
      <c r="E252" s="247">
        <f t="shared" ref="E252:O252" si="331">SUM(E253:E256)</f>
        <v>0</v>
      </c>
      <c r="F252" s="359">
        <f t="shared" si="331"/>
        <v>0</v>
      </c>
      <c r="G252" s="246">
        <f t="shared" si="331"/>
        <v>0</v>
      </c>
      <c r="H252" s="248">
        <f t="shared" si="331"/>
        <v>0</v>
      </c>
      <c r="I252" s="228">
        <f t="shared" si="331"/>
        <v>0</v>
      </c>
      <c r="J252" s="248">
        <f t="shared" si="331"/>
        <v>0</v>
      </c>
      <c r="K252" s="247">
        <f t="shared" si="331"/>
        <v>0</v>
      </c>
      <c r="L252" s="229">
        <f t="shared" si="331"/>
        <v>0</v>
      </c>
      <c r="M252" s="92">
        <f t="shared" si="331"/>
        <v>0</v>
      </c>
      <c r="N252" s="247">
        <f t="shared" si="331"/>
        <v>0</v>
      </c>
      <c r="O252" s="228">
        <f t="shared" si="331"/>
        <v>0</v>
      </c>
      <c r="P252" s="231"/>
    </row>
    <row r="253" spans="1:16" hidden="1" x14ac:dyDescent="0.25">
      <c r="A253" s="58">
        <v>6322</v>
      </c>
      <c r="B253" s="101" t="s">
        <v>266</v>
      </c>
      <c r="C253" s="102">
        <f t="shared" si="283"/>
        <v>0</v>
      </c>
      <c r="D253" s="232">
        <v>0</v>
      </c>
      <c r="E253" s="108"/>
      <c r="F253" s="343">
        <f t="shared" ref="F253:F258" si="332">D253+E253</f>
        <v>0</v>
      </c>
      <c r="G253" s="232"/>
      <c r="H253" s="107"/>
      <c r="I253" s="233">
        <f t="shared" ref="I253:I258" si="333">G253+H253</f>
        <v>0</v>
      </c>
      <c r="J253" s="107"/>
      <c r="K253" s="108"/>
      <c r="L253" s="234">
        <f t="shared" ref="L253:L258" si="334">J253+K253</f>
        <v>0</v>
      </c>
      <c r="M253" s="235"/>
      <c r="N253" s="108"/>
      <c r="O253" s="233">
        <f t="shared" ref="O253:O258" si="335">M253+N253</f>
        <v>0</v>
      </c>
      <c r="P253" s="236"/>
    </row>
    <row r="254" spans="1:16" ht="24" hidden="1" x14ac:dyDescent="0.25">
      <c r="A254" s="58">
        <v>6323</v>
      </c>
      <c r="B254" s="101" t="s">
        <v>267</v>
      </c>
      <c r="C254" s="102">
        <f t="shared" si="283"/>
        <v>0</v>
      </c>
      <c r="D254" s="232">
        <v>0</v>
      </c>
      <c r="E254" s="108"/>
      <c r="F254" s="343">
        <f t="shared" si="332"/>
        <v>0</v>
      </c>
      <c r="G254" s="232"/>
      <c r="H254" s="107"/>
      <c r="I254" s="233">
        <f t="shared" si="333"/>
        <v>0</v>
      </c>
      <c r="J254" s="107"/>
      <c r="K254" s="108"/>
      <c r="L254" s="234">
        <f t="shared" si="334"/>
        <v>0</v>
      </c>
      <c r="M254" s="235"/>
      <c r="N254" s="108"/>
      <c r="O254" s="233">
        <f t="shared" si="335"/>
        <v>0</v>
      </c>
      <c r="P254" s="236"/>
    </row>
    <row r="255" spans="1:16" ht="24" hidden="1" x14ac:dyDescent="0.25">
      <c r="A255" s="58">
        <v>6324</v>
      </c>
      <c r="B255" s="101" t="s">
        <v>268</v>
      </c>
      <c r="C255" s="102">
        <f t="shared" si="283"/>
        <v>0</v>
      </c>
      <c r="D255" s="232">
        <v>0</v>
      </c>
      <c r="E255" s="108"/>
      <c r="F255" s="343">
        <f t="shared" si="332"/>
        <v>0</v>
      </c>
      <c r="G255" s="232"/>
      <c r="H255" s="107"/>
      <c r="I255" s="233">
        <f t="shared" si="333"/>
        <v>0</v>
      </c>
      <c r="J255" s="107"/>
      <c r="K255" s="108"/>
      <c r="L255" s="234">
        <f t="shared" si="334"/>
        <v>0</v>
      </c>
      <c r="M255" s="235"/>
      <c r="N255" s="108"/>
      <c r="O255" s="233">
        <f t="shared" si="335"/>
        <v>0</v>
      </c>
      <c r="P255" s="236"/>
    </row>
    <row r="256" spans="1:16" hidden="1" x14ac:dyDescent="0.25">
      <c r="A256" s="48">
        <v>6329</v>
      </c>
      <c r="B256" s="91" t="s">
        <v>269</v>
      </c>
      <c r="C256" s="92">
        <f t="shared" si="283"/>
        <v>0</v>
      </c>
      <c r="D256" s="227">
        <v>0</v>
      </c>
      <c r="E256" s="98"/>
      <c r="F256" s="359">
        <f t="shared" si="332"/>
        <v>0</v>
      </c>
      <c r="G256" s="227"/>
      <c r="H256" s="97"/>
      <c r="I256" s="228">
        <f t="shared" si="333"/>
        <v>0</v>
      </c>
      <c r="J256" s="97"/>
      <c r="K256" s="98"/>
      <c r="L256" s="229">
        <f t="shared" si="334"/>
        <v>0</v>
      </c>
      <c r="M256" s="230"/>
      <c r="N256" s="98"/>
      <c r="O256" s="228">
        <f t="shared" si="335"/>
        <v>0</v>
      </c>
      <c r="P256" s="231"/>
    </row>
    <row r="257" spans="1:16" ht="24" hidden="1" x14ac:dyDescent="0.25">
      <c r="A257" s="284">
        <v>6330</v>
      </c>
      <c r="B257" s="285" t="s">
        <v>270</v>
      </c>
      <c r="C257" s="263">
        <f t="shared" si="283"/>
        <v>0</v>
      </c>
      <c r="D257" s="268">
        <v>0</v>
      </c>
      <c r="E257" s="269"/>
      <c r="F257" s="360">
        <f t="shared" si="332"/>
        <v>0</v>
      </c>
      <c r="G257" s="268"/>
      <c r="H257" s="270"/>
      <c r="I257" s="265">
        <f t="shared" si="333"/>
        <v>0</v>
      </c>
      <c r="J257" s="270"/>
      <c r="K257" s="269"/>
      <c r="L257" s="271">
        <f t="shared" si="334"/>
        <v>0</v>
      </c>
      <c r="M257" s="272"/>
      <c r="N257" s="269"/>
      <c r="O257" s="265">
        <f t="shared" si="335"/>
        <v>0</v>
      </c>
      <c r="P257" s="266"/>
    </row>
    <row r="258" spans="1:16" hidden="1" x14ac:dyDescent="0.25">
      <c r="A258" s="237">
        <v>6360</v>
      </c>
      <c r="B258" s="101" t="s">
        <v>271</v>
      </c>
      <c r="C258" s="102">
        <f t="shared" si="283"/>
        <v>0</v>
      </c>
      <c r="D258" s="232">
        <v>0</v>
      </c>
      <c r="E258" s="108"/>
      <c r="F258" s="343">
        <f t="shared" si="332"/>
        <v>0</v>
      </c>
      <c r="G258" s="232"/>
      <c r="H258" s="107"/>
      <c r="I258" s="233">
        <f t="shared" si="333"/>
        <v>0</v>
      </c>
      <c r="J258" s="107"/>
      <c r="K258" s="108"/>
      <c r="L258" s="234">
        <f t="shared" si="334"/>
        <v>0</v>
      </c>
      <c r="M258" s="235"/>
      <c r="N258" s="108"/>
      <c r="O258" s="233">
        <f t="shared" si="335"/>
        <v>0</v>
      </c>
      <c r="P258" s="236"/>
    </row>
    <row r="259" spans="1:16" ht="36" hidden="1" x14ac:dyDescent="0.25">
      <c r="A259" s="76">
        <v>6400</v>
      </c>
      <c r="B259" s="213" t="s">
        <v>272</v>
      </c>
      <c r="C259" s="77">
        <f t="shared" si="283"/>
        <v>0</v>
      </c>
      <c r="D259" s="214">
        <f>SUM(D260,D264)</f>
        <v>0</v>
      </c>
      <c r="E259" s="88">
        <f t="shared" ref="E259:O259" si="336">SUM(E260,E264)</f>
        <v>0</v>
      </c>
      <c r="F259" s="345">
        <f t="shared" si="336"/>
        <v>0</v>
      </c>
      <c r="G259" s="214">
        <f t="shared" si="336"/>
        <v>0</v>
      </c>
      <c r="H259" s="87">
        <f t="shared" si="336"/>
        <v>0</v>
      </c>
      <c r="I259" s="215">
        <f t="shared" si="336"/>
        <v>0</v>
      </c>
      <c r="J259" s="87">
        <f t="shared" si="336"/>
        <v>0</v>
      </c>
      <c r="K259" s="88">
        <f t="shared" si="336"/>
        <v>0</v>
      </c>
      <c r="L259" s="89">
        <f t="shared" si="336"/>
        <v>0</v>
      </c>
      <c r="M259" s="125">
        <f t="shared" si="336"/>
        <v>0</v>
      </c>
      <c r="N259" s="249">
        <f t="shared" si="336"/>
        <v>0</v>
      </c>
      <c r="O259" s="250">
        <f t="shared" si="336"/>
        <v>0</v>
      </c>
      <c r="P259" s="251"/>
    </row>
    <row r="260" spans="1:16" ht="24" hidden="1" x14ac:dyDescent="0.25">
      <c r="A260" s="496">
        <v>6410</v>
      </c>
      <c r="B260" s="91" t="s">
        <v>273</v>
      </c>
      <c r="C260" s="92">
        <f t="shared" si="283"/>
        <v>0</v>
      </c>
      <c r="D260" s="246">
        <f>SUM(D261:D263)</f>
        <v>0</v>
      </c>
      <c r="E260" s="247">
        <f t="shared" ref="E260:O260" si="337">SUM(E261:E263)</f>
        <v>0</v>
      </c>
      <c r="F260" s="359">
        <f t="shared" si="337"/>
        <v>0</v>
      </c>
      <c r="G260" s="246">
        <f t="shared" si="337"/>
        <v>0</v>
      </c>
      <c r="H260" s="248">
        <f t="shared" si="337"/>
        <v>0</v>
      </c>
      <c r="I260" s="228">
        <f t="shared" si="337"/>
        <v>0</v>
      </c>
      <c r="J260" s="248">
        <f t="shared" si="337"/>
        <v>0</v>
      </c>
      <c r="K260" s="247">
        <f t="shared" si="337"/>
        <v>0</v>
      </c>
      <c r="L260" s="229">
        <f t="shared" si="337"/>
        <v>0</v>
      </c>
      <c r="M260" s="113">
        <f t="shared" si="337"/>
        <v>0</v>
      </c>
      <c r="N260" s="258">
        <f t="shared" si="337"/>
        <v>0</v>
      </c>
      <c r="O260" s="259">
        <f t="shared" si="337"/>
        <v>0</v>
      </c>
      <c r="P260" s="260"/>
    </row>
    <row r="261" spans="1:16" hidden="1" x14ac:dyDescent="0.25">
      <c r="A261" s="58">
        <v>6411</v>
      </c>
      <c r="B261" s="252" t="s">
        <v>274</v>
      </c>
      <c r="C261" s="102">
        <f t="shared" si="283"/>
        <v>0</v>
      </c>
      <c r="D261" s="232">
        <v>0</v>
      </c>
      <c r="E261" s="108"/>
      <c r="F261" s="343">
        <f t="shared" ref="F261:F263" si="338">D261+E261</f>
        <v>0</v>
      </c>
      <c r="G261" s="232"/>
      <c r="H261" s="107"/>
      <c r="I261" s="233">
        <f t="shared" ref="I261:I263" si="339">G261+H261</f>
        <v>0</v>
      </c>
      <c r="J261" s="107"/>
      <c r="K261" s="108"/>
      <c r="L261" s="234">
        <f t="shared" ref="L261:L263" si="340">J261+K261</f>
        <v>0</v>
      </c>
      <c r="M261" s="235"/>
      <c r="N261" s="108"/>
      <c r="O261" s="233">
        <f t="shared" ref="O261:O263" si="341">M261+N261</f>
        <v>0</v>
      </c>
      <c r="P261" s="236"/>
    </row>
    <row r="262" spans="1:16" ht="36" hidden="1" x14ac:dyDescent="0.25">
      <c r="A262" s="58">
        <v>6412</v>
      </c>
      <c r="B262" s="101" t="s">
        <v>275</v>
      </c>
      <c r="C262" s="102">
        <f t="shared" si="283"/>
        <v>0</v>
      </c>
      <c r="D262" s="232">
        <v>0</v>
      </c>
      <c r="E262" s="108"/>
      <c r="F262" s="343">
        <f t="shared" si="338"/>
        <v>0</v>
      </c>
      <c r="G262" s="232"/>
      <c r="H262" s="107"/>
      <c r="I262" s="233">
        <f t="shared" si="339"/>
        <v>0</v>
      </c>
      <c r="J262" s="107"/>
      <c r="K262" s="108"/>
      <c r="L262" s="234">
        <f t="shared" si="340"/>
        <v>0</v>
      </c>
      <c r="M262" s="235"/>
      <c r="N262" s="108"/>
      <c r="O262" s="233">
        <f t="shared" si="341"/>
        <v>0</v>
      </c>
      <c r="P262" s="236"/>
    </row>
    <row r="263" spans="1:16" ht="36" hidden="1" x14ac:dyDescent="0.25">
      <c r="A263" s="58">
        <v>6419</v>
      </c>
      <c r="B263" s="101" t="s">
        <v>276</v>
      </c>
      <c r="C263" s="102">
        <f t="shared" si="283"/>
        <v>0</v>
      </c>
      <c r="D263" s="232">
        <v>0</v>
      </c>
      <c r="E263" s="108"/>
      <c r="F263" s="343">
        <f t="shared" si="338"/>
        <v>0</v>
      </c>
      <c r="G263" s="232"/>
      <c r="H263" s="107"/>
      <c r="I263" s="233">
        <f t="shared" si="339"/>
        <v>0</v>
      </c>
      <c r="J263" s="107"/>
      <c r="K263" s="108"/>
      <c r="L263" s="234">
        <f t="shared" si="340"/>
        <v>0</v>
      </c>
      <c r="M263" s="235"/>
      <c r="N263" s="108"/>
      <c r="O263" s="233">
        <f t="shared" si="341"/>
        <v>0</v>
      </c>
      <c r="P263" s="236"/>
    </row>
    <row r="264" spans="1:16" ht="36" hidden="1" x14ac:dyDescent="0.25">
      <c r="A264" s="237">
        <v>6420</v>
      </c>
      <c r="B264" s="101" t="s">
        <v>277</v>
      </c>
      <c r="C264" s="102">
        <f t="shared" si="283"/>
        <v>0</v>
      </c>
      <c r="D264" s="238">
        <f>SUM(D265:D268)</f>
        <v>0</v>
      </c>
      <c r="E264" s="239">
        <f t="shared" ref="E264:F264" si="342">SUM(E265:E268)</f>
        <v>0</v>
      </c>
      <c r="F264" s="343">
        <f t="shared" si="342"/>
        <v>0</v>
      </c>
      <c r="G264" s="238">
        <f>SUM(G265:G268)</f>
        <v>0</v>
      </c>
      <c r="H264" s="240">
        <f t="shared" ref="H264:I264" si="343">SUM(H265:H268)</f>
        <v>0</v>
      </c>
      <c r="I264" s="233">
        <f t="shared" si="343"/>
        <v>0</v>
      </c>
      <c r="J264" s="240">
        <f>SUM(J265:J268)</f>
        <v>0</v>
      </c>
      <c r="K264" s="239">
        <f t="shared" ref="K264:L264" si="344">SUM(K265:K268)</f>
        <v>0</v>
      </c>
      <c r="L264" s="234">
        <f t="shared" si="344"/>
        <v>0</v>
      </c>
      <c r="M264" s="102">
        <f>SUM(M265:M268)</f>
        <v>0</v>
      </c>
      <c r="N264" s="239">
        <f t="shared" ref="N264:O264" si="345">SUM(N265:N268)</f>
        <v>0</v>
      </c>
      <c r="O264" s="233">
        <f t="shared" si="345"/>
        <v>0</v>
      </c>
      <c r="P264" s="236"/>
    </row>
    <row r="265" spans="1:16" hidden="1" x14ac:dyDescent="0.25">
      <c r="A265" s="58">
        <v>6421</v>
      </c>
      <c r="B265" s="101" t="s">
        <v>278</v>
      </c>
      <c r="C265" s="102">
        <f t="shared" si="283"/>
        <v>0</v>
      </c>
      <c r="D265" s="232">
        <v>0</v>
      </c>
      <c r="E265" s="108"/>
      <c r="F265" s="343">
        <f t="shared" ref="F265:F268" si="346">D265+E265</f>
        <v>0</v>
      </c>
      <c r="G265" s="232"/>
      <c r="H265" s="107"/>
      <c r="I265" s="233">
        <f t="shared" ref="I265:I268" si="347">G265+H265</f>
        <v>0</v>
      </c>
      <c r="J265" s="107"/>
      <c r="K265" s="108"/>
      <c r="L265" s="234">
        <f t="shared" ref="L265:L268" si="348">J265+K265</f>
        <v>0</v>
      </c>
      <c r="M265" s="235"/>
      <c r="N265" s="108"/>
      <c r="O265" s="233">
        <f t="shared" ref="O265:O268" si="349">M265+N265</f>
        <v>0</v>
      </c>
      <c r="P265" s="236"/>
    </row>
    <row r="266" spans="1:16" hidden="1" x14ac:dyDescent="0.25">
      <c r="A266" s="58">
        <v>6422</v>
      </c>
      <c r="B266" s="101" t="s">
        <v>279</v>
      </c>
      <c r="C266" s="102">
        <f t="shared" si="283"/>
        <v>0</v>
      </c>
      <c r="D266" s="232">
        <v>0</v>
      </c>
      <c r="E266" s="108"/>
      <c r="F266" s="343">
        <f t="shared" si="346"/>
        <v>0</v>
      </c>
      <c r="G266" s="232"/>
      <c r="H266" s="107"/>
      <c r="I266" s="233">
        <f t="shared" si="347"/>
        <v>0</v>
      </c>
      <c r="J266" s="107"/>
      <c r="K266" s="108"/>
      <c r="L266" s="234">
        <f t="shared" si="348"/>
        <v>0</v>
      </c>
      <c r="M266" s="235"/>
      <c r="N266" s="108"/>
      <c r="O266" s="233">
        <f t="shared" si="349"/>
        <v>0</v>
      </c>
      <c r="P266" s="236"/>
    </row>
    <row r="267" spans="1:16" ht="13.5" hidden="1" customHeight="1" x14ac:dyDescent="0.25">
      <c r="A267" s="58">
        <v>6423</v>
      </c>
      <c r="B267" s="101" t="s">
        <v>280</v>
      </c>
      <c r="C267" s="102">
        <f t="shared" si="283"/>
        <v>0</v>
      </c>
      <c r="D267" s="232">
        <v>0</v>
      </c>
      <c r="E267" s="108"/>
      <c r="F267" s="343">
        <f t="shared" si="346"/>
        <v>0</v>
      </c>
      <c r="G267" s="232"/>
      <c r="H267" s="107"/>
      <c r="I267" s="233">
        <f t="shared" si="347"/>
        <v>0</v>
      </c>
      <c r="J267" s="107"/>
      <c r="K267" s="108"/>
      <c r="L267" s="234">
        <f t="shared" si="348"/>
        <v>0</v>
      </c>
      <c r="M267" s="235"/>
      <c r="N267" s="108"/>
      <c r="O267" s="233">
        <f t="shared" si="349"/>
        <v>0</v>
      </c>
      <c r="P267" s="236"/>
    </row>
    <row r="268" spans="1:16" ht="36" hidden="1" x14ac:dyDescent="0.25">
      <c r="A268" s="58">
        <v>6424</v>
      </c>
      <c r="B268" s="101" t="s">
        <v>281</v>
      </c>
      <c r="C268" s="102">
        <f t="shared" si="283"/>
        <v>0</v>
      </c>
      <c r="D268" s="232">
        <v>0</v>
      </c>
      <c r="E268" s="108"/>
      <c r="F268" s="343">
        <f t="shared" si="346"/>
        <v>0</v>
      </c>
      <c r="G268" s="232"/>
      <c r="H268" s="107"/>
      <c r="I268" s="233">
        <f t="shared" si="347"/>
        <v>0</v>
      </c>
      <c r="J268" s="107"/>
      <c r="K268" s="108"/>
      <c r="L268" s="234">
        <f t="shared" si="348"/>
        <v>0</v>
      </c>
      <c r="M268" s="235"/>
      <c r="N268" s="108"/>
      <c r="O268" s="233">
        <f t="shared" si="349"/>
        <v>0</v>
      </c>
      <c r="P268" s="236"/>
    </row>
    <row r="269" spans="1:16" ht="36" hidden="1" x14ac:dyDescent="0.25">
      <c r="A269" s="286">
        <v>7000</v>
      </c>
      <c r="B269" s="286" t="s">
        <v>282</v>
      </c>
      <c r="C269" s="287">
        <f t="shared" si="283"/>
        <v>0</v>
      </c>
      <c r="D269" s="288">
        <f>SUM(D270,D281)</f>
        <v>0</v>
      </c>
      <c r="E269" s="289">
        <f t="shared" ref="E269:F269" si="350">SUM(E270,E281)</f>
        <v>0</v>
      </c>
      <c r="F269" s="362">
        <f t="shared" si="350"/>
        <v>0</v>
      </c>
      <c r="G269" s="288">
        <f>SUM(G270,G281)</f>
        <v>0</v>
      </c>
      <c r="H269" s="290">
        <f t="shared" ref="H269:I269" si="351">SUM(H270,H281)</f>
        <v>0</v>
      </c>
      <c r="I269" s="291">
        <f t="shared" si="351"/>
        <v>0</v>
      </c>
      <c r="J269" s="290">
        <f>SUM(J270,J281)</f>
        <v>0</v>
      </c>
      <c r="K269" s="289">
        <f t="shared" ref="K269:L269" si="352">SUM(K270,K281)</f>
        <v>0</v>
      </c>
      <c r="L269" s="292">
        <f t="shared" si="352"/>
        <v>0</v>
      </c>
      <c r="M269" s="293">
        <f>SUM(M270,M281)</f>
        <v>0</v>
      </c>
      <c r="N269" s="294">
        <f t="shared" ref="N269:O269" si="353">SUM(N270,N281)</f>
        <v>0</v>
      </c>
      <c r="O269" s="295">
        <f t="shared" si="353"/>
        <v>0</v>
      </c>
      <c r="P269" s="296"/>
    </row>
    <row r="270" spans="1:16" ht="24" hidden="1" x14ac:dyDescent="0.25">
      <c r="A270" s="76">
        <v>7200</v>
      </c>
      <c r="B270" s="213" t="s">
        <v>283</v>
      </c>
      <c r="C270" s="77">
        <f t="shared" si="283"/>
        <v>0</v>
      </c>
      <c r="D270" s="214">
        <f>SUM(D271,D272,D275,D276,D280)</f>
        <v>0</v>
      </c>
      <c r="E270" s="88">
        <f t="shared" ref="E270:F270" si="354">SUM(E271,E272,E275,E276,E280)</f>
        <v>0</v>
      </c>
      <c r="F270" s="345">
        <f t="shared" si="354"/>
        <v>0</v>
      </c>
      <c r="G270" s="214">
        <f>SUM(G271,G272,G275,G276,G280)</f>
        <v>0</v>
      </c>
      <c r="H270" s="87">
        <f t="shared" ref="H270:I270" si="355">SUM(H271,H272,H275,H276,H280)</f>
        <v>0</v>
      </c>
      <c r="I270" s="215">
        <f t="shared" si="355"/>
        <v>0</v>
      </c>
      <c r="J270" s="87">
        <f>SUM(J271,J272,J275,J276,J280)</f>
        <v>0</v>
      </c>
      <c r="K270" s="88">
        <f t="shared" ref="K270:L270" si="356">SUM(K271,K272,K275,K276,K280)</f>
        <v>0</v>
      </c>
      <c r="L270" s="89">
        <f t="shared" si="356"/>
        <v>0</v>
      </c>
      <c r="M270" s="216">
        <f>SUM(M271,M272,M275,M276,M280)</f>
        <v>0</v>
      </c>
      <c r="N270" s="217">
        <f t="shared" ref="N270:O270" si="357">SUM(N271,N272,N275,N276,N280)</f>
        <v>0</v>
      </c>
      <c r="O270" s="218">
        <f t="shared" si="357"/>
        <v>0</v>
      </c>
      <c r="P270" s="219"/>
    </row>
    <row r="271" spans="1:16" ht="24" hidden="1" x14ac:dyDescent="0.25">
      <c r="A271" s="496">
        <v>7210</v>
      </c>
      <c r="B271" s="91" t="s">
        <v>284</v>
      </c>
      <c r="C271" s="92">
        <f t="shared" si="283"/>
        <v>0</v>
      </c>
      <c r="D271" s="227">
        <v>0</v>
      </c>
      <c r="E271" s="98"/>
      <c r="F271" s="359">
        <f>D271+E271</f>
        <v>0</v>
      </c>
      <c r="G271" s="227"/>
      <c r="H271" s="97"/>
      <c r="I271" s="228">
        <f>G271+H271</f>
        <v>0</v>
      </c>
      <c r="J271" s="97"/>
      <c r="K271" s="98"/>
      <c r="L271" s="229">
        <f>J271+K271</f>
        <v>0</v>
      </c>
      <c r="M271" s="230"/>
      <c r="N271" s="98"/>
      <c r="O271" s="228">
        <f>M271+N271</f>
        <v>0</v>
      </c>
      <c r="P271" s="231"/>
    </row>
    <row r="272" spans="1:16" s="297" customFormat="1" ht="36" hidden="1" x14ac:dyDescent="0.25">
      <c r="A272" s="237">
        <v>7220</v>
      </c>
      <c r="B272" s="101" t="s">
        <v>285</v>
      </c>
      <c r="C272" s="102">
        <f t="shared" si="283"/>
        <v>0</v>
      </c>
      <c r="D272" s="238">
        <f>SUM(D273:D274)</f>
        <v>0</v>
      </c>
      <c r="E272" s="239">
        <f t="shared" ref="E272:F272" si="358">SUM(E273:E274)</f>
        <v>0</v>
      </c>
      <c r="F272" s="343">
        <f t="shared" si="358"/>
        <v>0</v>
      </c>
      <c r="G272" s="238">
        <f>SUM(G273:G274)</f>
        <v>0</v>
      </c>
      <c r="H272" s="240">
        <f t="shared" ref="H272:I272" si="359">SUM(H273:H274)</f>
        <v>0</v>
      </c>
      <c r="I272" s="233">
        <f t="shared" si="359"/>
        <v>0</v>
      </c>
      <c r="J272" s="240">
        <f>SUM(J273:J274)</f>
        <v>0</v>
      </c>
      <c r="K272" s="239">
        <f t="shared" ref="K272:L272" si="360">SUM(K273:K274)</f>
        <v>0</v>
      </c>
      <c r="L272" s="234">
        <f t="shared" si="360"/>
        <v>0</v>
      </c>
      <c r="M272" s="102">
        <f>SUM(M273:M274)</f>
        <v>0</v>
      </c>
      <c r="N272" s="239">
        <f t="shared" ref="N272:O272" si="361">SUM(N273:N274)</f>
        <v>0</v>
      </c>
      <c r="O272" s="233">
        <f t="shared" si="361"/>
        <v>0</v>
      </c>
      <c r="P272" s="236"/>
    </row>
    <row r="273" spans="1:16" s="297" customFormat="1" ht="36" hidden="1" x14ac:dyDescent="0.25">
      <c r="A273" s="58">
        <v>7221</v>
      </c>
      <c r="B273" s="101" t="s">
        <v>286</v>
      </c>
      <c r="C273" s="102">
        <f t="shared" si="283"/>
        <v>0</v>
      </c>
      <c r="D273" s="232">
        <v>0</v>
      </c>
      <c r="E273" s="108"/>
      <c r="F273" s="343">
        <f t="shared" ref="F273:F275" si="362">D273+E273</f>
        <v>0</v>
      </c>
      <c r="G273" s="232"/>
      <c r="H273" s="107"/>
      <c r="I273" s="233">
        <f t="shared" ref="I273:I275" si="363">G273+H273</f>
        <v>0</v>
      </c>
      <c r="J273" s="107"/>
      <c r="K273" s="108"/>
      <c r="L273" s="234">
        <f t="shared" ref="L273:L275" si="364">J273+K273</f>
        <v>0</v>
      </c>
      <c r="M273" s="235"/>
      <c r="N273" s="108"/>
      <c r="O273" s="233">
        <f t="shared" ref="O273:O275" si="365">M273+N273</f>
        <v>0</v>
      </c>
      <c r="P273" s="236"/>
    </row>
    <row r="274" spans="1:16" s="297" customFormat="1" ht="36" hidden="1" x14ac:dyDescent="0.25">
      <c r="A274" s="58">
        <v>7222</v>
      </c>
      <c r="B274" s="101" t="s">
        <v>287</v>
      </c>
      <c r="C274" s="102">
        <f t="shared" si="283"/>
        <v>0</v>
      </c>
      <c r="D274" s="232">
        <v>0</v>
      </c>
      <c r="E274" s="108"/>
      <c r="F274" s="343">
        <f t="shared" si="362"/>
        <v>0</v>
      </c>
      <c r="G274" s="232"/>
      <c r="H274" s="107"/>
      <c r="I274" s="233">
        <f t="shared" si="363"/>
        <v>0</v>
      </c>
      <c r="J274" s="107"/>
      <c r="K274" s="108"/>
      <c r="L274" s="234">
        <f t="shared" si="364"/>
        <v>0</v>
      </c>
      <c r="M274" s="235"/>
      <c r="N274" s="108"/>
      <c r="O274" s="233">
        <f t="shared" si="365"/>
        <v>0</v>
      </c>
      <c r="P274" s="236"/>
    </row>
    <row r="275" spans="1:16" ht="24" hidden="1" x14ac:dyDescent="0.25">
      <c r="A275" s="237">
        <v>7230</v>
      </c>
      <c r="B275" s="101" t="s">
        <v>288</v>
      </c>
      <c r="C275" s="102">
        <f t="shared" si="283"/>
        <v>0</v>
      </c>
      <c r="D275" s="232">
        <v>0</v>
      </c>
      <c r="E275" s="108"/>
      <c r="F275" s="343">
        <f t="shared" si="362"/>
        <v>0</v>
      </c>
      <c r="G275" s="232"/>
      <c r="H275" s="107"/>
      <c r="I275" s="233">
        <f t="shared" si="363"/>
        <v>0</v>
      </c>
      <c r="J275" s="107"/>
      <c r="K275" s="108"/>
      <c r="L275" s="234">
        <f t="shared" si="364"/>
        <v>0</v>
      </c>
      <c r="M275" s="235"/>
      <c r="N275" s="108"/>
      <c r="O275" s="233">
        <f t="shared" si="365"/>
        <v>0</v>
      </c>
      <c r="P275" s="236"/>
    </row>
    <row r="276" spans="1:16" ht="24" hidden="1" x14ac:dyDescent="0.25">
      <c r="A276" s="237">
        <v>7240</v>
      </c>
      <c r="B276" s="101" t="s">
        <v>289</v>
      </c>
      <c r="C276" s="102">
        <f t="shared" si="283"/>
        <v>0</v>
      </c>
      <c r="D276" s="238">
        <f t="shared" ref="D276:O276" si="366">SUM(D277:D279)</f>
        <v>0</v>
      </c>
      <c r="E276" s="239">
        <f t="shared" si="366"/>
        <v>0</v>
      </c>
      <c r="F276" s="343">
        <f t="shared" si="366"/>
        <v>0</v>
      </c>
      <c r="G276" s="238">
        <f t="shared" si="366"/>
        <v>0</v>
      </c>
      <c r="H276" s="240">
        <f t="shared" si="366"/>
        <v>0</v>
      </c>
      <c r="I276" s="233">
        <f t="shared" si="366"/>
        <v>0</v>
      </c>
      <c r="J276" s="240">
        <f>SUM(J277:J279)</f>
        <v>0</v>
      </c>
      <c r="K276" s="239">
        <f t="shared" ref="K276:L276" si="367">SUM(K277:K279)</f>
        <v>0</v>
      </c>
      <c r="L276" s="234">
        <f t="shared" si="367"/>
        <v>0</v>
      </c>
      <c r="M276" s="102">
        <f t="shared" si="366"/>
        <v>0</v>
      </c>
      <c r="N276" s="239">
        <f t="shared" si="366"/>
        <v>0</v>
      </c>
      <c r="O276" s="233">
        <f t="shared" si="366"/>
        <v>0</v>
      </c>
      <c r="P276" s="236"/>
    </row>
    <row r="277" spans="1:16" ht="48" hidden="1" x14ac:dyDescent="0.25">
      <c r="A277" s="58">
        <v>7245</v>
      </c>
      <c r="B277" s="101" t="s">
        <v>290</v>
      </c>
      <c r="C277" s="102">
        <f t="shared" ref="C277:C298" si="368">F277+I277+L277+O277</f>
        <v>0</v>
      </c>
      <c r="D277" s="232">
        <v>0</v>
      </c>
      <c r="E277" s="108"/>
      <c r="F277" s="343">
        <f t="shared" ref="F277:F280" si="369">D277+E277</f>
        <v>0</v>
      </c>
      <c r="G277" s="232"/>
      <c r="H277" s="107"/>
      <c r="I277" s="233">
        <f t="shared" ref="I277:I280" si="370">G277+H277</f>
        <v>0</v>
      </c>
      <c r="J277" s="107"/>
      <c r="K277" s="108"/>
      <c r="L277" s="234">
        <f t="shared" ref="L277:L280" si="371">J277+K277</f>
        <v>0</v>
      </c>
      <c r="M277" s="235"/>
      <c r="N277" s="108"/>
      <c r="O277" s="233">
        <f t="shared" ref="O277:O280" si="372">M277+N277</f>
        <v>0</v>
      </c>
      <c r="P277" s="236"/>
    </row>
    <row r="278" spans="1:16" ht="84.75" hidden="1" customHeight="1" x14ac:dyDescent="0.25">
      <c r="A278" s="58">
        <v>7246</v>
      </c>
      <c r="B278" s="101" t="s">
        <v>291</v>
      </c>
      <c r="C278" s="102">
        <f t="shared" si="368"/>
        <v>0</v>
      </c>
      <c r="D278" s="232">
        <v>0</v>
      </c>
      <c r="E278" s="108"/>
      <c r="F278" s="343">
        <f t="shared" si="369"/>
        <v>0</v>
      </c>
      <c r="G278" s="232"/>
      <c r="H278" s="107"/>
      <c r="I278" s="233">
        <f t="shared" si="370"/>
        <v>0</v>
      </c>
      <c r="J278" s="107"/>
      <c r="K278" s="108"/>
      <c r="L278" s="234">
        <f t="shared" si="371"/>
        <v>0</v>
      </c>
      <c r="M278" s="235"/>
      <c r="N278" s="108"/>
      <c r="O278" s="233">
        <f t="shared" si="372"/>
        <v>0</v>
      </c>
      <c r="P278" s="236"/>
    </row>
    <row r="279" spans="1:16" ht="36" hidden="1" x14ac:dyDescent="0.25">
      <c r="A279" s="58">
        <v>7247</v>
      </c>
      <c r="B279" s="101" t="s">
        <v>292</v>
      </c>
      <c r="C279" s="102">
        <f t="shared" si="368"/>
        <v>0</v>
      </c>
      <c r="D279" s="232">
        <v>0</v>
      </c>
      <c r="E279" s="108"/>
      <c r="F279" s="343">
        <f t="shared" si="369"/>
        <v>0</v>
      </c>
      <c r="G279" s="232"/>
      <c r="H279" s="107"/>
      <c r="I279" s="233">
        <f t="shared" si="370"/>
        <v>0</v>
      </c>
      <c r="J279" s="107"/>
      <c r="K279" s="108"/>
      <c r="L279" s="234">
        <f t="shared" si="371"/>
        <v>0</v>
      </c>
      <c r="M279" s="235"/>
      <c r="N279" s="108"/>
      <c r="O279" s="233">
        <f t="shared" si="372"/>
        <v>0</v>
      </c>
      <c r="P279" s="236"/>
    </row>
    <row r="280" spans="1:16" ht="24" hidden="1" x14ac:dyDescent="0.25">
      <c r="A280" s="496">
        <v>7260</v>
      </c>
      <c r="B280" s="91" t="s">
        <v>293</v>
      </c>
      <c r="C280" s="92">
        <f t="shared" si="368"/>
        <v>0</v>
      </c>
      <c r="D280" s="227">
        <v>0</v>
      </c>
      <c r="E280" s="98"/>
      <c r="F280" s="359">
        <f t="shared" si="369"/>
        <v>0</v>
      </c>
      <c r="G280" s="227"/>
      <c r="H280" s="97"/>
      <c r="I280" s="228">
        <f t="shared" si="370"/>
        <v>0</v>
      </c>
      <c r="J280" s="97"/>
      <c r="K280" s="98"/>
      <c r="L280" s="229">
        <f t="shared" si="371"/>
        <v>0</v>
      </c>
      <c r="M280" s="230"/>
      <c r="N280" s="98"/>
      <c r="O280" s="228">
        <f t="shared" si="372"/>
        <v>0</v>
      </c>
      <c r="P280" s="231"/>
    </row>
    <row r="281" spans="1:16" hidden="1" x14ac:dyDescent="0.25">
      <c r="A281" s="161">
        <v>7700</v>
      </c>
      <c r="B281" s="124" t="s">
        <v>294</v>
      </c>
      <c r="C281" s="125">
        <f t="shared" si="368"/>
        <v>0</v>
      </c>
      <c r="D281" s="298">
        <f t="shared" ref="D281:O281" si="373">D282</f>
        <v>0</v>
      </c>
      <c r="E281" s="249">
        <f t="shared" si="373"/>
        <v>0</v>
      </c>
      <c r="F281" s="352">
        <f t="shared" si="373"/>
        <v>0</v>
      </c>
      <c r="G281" s="298">
        <f t="shared" si="373"/>
        <v>0</v>
      </c>
      <c r="H281" s="299">
        <f t="shared" si="373"/>
        <v>0</v>
      </c>
      <c r="I281" s="250">
        <f t="shared" si="373"/>
        <v>0</v>
      </c>
      <c r="J281" s="299">
        <f t="shared" si="373"/>
        <v>0</v>
      </c>
      <c r="K281" s="249">
        <f t="shared" si="373"/>
        <v>0</v>
      </c>
      <c r="L281" s="300">
        <f t="shared" si="373"/>
        <v>0</v>
      </c>
      <c r="M281" s="125">
        <f t="shared" si="373"/>
        <v>0</v>
      </c>
      <c r="N281" s="249">
        <f t="shared" si="373"/>
        <v>0</v>
      </c>
      <c r="O281" s="250">
        <f t="shared" si="373"/>
        <v>0</v>
      </c>
      <c r="P281" s="251"/>
    </row>
    <row r="282" spans="1:16" hidden="1" x14ac:dyDescent="0.25">
      <c r="A282" s="220">
        <v>7720</v>
      </c>
      <c r="B282" s="91" t="s">
        <v>295</v>
      </c>
      <c r="C282" s="113">
        <f t="shared" si="368"/>
        <v>0</v>
      </c>
      <c r="D282" s="301">
        <v>0</v>
      </c>
      <c r="E282" s="119"/>
      <c r="F282" s="354">
        <f>D282+E282</f>
        <v>0</v>
      </c>
      <c r="G282" s="301"/>
      <c r="H282" s="118"/>
      <c r="I282" s="259">
        <f>G282+H282</f>
        <v>0</v>
      </c>
      <c r="J282" s="118"/>
      <c r="K282" s="119"/>
      <c r="L282" s="302">
        <f>J282+K282</f>
        <v>0</v>
      </c>
      <c r="M282" s="303"/>
      <c r="N282" s="119"/>
      <c r="O282" s="259">
        <f>M282+N282</f>
        <v>0</v>
      </c>
      <c r="P282" s="260"/>
    </row>
    <row r="283" spans="1:16" hidden="1" x14ac:dyDescent="0.25">
      <c r="A283" s="252"/>
      <c r="B283" s="101" t="s">
        <v>296</v>
      </c>
      <c r="C283" s="102">
        <f t="shared" si="368"/>
        <v>0</v>
      </c>
      <c r="D283" s="238">
        <f>SUM(D284:D285)</f>
        <v>0</v>
      </c>
      <c r="E283" s="239">
        <f t="shared" ref="E283:F283" si="374">SUM(E284:E285)</f>
        <v>0</v>
      </c>
      <c r="F283" s="343">
        <f t="shared" si="374"/>
        <v>0</v>
      </c>
      <c r="G283" s="238">
        <f>SUM(G284:G285)</f>
        <v>0</v>
      </c>
      <c r="H283" s="240">
        <f t="shared" ref="H283:I283" si="375">SUM(H284:H285)</f>
        <v>0</v>
      </c>
      <c r="I283" s="233">
        <f t="shared" si="375"/>
        <v>0</v>
      </c>
      <c r="J283" s="240">
        <f>SUM(J284:J285)</f>
        <v>0</v>
      </c>
      <c r="K283" s="239">
        <f t="shared" ref="K283:L283" si="376">SUM(K284:K285)</f>
        <v>0</v>
      </c>
      <c r="L283" s="234">
        <f t="shared" si="376"/>
        <v>0</v>
      </c>
      <c r="M283" s="102">
        <f>SUM(M284:M285)</f>
        <v>0</v>
      </c>
      <c r="N283" s="239">
        <f t="shared" ref="N283:O283" si="377">SUM(N284:N285)</f>
        <v>0</v>
      </c>
      <c r="O283" s="233">
        <f t="shared" si="377"/>
        <v>0</v>
      </c>
      <c r="P283" s="236"/>
    </row>
    <row r="284" spans="1:16" hidden="1" x14ac:dyDescent="0.25">
      <c r="A284" s="252" t="s">
        <v>297</v>
      </c>
      <c r="B284" s="58" t="s">
        <v>298</v>
      </c>
      <c r="C284" s="102">
        <f t="shared" si="368"/>
        <v>0</v>
      </c>
      <c r="D284" s="232">
        <v>0</v>
      </c>
      <c r="E284" s="108"/>
      <c r="F284" s="343">
        <f t="shared" ref="F284:F285" si="378">D284+E284</f>
        <v>0</v>
      </c>
      <c r="G284" s="232"/>
      <c r="H284" s="107"/>
      <c r="I284" s="233">
        <f t="shared" ref="I284:I285" si="379">G284+H284</f>
        <v>0</v>
      </c>
      <c r="J284" s="107"/>
      <c r="K284" s="108"/>
      <c r="L284" s="234">
        <f t="shared" ref="L284:L285" si="380">J284+K284</f>
        <v>0</v>
      </c>
      <c r="M284" s="235"/>
      <c r="N284" s="108"/>
      <c r="O284" s="233">
        <f t="shared" ref="O284:O285" si="381">M284+N284</f>
        <v>0</v>
      </c>
      <c r="P284" s="236"/>
    </row>
    <row r="285" spans="1:16" ht="24" hidden="1" x14ac:dyDescent="0.25">
      <c r="A285" s="252" t="s">
        <v>299</v>
      </c>
      <c r="B285" s="304" t="s">
        <v>300</v>
      </c>
      <c r="C285" s="92">
        <f t="shared" si="368"/>
        <v>0</v>
      </c>
      <c r="D285" s="227">
        <v>0</v>
      </c>
      <c r="E285" s="98"/>
      <c r="F285" s="359">
        <f t="shared" si="378"/>
        <v>0</v>
      </c>
      <c r="G285" s="227"/>
      <c r="H285" s="97"/>
      <c r="I285" s="228">
        <f t="shared" si="379"/>
        <v>0</v>
      </c>
      <c r="J285" s="97"/>
      <c r="K285" s="98"/>
      <c r="L285" s="229">
        <f t="shared" si="380"/>
        <v>0</v>
      </c>
      <c r="M285" s="230"/>
      <c r="N285" s="98"/>
      <c r="O285" s="228">
        <f t="shared" si="381"/>
        <v>0</v>
      </c>
      <c r="P285" s="231"/>
    </row>
    <row r="286" spans="1:16" ht="15.75" thickBot="1" x14ac:dyDescent="0.3">
      <c r="A286" s="305"/>
      <c r="B286" s="305" t="s">
        <v>301</v>
      </c>
      <c r="C286" s="306">
        <f t="shared" si="368"/>
        <v>1156814</v>
      </c>
      <c r="D286" s="307">
        <f t="shared" ref="D286:O286" si="382">SUM(D283,D269,D230,D195,D187,D173,D75,D53)</f>
        <v>1155374</v>
      </c>
      <c r="E286" s="490">
        <f t="shared" si="382"/>
        <v>1440</v>
      </c>
      <c r="F286" s="434">
        <f t="shared" si="382"/>
        <v>1156814</v>
      </c>
      <c r="G286" s="307">
        <f t="shared" si="382"/>
        <v>0</v>
      </c>
      <c r="H286" s="518">
        <f t="shared" si="382"/>
        <v>0</v>
      </c>
      <c r="I286" s="434">
        <f t="shared" si="382"/>
        <v>0</v>
      </c>
      <c r="J286" s="309">
        <f t="shared" si="382"/>
        <v>0</v>
      </c>
      <c r="K286" s="490">
        <f t="shared" si="382"/>
        <v>0</v>
      </c>
      <c r="L286" s="434">
        <f t="shared" si="382"/>
        <v>0</v>
      </c>
      <c r="M286" s="306">
        <f t="shared" si="382"/>
        <v>0</v>
      </c>
      <c r="N286" s="308">
        <f t="shared" si="382"/>
        <v>0</v>
      </c>
      <c r="O286" s="310">
        <f t="shared" si="382"/>
        <v>0</v>
      </c>
      <c r="P286" s="311"/>
    </row>
    <row r="287" spans="1:16" s="27" customFormat="1" ht="13.5" hidden="1" thickTop="1" thickBot="1" x14ac:dyDescent="0.3">
      <c r="A287" s="681" t="s">
        <v>302</v>
      </c>
      <c r="B287" s="682"/>
      <c r="C287" s="312">
        <f t="shared" si="368"/>
        <v>0</v>
      </c>
      <c r="D287" s="313">
        <f>SUM(D24,D25,D41)-D51</f>
        <v>0</v>
      </c>
      <c r="E287" s="314">
        <f t="shared" ref="E287:F287" si="383">SUM(E24,E25,E41)-E51</f>
        <v>0</v>
      </c>
      <c r="F287" s="363">
        <f t="shared" si="383"/>
        <v>0</v>
      </c>
      <c r="G287" s="313">
        <f>SUM(G24,G25,G41)-G51</f>
        <v>0</v>
      </c>
      <c r="H287" s="315">
        <f t="shared" ref="H287:I287" si="384">SUM(H24,H25,H41)-H51</f>
        <v>0</v>
      </c>
      <c r="I287" s="316">
        <f t="shared" si="384"/>
        <v>0</v>
      </c>
      <c r="J287" s="315">
        <f>(J26+J43)-J51</f>
        <v>0</v>
      </c>
      <c r="K287" s="314">
        <f t="shared" ref="K287:L287" si="385">(K26+K43)-K51</f>
        <v>0</v>
      </c>
      <c r="L287" s="317">
        <f t="shared" si="385"/>
        <v>0</v>
      </c>
      <c r="M287" s="312">
        <f>M45-M51</f>
        <v>0</v>
      </c>
      <c r="N287" s="314">
        <f t="shared" ref="N287:O287" si="386">N45-N51</f>
        <v>0</v>
      </c>
      <c r="O287" s="316">
        <f t="shared" si="386"/>
        <v>0</v>
      </c>
      <c r="P287" s="318"/>
    </row>
    <row r="288" spans="1:16" s="27" customFormat="1" ht="12.75" hidden="1" thickTop="1" x14ac:dyDescent="0.25">
      <c r="A288" s="683" t="s">
        <v>303</v>
      </c>
      <c r="B288" s="684"/>
      <c r="C288" s="319">
        <f t="shared" si="368"/>
        <v>0</v>
      </c>
      <c r="D288" s="320">
        <f t="shared" ref="D288:O288" si="387">SUM(D289,D290)-D297+D298</f>
        <v>0</v>
      </c>
      <c r="E288" s="321">
        <f t="shared" si="387"/>
        <v>0</v>
      </c>
      <c r="F288" s="364">
        <f t="shared" si="387"/>
        <v>0</v>
      </c>
      <c r="G288" s="320">
        <f t="shared" si="387"/>
        <v>0</v>
      </c>
      <c r="H288" s="322">
        <f t="shared" si="387"/>
        <v>0</v>
      </c>
      <c r="I288" s="323">
        <f t="shared" si="387"/>
        <v>0</v>
      </c>
      <c r="J288" s="322">
        <f t="shared" si="387"/>
        <v>0</v>
      </c>
      <c r="K288" s="321">
        <f t="shared" si="387"/>
        <v>0</v>
      </c>
      <c r="L288" s="324">
        <f t="shared" si="387"/>
        <v>0</v>
      </c>
      <c r="M288" s="319">
        <f t="shared" si="387"/>
        <v>0</v>
      </c>
      <c r="N288" s="321">
        <f t="shared" si="387"/>
        <v>0</v>
      </c>
      <c r="O288" s="323">
        <f t="shared" si="387"/>
        <v>0</v>
      </c>
      <c r="P288" s="325"/>
    </row>
    <row r="289" spans="1:16" s="27" customFormat="1" ht="13.5" hidden="1" thickTop="1" thickBot="1" x14ac:dyDescent="0.3">
      <c r="A289" s="182" t="s">
        <v>304</v>
      </c>
      <c r="B289" s="182" t="s">
        <v>305</v>
      </c>
      <c r="C289" s="183">
        <f t="shared" si="368"/>
        <v>0</v>
      </c>
      <c r="D289" s="184">
        <f t="shared" ref="D289:O289" si="388">D21-D283</f>
        <v>0</v>
      </c>
      <c r="E289" s="185">
        <f t="shared" si="388"/>
        <v>0</v>
      </c>
      <c r="F289" s="356">
        <f t="shared" si="388"/>
        <v>0</v>
      </c>
      <c r="G289" s="184">
        <f t="shared" si="388"/>
        <v>0</v>
      </c>
      <c r="H289" s="186">
        <f t="shared" si="388"/>
        <v>0</v>
      </c>
      <c r="I289" s="187">
        <f t="shared" si="388"/>
        <v>0</v>
      </c>
      <c r="J289" s="186">
        <f t="shared" si="388"/>
        <v>0</v>
      </c>
      <c r="K289" s="185">
        <f t="shared" si="388"/>
        <v>0</v>
      </c>
      <c r="L289" s="188">
        <f t="shared" si="388"/>
        <v>0</v>
      </c>
      <c r="M289" s="183">
        <f t="shared" si="388"/>
        <v>0</v>
      </c>
      <c r="N289" s="185">
        <f t="shared" si="388"/>
        <v>0</v>
      </c>
      <c r="O289" s="187">
        <f t="shared" si="388"/>
        <v>0</v>
      </c>
      <c r="P289" s="189"/>
    </row>
    <row r="290" spans="1:16" s="27" customFormat="1" ht="12.75" hidden="1" thickTop="1" x14ac:dyDescent="0.25">
      <c r="A290" s="326" t="s">
        <v>306</v>
      </c>
      <c r="B290" s="326" t="s">
        <v>307</v>
      </c>
      <c r="C290" s="319">
        <f t="shared" si="368"/>
        <v>0</v>
      </c>
      <c r="D290" s="320">
        <f t="shared" ref="D290:O290" si="389">SUM(D291,D293,D295)-SUM(D292,D294,D296)</f>
        <v>0</v>
      </c>
      <c r="E290" s="321">
        <f t="shared" si="389"/>
        <v>0</v>
      </c>
      <c r="F290" s="364">
        <f t="shared" si="389"/>
        <v>0</v>
      </c>
      <c r="G290" s="320">
        <f t="shared" si="389"/>
        <v>0</v>
      </c>
      <c r="H290" s="322">
        <f t="shared" si="389"/>
        <v>0</v>
      </c>
      <c r="I290" s="323">
        <f t="shared" si="389"/>
        <v>0</v>
      </c>
      <c r="J290" s="322">
        <f t="shared" si="389"/>
        <v>0</v>
      </c>
      <c r="K290" s="321">
        <f t="shared" si="389"/>
        <v>0</v>
      </c>
      <c r="L290" s="324">
        <f t="shared" si="389"/>
        <v>0</v>
      </c>
      <c r="M290" s="319">
        <f t="shared" si="389"/>
        <v>0</v>
      </c>
      <c r="N290" s="321">
        <f t="shared" si="389"/>
        <v>0</v>
      </c>
      <c r="O290" s="323">
        <f t="shared" si="389"/>
        <v>0</v>
      </c>
      <c r="P290" s="325"/>
    </row>
    <row r="291" spans="1:16" ht="15.75" hidden="1" thickTop="1" x14ac:dyDescent="0.25">
      <c r="A291" s="327" t="s">
        <v>308</v>
      </c>
      <c r="B291" s="169" t="s">
        <v>309</v>
      </c>
      <c r="C291" s="113">
        <f t="shared" si="368"/>
        <v>0</v>
      </c>
      <c r="D291" s="301"/>
      <c r="E291" s="119"/>
      <c r="F291" s="354">
        <f t="shared" ref="F291:F298" si="390">D291+E291</f>
        <v>0</v>
      </c>
      <c r="G291" s="301"/>
      <c r="H291" s="118"/>
      <c r="I291" s="259">
        <f t="shared" ref="I291:I298" si="391">G291+H291</f>
        <v>0</v>
      </c>
      <c r="J291" s="118"/>
      <c r="K291" s="119"/>
      <c r="L291" s="302">
        <f t="shared" ref="L291:L298" si="392">J291+K291</f>
        <v>0</v>
      </c>
      <c r="M291" s="303"/>
      <c r="N291" s="119"/>
      <c r="O291" s="259">
        <f t="shared" ref="O291:O298" si="393">M291+N291</f>
        <v>0</v>
      </c>
      <c r="P291" s="260"/>
    </row>
    <row r="292" spans="1:16" ht="24.75" hidden="1" thickTop="1" x14ac:dyDescent="0.25">
      <c r="A292" s="252" t="s">
        <v>310</v>
      </c>
      <c r="B292" s="57" t="s">
        <v>311</v>
      </c>
      <c r="C292" s="102">
        <f t="shared" si="368"/>
        <v>0</v>
      </c>
      <c r="D292" s="232"/>
      <c r="E292" s="108"/>
      <c r="F292" s="343">
        <f t="shared" si="390"/>
        <v>0</v>
      </c>
      <c r="G292" s="232"/>
      <c r="H292" s="107"/>
      <c r="I292" s="233">
        <f t="shared" si="391"/>
        <v>0</v>
      </c>
      <c r="J292" s="107"/>
      <c r="K292" s="108"/>
      <c r="L292" s="234">
        <f t="shared" si="392"/>
        <v>0</v>
      </c>
      <c r="M292" s="235"/>
      <c r="N292" s="108"/>
      <c r="O292" s="233">
        <f t="shared" si="393"/>
        <v>0</v>
      </c>
      <c r="P292" s="236"/>
    </row>
    <row r="293" spans="1:16" ht="15.75" hidden="1" thickTop="1" x14ac:dyDescent="0.25">
      <c r="A293" s="252" t="s">
        <v>312</v>
      </c>
      <c r="B293" s="57" t="s">
        <v>313</v>
      </c>
      <c r="C293" s="102">
        <f t="shared" si="368"/>
        <v>0</v>
      </c>
      <c r="D293" s="232"/>
      <c r="E293" s="108"/>
      <c r="F293" s="343">
        <f t="shared" si="390"/>
        <v>0</v>
      </c>
      <c r="G293" s="232"/>
      <c r="H293" s="107"/>
      <c r="I293" s="233">
        <f t="shared" si="391"/>
        <v>0</v>
      </c>
      <c r="J293" s="107"/>
      <c r="K293" s="108"/>
      <c r="L293" s="234">
        <f t="shared" si="392"/>
        <v>0</v>
      </c>
      <c r="M293" s="235"/>
      <c r="N293" s="108"/>
      <c r="O293" s="233">
        <f t="shared" si="393"/>
        <v>0</v>
      </c>
      <c r="P293" s="236"/>
    </row>
    <row r="294" spans="1:16" ht="24.75" hidden="1" thickTop="1" x14ac:dyDescent="0.25">
      <c r="A294" s="252" t="s">
        <v>314</v>
      </c>
      <c r="B294" s="57" t="s">
        <v>315</v>
      </c>
      <c r="C294" s="102">
        <f>F294+I294+L294+O294</f>
        <v>0</v>
      </c>
      <c r="D294" s="232"/>
      <c r="E294" s="108"/>
      <c r="F294" s="343">
        <f t="shared" si="390"/>
        <v>0</v>
      </c>
      <c r="G294" s="232"/>
      <c r="H294" s="107"/>
      <c r="I294" s="233">
        <f t="shared" si="391"/>
        <v>0</v>
      </c>
      <c r="J294" s="107"/>
      <c r="K294" s="108"/>
      <c r="L294" s="234">
        <f t="shared" si="392"/>
        <v>0</v>
      </c>
      <c r="M294" s="235"/>
      <c r="N294" s="108"/>
      <c r="O294" s="233">
        <f t="shared" si="393"/>
        <v>0</v>
      </c>
      <c r="P294" s="236"/>
    </row>
    <row r="295" spans="1:16" ht="15.75" hidden="1" thickTop="1" x14ac:dyDescent="0.25">
      <c r="A295" s="252" t="s">
        <v>316</v>
      </c>
      <c r="B295" s="57" t="s">
        <v>317</v>
      </c>
      <c r="C295" s="102">
        <f t="shared" si="368"/>
        <v>0</v>
      </c>
      <c r="D295" s="232"/>
      <c r="E295" s="108"/>
      <c r="F295" s="343">
        <f t="shared" si="390"/>
        <v>0</v>
      </c>
      <c r="G295" s="232"/>
      <c r="H295" s="107"/>
      <c r="I295" s="233">
        <f t="shared" si="391"/>
        <v>0</v>
      </c>
      <c r="J295" s="107"/>
      <c r="K295" s="108"/>
      <c r="L295" s="234">
        <f t="shared" si="392"/>
        <v>0</v>
      </c>
      <c r="M295" s="235"/>
      <c r="N295" s="108"/>
      <c r="O295" s="233">
        <f t="shared" si="393"/>
        <v>0</v>
      </c>
      <c r="P295" s="236"/>
    </row>
    <row r="296" spans="1:16" ht="24.75" hidden="1" thickTop="1" x14ac:dyDescent="0.25">
      <c r="A296" s="328" t="s">
        <v>318</v>
      </c>
      <c r="B296" s="329" t="s">
        <v>319</v>
      </c>
      <c r="C296" s="263">
        <f t="shared" si="368"/>
        <v>0</v>
      </c>
      <c r="D296" s="268"/>
      <c r="E296" s="269"/>
      <c r="F296" s="360">
        <f t="shared" si="390"/>
        <v>0</v>
      </c>
      <c r="G296" s="268"/>
      <c r="H296" s="270"/>
      <c r="I296" s="265">
        <f t="shared" si="391"/>
        <v>0</v>
      </c>
      <c r="J296" s="270"/>
      <c r="K296" s="269"/>
      <c r="L296" s="271">
        <f t="shared" si="392"/>
        <v>0</v>
      </c>
      <c r="M296" s="272"/>
      <c r="N296" s="269"/>
      <c r="O296" s="265">
        <f t="shared" si="393"/>
        <v>0</v>
      </c>
      <c r="P296" s="266"/>
    </row>
    <row r="297" spans="1:16" s="27" customFormat="1" ht="13.5" hidden="1" thickTop="1" thickBot="1" x14ac:dyDescent="0.3">
      <c r="A297" s="330" t="s">
        <v>320</v>
      </c>
      <c r="B297" s="330" t="s">
        <v>321</v>
      </c>
      <c r="C297" s="312">
        <f t="shared" si="368"/>
        <v>0</v>
      </c>
      <c r="D297" s="331"/>
      <c r="E297" s="332"/>
      <c r="F297" s="363">
        <f t="shared" si="390"/>
        <v>0</v>
      </c>
      <c r="G297" s="331"/>
      <c r="H297" s="333"/>
      <c r="I297" s="316">
        <f t="shared" si="391"/>
        <v>0</v>
      </c>
      <c r="J297" s="333"/>
      <c r="K297" s="332"/>
      <c r="L297" s="317">
        <f t="shared" si="392"/>
        <v>0</v>
      </c>
      <c r="M297" s="334"/>
      <c r="N297" s="332"/>
      <c r="O297" s="316">
        <f t="shared" si="393"/>
        <v>0</v>
      </c>
      <c r="P297" s="318"/>
    </row>
    <row r="298" spans="1:16" s="27" customFormat="1" ht="48.75" hidden="1" thickTop="1" x14ac:dyDescent="0.25">
      <c r="A298" s="326" t="s">
        <v>322</v>
      </c>
      <c r="B298" s="335" t="s">
        <v>323</v>
      </c>
      <c r="C298" s="319">
        <f t="shared" si="368"/>
        <v>0</v>
      </c>
      <c r="D298" s="254"/>
      <c r="E298" s="255"/>
      <c r="F298" s="345">
        <f t="shared" si="390"/>
        <v>0</v>
      </c>
      <c r="G298" s="254"/>
      <c r="H298" s="256"/>
      <c r="I298" s="215">
        <f t="shared" si="391"/>
        <v>0</v>
      </c>
      <c r="J298" s="256"/>
      <c r="K298" s="255"/>
      <c r="L298" s="89">
        <f t="shared" si="392"/>
        <v>0</v>
      </c>
      <c r="M298" s="257"/>
      <c r="N298" s="255"/>
      <c r="O298" s="215">
        <f t="shared" si="393"/>
        <v>0</v>
      </c>
      <c r="P298" s="245"/>
    </row>
    <row r="299" spans="1:16" customFormat="1" ht="15.75" thickTop="1" x14ac:dyDescent="0.25">
      <c r="A299" s="4"/>
      <c r="B299" s="4"/>
      <c r="C299" s="4"/>
      <c r="D299" s="4"/>
      <c r="E299" s="4"/>
      <c r="F299" s="4"/>
      <c r="G299" s="4"/>
      <c r="H299" s="4"/>
      <c r="I299" s="4"/>
      <c r="J299" s="4"/>
      <c r="K299" s="4"/>
      <c r="L299" s="4"/>
      <c r="M299" s="4"/>
      <c r="N299" s="4"/>
      <c r="O299" s="4"/>
      <c r="P299" s="4"/>
    </row>
    <row r="300" spans="1:16" customFormat="1" x14ac:dyDescent="0.25">
      <c r="A300" s="4"/>
      <c r="B300" s="4"/>
      <c r="C300" s="4"/>
      <c r="D300" s="4"/>
      <c r="E300" s="4"/>
      <c r="F300" s="4"/>
      <c r="G300" s="4"/>
      <c r="H300" s="4"/>
      <c r="I300" s="4"/>
      <c r="J300" s="4"/>
      <c r="K300" s="4"/>
      <c r="L300" s="4"/>
      <c r="M300" s="4"/>
      <c r="N300" s="4"/>
      <c r="O300" s="4"/>
      <c r="P300" s="4"/>
    </row>
    <row r="301" spans="1:16" customFormat="1" x14ac:dyDescent="0.25">
      <c r="A301" s="4"/>
      <c r="B301" s="4"/>
      <c r="C301" s="4"/>
      <c r="D301" s="4"/>
      <c r="E301" s="4"/>
      <c r="F301" s="4"/>
      <c r="G301" s="4"/>
      <c r="H301" s="4"/>
      <c r="I301" s="4"/>
      <c r="J301" s="4"/>
      <c r="K301" s="4"/>
      <c r="L301" s="4"/>
      <c r="M301" s="4"/>
      <c r="N301" s="4"/>
      <c r="O301" s="4"/>
      <c r="P301" s="4"/>
    </row>
    <row r="302" spans="1:16" customFormat="1" x14ac:dyDescent="0.25">
      <c r="A302" s="4"/>
      <c r="B302" s="4"/>
      <c r="C302" s="4"/>
      <c r="D302" s="4"/>
      <c r="E302" s="4"/>
      <c r="F302" s="4"/>
      <c r="G302" s="4"/>
      <c r="H302" s="4"/>
      <c r="I302" s="4"/>
      <c r="J302" s="4"/>
      <c r="K302" s="4"/>
      <c r="L302" s="4"/>
      <c r="M302" s="4"/>
      <c r="N302" s="4"/>
      <c r="O302" s="4"/>
      <c r="P302" s="4"/>
    </row>
    <row r="303" spans="1:16" customFormat="1" x14ac:dyDescent="0.25">
      <c r="A303" s="4"/>
      <c r="B303" s="4"/>
      <c r="C303" s="4"/>
      <c r="D303" s="4"/>
      <c r="E303" s="4"/>
      <c r="F303" s="4"/>
      <c r="G303" s="4"/>
      <c r="H303" s="4"/>
      <c r="I303" s="4"/>
      <c r="J303" s="4"/>
      <c r="K303" s="4"/>
      <c r="L303" s="4"/>
      <c r="M303" s="4"/>
      <c r="N303" s="4"/>
      <c r="O303" s="4"/>
      <c r="P303" s="4"/>
    </row>
    <row r="304" spans="1:16" customFormat="1" x14ac:dyDescent="0.25">
      <c r="A304" s="4"/>
      <c r="B304" s="4"/>
      <c r="C304" s="4"/>
      <c r="D304" s="4"/>
      <c r="E304" s="4"/>
      <c r="F304" s="4"/>
      <c r="G304" s="4"/>
      <c r="H304" s="4"/>
      <c r="I304" s="4"/>
      <c r="J304" s="4"/>
      <c r="K304" s="4"/>
      <c r="L304" s="4"/>
      <c r="M304" s="4"/>
      <c r="N304" s="4"/>
      <c r="O304" s="4"/>
      <c r="P304" s="4"/>
    </row>
    <row r="305" spans="1:16" customFormat="1" x14ac:dyDescent="0.25">
      <c r="A305" s="4"/>
      <c r="B305" s="4"/>
      <c r="C305" s="4"/>
      <c r="D305" s="4"/>
      <c r="E305" s="4"/>
      <c r="F305" s="4"/>
      <c r="G305" s="4"/>
      <c r="H305" s="4"/>
      <c r="I305" s="4"/>
      <c r="J305" s="4"/>
      <c r="K305" s="4"/>
      <c r="L305" s="4"/>
      <c r="M305" s="4"/>
      <c r="N305" s="4"/>
      <c r="O305" s="4"/>
      <c r="P305" s="4"/>
    </row>
    <row r="306" spans="1:16" customFormat="1" x14ac:dyDescent="0.25">
      <c r="A306" s="4"/>
      <c r="B306" s="4"/>
      <c r="C306" s="4"/>
      <c r="D306" s="4"/>
      <c r="E306" s="4"/>
      <c r="F306" s="4"/>
      <c r="G306" s="4"/>
      <c r="H306" s="4"/>
      <c r="I306" s="4"/>
      <c r="J306" s="4"/>
      <c r="K306" s="4"/>
      <c r="L306" s="4"/>
      <c r="M306" s="4"/>
      <c r="N306" s="4"/>
      <c r="O306" s="4"/>
      <c r="P306" s="4"/>
    </row>
    <row r="307" spans="1:16" customFormat="1" x14ac:dyDescent="0.25">
      <c r="A307" s="4"/>
      <c r="B307" s="4"/>
      <c r="C307" s="4"/>
      <c r="D307" s="4"/>
      <c r="E307" s="4"/>
      <c r="F307" s="4"/>
      <c r="G307" s="4"/>
      <c r="H307" s="4"/>
      <c r="I307" s="4"/>
      <c r="J307" s="4"/>
      <c r="K307" s="4"/>
      <c r="L307" s="4"/>
      <c r="M307" s="4"/>
      <c r="N307" s="4"/>
      <c r="O307" s="4"/>
      <c r="P307" s="4"/>
    </row>
    <row r="308" spans="1:16" customFormat="1" x14ac:dyDescent="0.25">
      <c r="A308" s="4"/>
      <c r="B308" s="4"/>
      <c r="C308" s="4"/>
      <c r="D308" s="4"/>
      <c r="E308" s="4"/>
      <c r="F308" s="4"/>
      <c r="G308" s="4"/>
      <c r="H308" s="4"/>
      <c r="I308" s="4"/>
      <c r="J308" s="4"/>
      <c r="K308" s="4"/>
      <c r="L308" s="4"/>
      <c r="M308" s="4"/>
      <c r="N308" s="4"/>
      <c r="O308" s="4"/>
      <c r="P308" s="4"/>
    </row>
    <row r="309" spans="1:16" customFormat="1" x14ac:dyDescent="0.25">
      <c r="A309" s="4"/>
      <c r="B309" s="4"/>
      <c r="C309" s="4"/>
      <c r="D309" s="4"/>
      <c r="E309" s="4"/>
      <c r="F309" s="4"/>
      <c r="G309" s="4"/>
      <c r="H309" s="4"/>
      <c r="I309" s="4"/>
      <c r="J309" s="4"/>
      <c r="K309" s="4"/>
      <c r="L309" s="4"/>
      <c r="M309" s="4"/>
      <c r="N309" s="4"/>
      <c r="O309" s="4"/>
      <c r="P309" s="4"/>
    </row>
    <row r="310" spans="1:16" customFormat="1" x14ac:dyDescent="0.25">
      <c r="A310" s="4"/>
      <c r="B310" s="4"/>
      <c r="C310" s="4"/>
      <c r="D310" s="4"/>
      <c r="E310" s="4"/>
      <c r="F310" s="4"/>
      <c r="G310" s="4"/>
      <c r="H310" s="4"/>
      <c r="I310" s="4"/>
      <c r="J310" s="4"/>
      <c r="K310" s="4"/>
      <c r="L310" s="4"/>
      <c r="M310" s="4"/>
      <c r="N310" s="4"/>
      <c r="O310" s="4"/>
      <c r="P310" s="4"/>
    </row>
    <row r="311" spans="1:16" x14ac:dyDescent="0.25">
      <c r="A311" s="4"/>
      <c r="B311" s="4"/>
      <c r="C311" s="4"/>
      <c r="D311" s="4"/>
      <c r="E311" s="4"/>
      <c r="F311" s="4"/>
      <c r="G311" s="4"/>
      <c r="H311" s="4"/>
      <c r="I311" s="4"/>
      <c r="J311" s="4"/>
      <c r="K311" s="4"/>
      <c r="L311" s="4"/>
      <c r="M311" s="4"/>
    </row>
    <row r="312" spans="1:16" x14ac:dyDescent="0.25">
      <c r="A312" s="4"/>
      <c r="B312" s="4"/>
      <c r="C312" s="4"/>
      <c r="D312" s="4"/>
      <c r="E312" s="4"/>
      <c r="F312" s="4"/>
      <c r="G312" s="4"/>
      <c r="H312" s="4"/>
      <c r="I312" s="4"/>
      <c r="J312" s="4"/>
      <c r="K312" s="4"/>
      <c r="L312" s="4"/>
      <c r="M312" s="4"/>
    </row>
    <row r="313" spans="1:16" x14ac:dyDescent="0.25">
      <c r="A313" s="4"/>
      <c r="B313" s="4"/>
      <c r="C313" s="4"/>
      <c r="D313" s="4"/>
      <c r="E313" s="4"/>
      <c r="F313" s="4"/>
      <c r="G313" s="4"/>
      <c r="H313" s="4"/>
      <c r="I313" s="4"/>
      <c r="J313" s="4"/>
      <c r="K313" s="4"/>
      <c r="L313" s="4"/>
      <c r="M313" s="4"/>
    </row>
    <row r="314" spans="1:16" x14ac:dyDescent="0.25">
      <c r="A314" s="4"/>
      <c r="B314" s="4"/>
      <c r="C314" s="4"/>
      <c r="D314" s="4"/>
      <c r="E314" s="4"/>
      <c r="F314" s="4"/>
      <c r="G314" s="4"/>
      <c r="H314" s="4"/>
      <c r="I314" s="4"/>
      <c r="J314" s="4"/>
      <c r="K314" s="4"/>
      <c r="L314" s="4"/>
      <c r="M314" s="4"/>
    </row>
    <row r="315" spans="1:16" x14ac:dyDescent="0.25">
      <c r="A315" s="4"/>
      <c r="B315" s="4"/>
      <c r="C315" s="4"/>
      <c r="D315" s="4"/>
      <c r="E315" s="4"/>
      <c r="F315" s="4"/>
      <c r="G315" s="4"/>
      <c r="H315" s="4"/>
      <c r="I315" s="4"/>
      <c r="J315" s="4"/>
      <c r="K315" s="4"/>
      <c r="L315" s="4"/>
      <c r="M315" s="4"/>
    </row>
    <row r="316" spans="1:16" x14ac:dyDescent="0.25">
      <c r="A316" s="4"/>
      <c r="B316" s="4"/>
      <c r="C316" s="4"/>
      <c r="D316" s="4"/>
      <c r="E316" s="4"/>
      <c r="F316" s="4"/>
      <c r="G316" s="4"/>
      <c r="H316" s="4"/>
      <c r="I316" s="4"/>
      <c r="J316" s="4"/>
      <c r="K316" s="4"/>
      <c r="L316" s="4"/>
      <c r="M316" s="4"/>
    </row>
  </sheetData>
  <sheetProtection algorithmName="SHA-512" hashValue="vmu8ueIfbPLLorcH5wf5AhGVgaBcjrW4rWAy3NEat0awA1aTALCTJ4IOvJRQKOLH/wJBewEup37h6+O585QtUA==" saltValue="5J4/SnKYdD0IQgzeS9MkFg==" spinCount="100000" sheet="1" objects="1" scenarios="1" formatCells="0" formatColumns="0" formatRows="0"/>
  <autoFilter ref="A18:P298">
    <filterColumn colId="2">
      <filters blank="1">
        <filter val="1 156 814"/>
        <filter val="1 201"/>
        <filter val="107 487"/>
        <filter val="13 100"/>
        <filter val="18 390"/>
        <filter val="187 484"/>
        <filter val="20 550"/>
        <filter val="21 485"/>
        <filter val="241 484"/>
        <filter val="3 250"/>
        <filter val="3 300"/>
        <filter val="337 400"/>
        <filter val="371 050"/>
        <filter val="39 875"/>
        <filter val="4 200"/>
        <filter val="439 444"/>
        <filter val="440 645"/>
        <filter val="450"/>
        <filter val="50 110"/>
        <filter val="54 000"/>
        <filter val="76 747"/>
        <filter val="815 895"/>
        <filter val="866 005"/>
        <filter val="9 000"/>
        <filter val="9 450"/>
        <filter val="900"/>
        <filter val="915 33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orientation="portrait" verticalDpi="4294967294" r:id="rId1"/>
  <headerFooter differentFirst="1">
    <oddFooter>&amp;L&amp;"Times New Roman,Regular"&amp;9&amp;D; &amp;T&amp;R&amp;"Times New Roman,Regular"&amp;9&amp;P (&amp;N)</oddFooter>
    <firstHeader xml:space="preserve">&amp;R&amp;"Times New Roman,Regular"&amp;9
69.pielikums Jūrmalas pilsētas domes  2018.gada 18.oktobra saistošajiem noteikumiem Nr.35
(protokols Nr.15, 16.punkts)
 </firstHeader>
    <firstFooter>&amp;L&amp;9&amp;D; &amp;T&amp;R&amp;9&amp;P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06"/>
  <sheetViews>
    <sheetView view="pageLayout" zoomScaleNormal="100" workbookViewId="0">
      <selection activeCell="T2" sqref="T2"/>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567</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374</v>
      </c>
      <c r="D3" s="647"/>
      <c r="E3" s="647"/>
      <c r="F3" s="647"/>
      <c r="G3" s="647"/>
      <c r="H3" s="647"/>
      <c r="I3" s="647"/>
      <c r="J3" s="647"/>
      <c r="K3" s="647"/>
      <c r="L3" s="647"/>
      <c r="M3" s="647"/>
      <c r="N3" s="647"/>
      <c r="O3" s="647"/>
      <c r="P3" s="648"/>
      <c r="Q3" s="420"/>
    </row>
    <row r="4" spans="1:17" ht="12.75" customHeight="1" x14ac:dyDescent="0.25">
      <c r="A4" s="5" t="s">
        <v>3</v>
      </c>
      <c r="B4" s="6"/>
      <c r="C4" s="647"/>
      <c r="D4" s="647"/>
      <c r="E4" s="647"/>
      <c r="F4" s="647"/>
      <c r="G4" s="647"/>
      <c r="H4" s="647"/>
      <c r="I4" s="647"/>
      <c r="J4" s="647"/>
      <c r="K4" s="647"/>
      <c r="L4" s="647"/>
      <c r="M4" s="647"/>
      <c r="N4" s="647"/>
      <c r="O4" s="647"/>
      <c r="P4" s="648"/>
      <c r="Q4" s="420"/>
    </row>
    <row r="5" spans="1:17" ht="12.75" customHeight="1" x14ac:dyDescent="0.25">
      <c r="A5" s="7" t="s">
        <v>5</v>
      </c>
      <c r="B5" s="8"/>
      <c r="C5" s="642" t="s">
        <v>6</v>
      </c>
      <c r="D5" s="642"/>
      <c r="E5" s="642"/>
      <c r="F5" s="642"/>
      <c r="G5" s="642"/>
      <c r="H5" s="642"/>
      <c r="I5" s="642"/>
      <c r="J5" s="642"/>
      <c r="K5" s="642"/>
      <c r="L5" s="642"/>
      <c r="M5" s="642"/>
      <c r="N5" s="642"/>
      <c r="O5" s="642"/>
      <c r="P5" s="643"/>
      <c r="Q5" s="420"/>
    </row>
    <row r="6" spans="1:17" ht="12.75" customHeight="1" x14ac:dyDescent="0.25">
      <c r="A6" s="7" t="s">
        <v>7</v>
      </c>
      <c r="B6" s="8"/>
      <c r="C6" s="642" t="s">
        <v>565</v>
      </c>
      <c r="D6" s="642"/>
      <c r="E6" s="642"/>
      <c r="F6" s="642"/>
      <c r="G6" s="642"/>
      <c r="H6" s="642"/>
      <c r="I6" s="642"/>
      <c r="J6" s="642"/>
      <c r="K6" s="642"/>
      <c r="L6" s="642"/>
      <c r="M6" s="642"/>
      <c r="N6" s="642"/>
      <c r="O6" s="642"/>
      <c r="P6" s="643"/>
      <c r="Q6" s="420"/>
    </row>
    <row r="7" spans="1:17" ht="27" customHeight="1" x14ac:dyDescent="0.25">
      <c r="A7" s="7" t="s">
        <v>8</v>
      </c>
      <c r="B7" s="8"/>
      <c r="C7" s="647" t="s">
        <v>568</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378</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67" t="s">
        <v>22</v>
      </c>
      <c r="G16" s="669" t="s">
        <v>23</v>
      </c>
      <c r="H16" s="671" t="s">
        <v>24</v>
      </c>
      <c r="I16" s="685" t="s">
        <v>25</v>
      </c>
      <c r="J16" s="687" t="s">
        <v>26</v>
      </c>
      <c r="K16" s="687" t="s">
        <v>27</v>
      </c>
      <c r="L16" s="673" t="s">
        <v>28</v>
      </c>
      <c r="M16" s="677" t="s">
        <v>29</v>
      </c>
      <c r="N16" s="679" t="s">
        <v>30</v>
      </c>
      <c r="O16" s="673" t="s">
        <v>31</v>
      </c>
      <c r="P16" s="675" t="s">
        <v>32</v>
      </c>
    </row>
    <row r="17" spans="1:16" s="13" customFormat="1" ht="71.25" customHeight="1" thickBot="1" x14ac:dyDescent="0.3">
      <c r="A17" s="655"/>
      <c r="B17" s="657"/>
      <c r="C17" s="662"/>
      <c r="D17" s="664"/>
      <c r="E17" s="666"/>
      <c r="F17" s="668"/>
      <c r="G17" s="670"/>
      <c r="H17" s="672"/>
      <c r="I17" s="686"/>
      <c r="J17" s="688"/>
      <c r="K17" s="688"/>
      <c r="L17" s="674"/>
      <c r="M17" s="678"/>
      <c r="N17" s="680"/>
      <c r="O17" s="674"/>
      <c r="P17" s="676"/>
    </row>
    <row r="18" spans="1:16" s="13" customFormat="1" ht="9.75" customHeight="1" thickTop="1" x14ac:dyDescent="0.25">
      <c r="A18" s="14" t="s">
        <v>33</v>
      </c>
      <c r="B18" s="14">
        <v>2</v>
      </c>
      <c r="C18" s="15">
        <v>3</v>
      </c>
      <c r="D18" s="16">
        <v>4</v>
      </c>
      <c r="E18" s="437">
        <v>5</v>
      </c>
      <c r="F18" s="14">
        <v>6</v>
      </c>
      <c r="G18" s="16">
        <v>7</v>
      </c>
      <c r="H18" s="18">
        <v>8</v>
      </c>
      <c r="I18" s="19">
        <v>9</v>
      </c>
      <c r="J18" s="18">
        <v>10</v>
      </c>
      <c r="K18" s="17">
        <v>11</v>
      </c>
      <c r="L18" s="19">
        <v>12</v>
      </c>
      <c r="M18" s="15">
        <v>13</v>
      </c>
      <c r="N18" s="17">
        <v>14</v>
      </c>
      <c r="O18" s="19">
        <v>15</v>
      </c>
      <c r="P18" s="19">
        <v>16</v>
      </c>
    </row>
    <row r="19" spans="1:16" s="27" customFormat="1" x14ac:dyDescent="0.25">
      <c r="A19" s="20"/>
      <c r="B19" s="21" t="s">
        <v>34</v>
      </c>
      <c r="C19" s="22"/>
      <c r="D19" s="23"/>
      <c r="E19" s="438"/>
      <c r="F19" s="198"/>
      <c r="G19" s="23"/>
      <c r="H19" s="25"/>
      <c r="I19" s="26"/>
      <c r="J19" s="25"/>
      <c r="K19" s="24"/>
      <c r="L19" s="26"/>
      <c r="M19" s="28"/>
      <c r="N19" s="24"/>
      <c r="O19" s="26"/>
      <c r="P19" s="29"/>
    </row>
    <row r="20" spans="1:16" s="27" customFormat="1" ht="12.75" thickBot="1" x14ac:dyDescent="0.3">
      <c r="A20" s="30"/>
      <c r="B20" s="31" t="s">
        <v>35</v>
      </c>
      <c r="C20" s="32">
        <f>F20+I20+L20+O20</f>
        <v>35970</v>
      </c>
      <c r="D20" s="33">
        <f>SUM(D21,D24,D25,D41,D43)</f>
        <v>38850</v>
      </c>
      <c r="E20" s="439">
        <f t="shared" ref="E20:F20" si="0">SUM(E21,E24,E25,E41,E43)</f>
        <v>-2880</v>
      </c>
      <c r="F20" s="422">
        <f t="shared" si="0"/>
        <v>35970</v>
      </c>
      <c r="G20" s="33">
        <f>SUM(G21,G24,G43)</f>
        <v>0</v>
      </c>
      <c r="H20" s="35">
        <f t="shared" ref="H20:I20" si="1">SUM(H21,H24,H43)</f>
        <v>0</v>
      </c>
      <c r="I20" s="36">
        <f t="shared" si="1"/>
        <v>0</v>
      </c>
      <c r="J20" s="35">
        <f>SUM(J21,J26,J43)</f>
        <v>0</v>
      </c>
      <c r="K20" s="34">
        <f t="shared" ref="K20:L20" si="2">SUM(K21,K26,K43)</f>
        <v>0</v>
      </c>
      <c r="L20" s="36">
        <f t="shared" si="2"/>
        <v>0</v>
      </c>
      <c r="M20" s="32">
        <f>SUM(M21,M45)</f>
        <v>0</v>
      </c>
      <c r="N20" s="34">
        <f t="shared" ref="N20:O20" si="3">SUM(N21,N45)</f>
        <v>0</v>
      </c>
      <c r="O20" s="36">
        <f t="shared" si="3"/>
        <v>0</v>
      </c>
      <c r="P20" s="37"/>
    </row>
    <row r="21" spans="1:16" ht="12.75" hidden="1" thickTop="1" x14ac:dyDescent="0.25">
      <c r="A21" s="38"/>
      <c r="B21" s="39" t="s">
        <v>36</v>
      </c>
      <c r="C21" s="40">
        <f t="shared" ref="C21:C84" si="4">F21+I21+L21+O21</f>
        <v>0</v>
      </c>
      <c r="D21" s="41">
        <f>SUM(D22:D23)</f>
        <v>0</v>
      </c>
      <c r="E21" s="440">
        <f t="shared" ref="E21" si="5">SUM(E22:E23)</f>
        <v>0</v>
      </c>
      <c r="F21" s="441">
        <f>SUM(F22:F23)</f>
        <v>0</v>
      </c>
      <c r="G21" s="41">
        <f>SUM(G22:G23)</f>
        <v>0</v>
      </c>
      <c r="H21" s="43">
        <f t="shared" ref="H21:I21" si="6">SUM(H22:H23)</f>
        <v>0</v>
      </c>
      <c r="I21" s="44">
        <f t="shared" si="6"/>
        <v>0</v>
      </c>
      <c r="J21" s="43">
        <f>SUM(J22:J23)</f>
        <v>0</v>
      </c>
      <c r="K21" s="42">
        <f t="shared" ref="K21:L21" si="7">SUM(K22:K23)</f>
        <v>0</v>
      </c>
      <c r="L21" s="44">
        <f t="shared" si="7"/>
        <v>0</v>
      </c>
      <c r="M21" s="40">
        <f>SUM(M22:M23)</f>
        <v>0</v>
      </c>
      <c r="N21" s="42">
        <f t="shared" ref="N21:O21" si="8">SUM(N22:N23)</f>
        <v>0</v>
      </c>
      <c r="O21" s="44">
        <f t="shared" si="8"/>
        <v>0</v>
      </c>
      <c r="P21" s="46"/>
    </row>
    <row r="22" spans="1:16" ht="12.75" hidden="1" thickTop="1" x14ac:dyDescent="0.25">
      <c r="A22" s="47"/>
      <c r="B22" s="48" t="s">
        <v>37</v>
      </c>
      <c r="C22" s="49">
        <f t="shared" si="4"/>
        <v>0</v>
      </c>
      <c r="D22" s="50"/>
      <c r="E22" s="442"/>
      <c r="F22" s="443">
        <f>D22+E22</f>
        <v>0</v>
      </c>
      <c r="G22" s="50"/>
      <c r="H22" s="52"/>
      <c r="I22" s="53">
        <f>G22+H22</f>
        <v>0</v>
      </c>
      <c r="J22" s="52"/>
      <c r="K22" s="51"/>
      <c r="L22" s="53">
        <f>J22+K22</f>
        <v>0</v>
      </c>
      <c r="M22" s="55"/>
      <c r="N22" s="51"/>
      <c r="O22" s="53">
        <f>M22+N22</f>
        <v>0</v>
      </c>
      <c r="P22" s="56"/>
    </row>
    <row r="23" spans="1:16" ht="12.75" hidden="1" thickTop="1" x14ac:dyDescent="0.25">
      <c r="A23" s="57"/>
      <c r="B23" s="58" t="s">
        <v>38</v>
      </c>
      <c r="C23" s="59">
        <f t="shared" si="4"/>
        <v>0</v>
      </c>
      <c r="D23" s="60"/>
      <c r="E23" s="444"/>
      <c r="F23" s="432">
        <f>D23+E23</f>
        <v>0</v>
      </c>
      <c r="G23" s="60"/>
      <c r="H23" s="62"/>
      <c r="I23" s="63">
        <f>G23+H23</f>
        <v>0</v>
      </c>
      <c r="J23" s="62"/>
      <c r="K23" s="61"/>
      <c r="L23" s="63">
        <f>J23+K23</f>
        <v>0</v>
      </c>
      <c r="M23" s="65"/>
      <c r="N23" s="61"/>
      <c r="O23" s="63">
        <f>M23+N23</f>
        <v>0</v>
      </c>
      <c r="P23" s="66"/>
    </row>
    <row r="24" spans="1:16" s="27" customFormat="1" ht="25.5" thickTop="1" thickBot="1" x14ac:dyDescent="0.3">
      <c r="A24" s="67">
        <v>19300</v>
      </c>
      <c r="B24" s="67" t="s">
        <v>39</v>
      </c>
      <c r="C24" s="68">
        <f>F24+I24</f>
        <v>35970</v>
      </c>
      <c r="D24" s="69">
        <f>48754-4514-5390</f>
        <v>38850</v>
      </c>
      <c r="E24" s="445">
        <v>-2880</v>
      </c>
      <c r="F24" s="423">
        <f>D24+E24</f>
        <v>35970</v>
      </c>
      <c r="G24" s="69"/>
      <c r="H24" s="338"/>
      <c r="I24" s="70">
        <f>G24+H24</f>
        <v>0</v>
      </c>
      <c r="J24" s="71" t="s">
        <v>40</v>
      </c>
      <c r="K24" s="72" t="s">
        <v>40</v>
      </c>
      <c r="L24" s="74" t="s">
        <v>40</v>
      </c>
      <c r="M24" s="73" t="s">
        <v>40</v>
      </c>
      <c r="N24" s="72" t="s">
        <v>40</v>
      </c>
      <c r="O24" s="74" t="s">
        <v>40</v>
      </c>
      <c r="P24" s="344"/>
    </row>
    <row r="25" spans="1:16" s="27" customFormat="1" ht="24.75" hidden="1" thickTop="1" x14ac:dyDescent="0.25">
      <c r="A25" s="75"/>
      <c r="B25" s="76" t="s">
        <v>41</v>
      </c>
      <c r="C25" s="77">
        <f>F25</f>
        <v>0</v>
      </c>
      <c r="D25" s="78"/>
      <c r="E25" s="446"/>
      <c r="F25" s="424">
        <f>D25+E25</f>
        <v>0</v>
      </c>
      <c r="G25" s="80" t="s">
        <v>40</v>
      </c>
      <c r="H25" s="81" t="s">
        <v>40</v>
      </c>
      <c r="I25" s="82" t="s">
        <v>40</v>
      </c>
      <c r="J25" s="81" t="s">
        <v>40</v>
      </c>
      <c r="K25" s="83" t="s">
        <v>40</v>
      </c>
      <c r="L25" s="82" t="s">
        <v>40</v>
      </c>
      <c r="M25" s="85" t="s">
        <v>40</v>
      </c>
      <c r="N25" s="83" t="s">
        <v>40</v>
      </c>
      <c r="O25" s="82" t="s">
        <v>40</v>
      </c>
      <c r="P25" s="86"/>
    </row>
    <row r="26" spans="1:16" s="27" customFormat="1" ht="36.75" hidden="1" thickTop="1" x14ac:dyDescent="0.25">
      <c r="A26" s="76">
        <v>21300</v>
      </c>
      <c r="B26" s="76" t="s">
        <v>42</v>
      </c>
      <c r="C26" s="77">
        <f>L26</f>
        <v>0</v>
      </c>
      <c r="D26" s="80" t="s">
        <v>40</v>
      </c>
      <c r="E26" s="447" t="s">
        <v>40</v>
      </c>
      <c r="F26" s="448" t="s">
        <v>40</v>
      </c>
      <c r="G26" s="80" t="s">
        <v>40</v>
      </c>
      <c r="H26" s="81" t="s">
        <v>40</v>
      </c>
      <c r="I26" s="82" t="s">
        <v>40</v>
      </c>
      <c r="J26" s="87">
        <f>SUM(J27,J31,J33,J36)</f>
        <v>0</v>
      </c>
      <c r="K26" s="88">
        <f t="shared" ref="K26:L26" si="9">SUM(K27,K31,K33,K36)</f>
        <v>0</v>
      </c>
      <c r="L26" s="215">
        <f t="shared" si="9"/>
        <v>0</v>
      </c>
      <c r="M26" s="85" t="s">
        <v>40</v>
      </c>
      <c r="N26" s="83" t="s">
        <v>40</v>
      </c>
      <c r="O26" s="82" t="s">
        <v>40</v>
      </c>
      <c r="P26" s="86"/>
    </row>
    <row r="27" spans="1:16" s="27" customFormat="1" ht="24.75" hidden="1" thickTop="1" x14ac:dyDescent="0.25">
      <c r="A27" s="90">
        <v>21350</v>
      </c>
      <c r="B27" s="76" t="s">
        <v>43</v>
      </c>
      <c r="C27" s="77">
        <f t="shared" ref="C27:C40" si="10">L27</f>
        <v>0</v>
      </c>
      <c r="D27" s="80" t="s">
        <v>40</v>
      </c>
      <c r="E27" s="447" t="s">
        <v>40</v>
      </c>
      <c r="F27" s="448" t="s">
        <v>40</v>
      </c>
      <c r="G27" s="80" t="s">
        <v>40</v>
      </c>
      <c r="H27" s="81" t="s">
        <v>40</v>
      </c>
      <c r="I27" s="82" t="s">
        <v>40</v>
      </c>
      <c r="J27" s="87">
        <f>SUM(J28:J30)</f>
        <v>0</v>
      </c>
      <c r="K27" s="88">
        <f t="shared" ref="K27:L27" si="11">SUM(K28:K30)</f>
        <v>0</v>
      </c>
      <c r="L27" s="215">
        <f t="shared" si="11"/>
        <v>0</v>
      </c>
      <c r="M27" s="85" t="s">
        <v>40</v>
      </c>
      <c r="N27" s="83" t="s">
        <v>40</v>
      </c>
      <c r="O27" s="82" t="s">
        <v>40</v>
      </c>
      <c r="P27" s="86"/>
    </row>
    <row r="28" spans="1:16" ht="12.75" hidden="1" thickTop="1" x14ac:dyDescent="0.25">
      <c r="A28" s="47">
        <v>21351</v>
      </c>
      <c r="B28" s="91" t="s">
        <v>44</v>
      </c>
      <c r="C28" s="92">
        <f t="shared" si="10"/>
        <v>0</v>
      </c>
      <c r="D28" s="93" t="s">
        <v>40</v>
      </c>
      <c r="E28" s="449" t="s">
        <v>40</v>
      </c>
      <c r="F28" s="450" t="s">
        <v>40</v>
      </c>
      <c r="G28" s="93" t="s">
        <v>40</v>
      </c>
      <c r="H28" s="95" t="s">
        <v>40</v>
      </c>
      <c r="I28" s="96" t="s">
        <v>40</v>
      </c>
      <c r="J28" s="97"/>
      <c r="K28" s="98"/>
      <c r="L28" s="53">
        <f>J28+K28</f>
        <v>0</v>
      </c>
      <c r="M28" s="99" t="s">
        <v>40</v>
      </c>
      <c r="N28" s="94" t="s">
        <v>40</v>
      </c>
      <c r="O28" s="96" t="s">
        <v>40</v>
      </c>
      <c r="P28" s="100"/>
    </row>
    <row r="29" spans="1:16" ht="12.75" hidden="1" thickTop="1" x14ac:dyDescent="0.25">
      <c r="A29" s="57">
        <v>21352</v>
      </c>
      <c r="B29" s="101" t="s">
        <v>45</v>
      </c>
      <c r="C29" s="102">
        <f t="shared" si="10"/>
        <v>0</v>
      </c>
      <c r="D29" s="103" t="s">
        <v>40</v>
      </c>
      <c r="E29" s="451" t="s">
        <v>40</v>
      </c>
      <c r="F29" s="452" t="s">
        <v>40</v>
      </c>
      <c r="G29" s="103" t="s">
        <v>40</v>
      </c>
      <c r="H29" s="105" t="s">
        <v>40</v>
      </c>
      <c r="I29" s="106" t="s">
        <v>40</v>
      </c>
      <c r="J29" s="107"/>
      <c r="K29" s="108"/>
      <c r="L29" s="63">
        <f>J29+K29</f>
        <v>0</v>
      </c>
      <c r="M29" s="109" t="s">
        <v>40</v>
      </c>
      <c r="N29" s="104" t="s">
        <v>40</v>
      </c>
      <c r="O29" s="106" t="s">
        <v>40</v>
      </c>
      <c r="P29" s="110"/>
    </row>
    <row r="30" spans="1:16" ht="24.75" hidden="1" thickTop="1" x14ac:dyDescent="0.25">
      <c r="A30" s="57">
        <v>21359</v>
      </c>
      <c r="B30" s="101" t="s">
        <v>46</v>
      </c>
      <c r="C30" s="102">
        <f t="shared" si="10"/>
        <v>0</v>
      </c>
      <c r="D30" s="103" t="s">
        <v>40</v>
      </c>
      <c r="E30" s="451" t="s">
        <v>40</v>
      </c>
      <c r="F30" s="452" t="s">
        <v>40</v>
      </c>
      <c r="G30" s="103" t="s">
        <v>40</v>
      </c>
      <c r="H30" s="105" t="s">
        <v>40</v>
      </c>
      <c r="I30" s="106" t="s">
        <v>40</v>
      </c>
      <c r="J30" s="107"/>
      <c r="K30" s="108"/>
      <c r="L30" s="63">
        <f>J30+K30</f>
        <v>0</v>
      </c>
      <c r="M30" s="109" t="s">
        <v>40</v>
      </c>
      <c r="N30" s="104" t="s">
        <v>40</v>
      </c>
      <c r="O30" s="106" t="s">
        <v>40</v>
      </c>
      <c r="P30" s="110"/>
    </row>
    <row r="31" spans="1:16" s="27" customFormat="1" ht="36.75" hidden="1" thickTop="1" x14ac:dyDescent="0.25">
      <c r="A31" s="90">
        <v>21370</v>
      </c>
      <c r="B31" s="76" t="s">
        <v>47</v>
      </c>
      <c r="C31" s="77">
        <f t="shared" si="10"/>
        <v>0</v>
      </c>
      <c r="D31" s="80" t="s">
        <v>40</v>
      </c>
      <c r="E31" s="447" t="s">
        <v>40</v>
      </c>
      <c r="F31" s="448" t="s">
        <v>40</v>
      </c>
      <c r="G31" s="80" t="s">
        <v>40</v>
      </c>
      <c r="H31" s="81" t="s">
        <v>40</v>
      </c>
      <c r="I31" s="82" t="s">
        <v>40</v>
      </c>
      <c r="J31" s="87">
        <f>SUM(J32)</f>
        <v>0</v>
      </c>
      <c r="K31" s="88">
        <f t="shared" ref="K31:L31" si="12">SUM(K32)</f>
        <v>0</v>
      </c>
      <c r="L31" s="215">
        <f t="shared" si="12"/>
        <v>0</v>
      </c>
      <c r="M31" s="85" t="s">
        <v>40</v>
      </c>
      <c r="N31" s="83" t="s">
        <v>40</v>
      </c>
      <c r="O31" s="82" t="s">
        <v>40</v>
      </c>
      <c r="P31" s="86"/>
    </row>
    <row r="32" spans="1:16" ht="36.75" hidden="1" thickTop="1" x14ac:dyDescent="0.25">
      <c r="A32" s="111">
        <v>21379</v>
      </c>
      <c r="B32" s="112" t="s">
        <v>48</v>
      </c>
      <c r="C32" s="113">
        <f t="shared" si="10"/>
        <v>0</v>
      </c>
      <c r="D32" s="114" t="s">
        <v>40</v>
      </c>
      <c r="E32" s="453" t="s">
        <v>40</v>
      </c>
      <c r="F32" s="454" t="s">
        <v>40</v>
      </c>
      <c r="G32" s="114" t="s">
        <v>40</v>
      </c>
      <c r="H32" s="116" t="s">
        <v>40</v>
      </c>
      <c r="I32" s="117" t="s">
        <v>40</v>
      </c>
      <c r="J32" s="118"/>
      <c r="K32" s="119"/>
      <c r="L32" s="159">
        <f>J32+K32</f>
        <v>0</v>
      </c>
      <c r="M32" s="121" t="s">
        <v>40</v>
      </c>
      <c r="N32" s="115" t="s">
        <v>40</v>
      </c>
      <c r="O32" s="117" t="s">
        <v>40</v>
      </c>
      <c r="P32" s="122"/>
    </row>
    <row r="33" spans="1:16" s="27" customFormat="1" ht="12.75" hidden="1" thickTop="1" x14ac:dyDescent="0.25">
      <c r="A33" s="90">
        <v>21380</v>
      </c>
      <c r="B33" s="76" t="s">
        <v>49</v>
      </c>
      <c r="C33" s="77">
        <f t="shared" si="10"/>
        <v>0</v>
      </c>
      <c r="D33" s="80" t="s">
        <v>40</v>
      </c>
      <c r="E33" s="447" t="s">
        <v>40</v>
      </c>
      <c r="F33" s="448" t="s">
        <v>40</v>
      </c>
      <c r="G33" s="80" t="s">
        <v>40</v>
      </c>
      <c r="H33" s="81" t="s">
        <v>40</v>
      </c>
      <c r="I33" s="82" t="s">
        <v>40</v>
      </c>
      <c r="J33" s="87">
        <f>SUM(J34:J35)</f>
        <v>0</v>
      </c>
      <c r="K33" s="88">
        <f t="shared" ref="K33:L33" si="13">SUM(K34:K35)</f>
        <v>0</v>
      </c>
      <c r="L33" s="215">
        <f t="shared" si="13"/>
        <v>0</v>
      </c>
      <c r="M33" s="85" t="s">
        <v>40</v>
      </c>
      <c r="N33" s="83" t="s">
        <v>40</v>
      </c>
      <c r="O33" s="82" t="s">
        <v>40</v>
      </c>
      <c r="P33" s="86"/>
    </row>
    <row r="34" spans="1:16" ht="12.75" hidden="1" thickTop="1" x14ac:dyDescent="0.25">
      <c r="A34" s="48">
        <v>21381</v>
      </c>
      <c r="B34" s="91" t="s">
        <v>50</v>
      </c>
      <c r="C34" s="92">
        <f t="shared" si="10"/>
        <v>0</v>
      </c>
      <c r="D34" s="93" t="s">
        <v>40</v>
      </c>
      <c r="E34" s="449" t="s">
        <v>40</v>
      </c>
      <c r="F34" s="450" t="s">
        <v>40</v>
      </c>
      <c r="G34" s="93" t="s">
        <v>40</v>
      </c>
      <c r="H34" s="95" t="s">
        <v>40</v>
      </c>
      <c r="I34" s="96" t="s">
        <v>40</v>
      </c>
      <c r="J34" s="97"/>
      <c r="K34" s="98"/>
      <c r="L34" s="53">
        <f>J34+K34</f>
        <v>0</v>
      </c>
      <c r="M34" s="99" t="s">
        <v>40</v>
      </c>
      <c r="N34" s="94" t="s">
        <v>40</v>
      </c>
      <c r="O34" s="96" t="s">
        <v>40</v>
      </c>
      <c r="P34" s="100"/>
    </row>
    <row r="35" spans="1:16" ht="24.75" hidden="1" thickTop="1" x14ac:dyDescent="0.25">
      <c r="A35" s="58">
        <v>21383</v>
      </c>
      <c r="B35" s="101" t="s">
        <v>51</v>
      </c>
      <c r="C35" s="102">
        <f t="shared" si="10"/>
        <v>0</v>
      </c>
      <c r="D35" s="103" t="s">
        <v>40</v>
      </c>
      <c r="E35" s="451" t="s">
        <v>40</v>
      </c>
      <c r="F35" s="452" t="s">
        <v>40</v>
      </c>
      <c r="G35" s="103" t="s">
        <v>40</v>
      </c>
      <c r="H35" s="105" t="s">
        <v>40</v>
      </c>
      <c r="I35" s="106" t="s">
        <v>40</v>
      </c>
      <c r="J35" s="107"/>
      <c r="K35" s="108"/>
      <c r="L35" s="63">
        <f>J35+K35</f>
        <v>0</v>
      </c>
      <c r="M35" s="109" t="s">
        <v>40</v>
      </c>
      <c r="N35" s="104" t="s">
        <v>40</v>
      </c>
      <c r="O35" s="106" t="s">
        <v>40</v>
      </c>
      <c r="P35" s="110"/>
    </row>
    <row r="36" spans="1:16" s="27" customFormat="1" ht="25.5" hidden="1" customHeight="1" x14ac:dyDescent="0.25">
      <c r="A36" s="90">
        <v>21390</v>
      </c>
      <c r="B36" s="76" t="s">
        <v>52</v>
      </c>
      <c r="C36" s="77">
        <f t="shared" si="10"/>
        <v>0</v>
      </c>
      <c r="D36" s="80" t="s">
        <v>40</v>
      </c>
      <c r="E36" s="447" t="s">
        <v>40</v>
      </c>
      <c r="F36" s="448" t="s">
        <v>40</v>
      </c>
      <c r="G36" s="80" t="s">
        <v>40</v>
      </c>
      <c r="H36" s="81" t="s">
        <v>40</v>
      </c>
      <c r="I36" s="82" t="s">
        <v>40</v>
      </c>
      <c r="J36" s="87">
        <f>SUM(J37:J40)</f>
        <v>0</v>
      </c>
      <c r="K36" s="88">
        <f t="shared" ref="K36:L36" si="14">SUM(K37:K40)</f>
        <v>0</v>
      </c>
      <c r="L36" s="215">
        <f t="shared" si="14"/>
        <v>0</v>
      </c>
      <c r="M36" s="85" t="s">
        <v>40</v>
      </c>
      <c r="N36" s="83" t="s">
        <v>40</v>
      </c>
      <c r="O36" s="82" t="s">
        <v>40</v>
      </c>
      <c r="P36" s="86"/>
    </row>
    <row r="37" spans="1:16" ht="24.75" hidden="1" thickTop="1" x14ac:dyDescent="0.25">
      <c r="A37" s="48">
        <v>21391</v>
      </c>
      <c r="B37" s="91" t="s">
        <v>53</v>
      </c>
      <c r="C37" s="92">
        <f t="shared" si="10"/>
        <v>0</v>
      </c>
      <c r="D37" s="93" t="s">
        <v>40</v>
      </c>
      <c r="E37" s="449" t="s">
        <v>40</v>
      </c>
      <c r="F37" s="450" t="s">
        <v>40</v>
      </c>
      <c r="G37" s="93" t="s">
        <v>40</v>
      </c>
      <c r="H37" s="95" t="s">
        <v>40</v>
      </c>
      <c r="I37" s="96" t="s">
        <v>40</v>
      </c>
      <c r="J37" s="97"/>
      <c r="K37" s="98"/>
      <c r="L37" s="53">
        <f>J37+K37</f>
        <v>0</v>
      </c>
      <c r="M37" s="99" t="s">
        <v>40</v>
      </c>
      <c r="N37" s="94" t="s">
        <v>40</v>
      </c>
      <c r="O37" s="96" t="s">
        <v>40</v>
      </c>
      <c r="P37" s="100"/>
    </row>
    <row r="38" spans="1:16" ht="12.75" hidden="1" thickTop="1" x14ac:dyDescent="0.25">
      <c r="A38" s="58">
        <v>21393</v>
      </c>
      <c r="B38" s="101" t="s">
        <v>54</v>
      </c>
      <c r="C38" s="102">
        <f t="shared" si="10"/>
        <v>0</v>
      </c>
      <c r="D38" s="103" t="s">
        <v>40</v>
      </c>
      <c r="E38" s="451" t="s">
        <v>40</v>
      </c>
      <c r="F38" s="452" t="s">
        <v>40</v>
      </c>
      <c r="G38" s="103" t="s">
        <v>40</v>
      </c>
      <c r="H38" s="105" t="s">
        <v>40</v>
      </c>
      <c r="I38" s="106" t="s">
        <v>40</v>
      </c>
      <c r="J38" s="107"/>
      <c r="K38" s="108"/>
      <c r="L38" s="63">
        <f>J38+K38</f>
        <v>0</v>
      </c>
      <c r="M38" s="109" t="s">
        <v>40</v>
      </c>
      <c r="N38" s="104" t="s">
        <v>40</v>
      </c>
      <c r="O38" s="106" t="s">
        <v>40</v>
      </c>
      <c r="P38" s="110"/>
    </row>
    <row r="39" spans="1:16" ht="12.75" hidden="1" thickTop="1" x14ac:dyDescent="0.25">
      <c r="A39" s="58">
        <v>21395</v>
      </c>
      <c r="B39" s="101" t="s">
        <v>55</v>
      </c>
      <c r="C39" s="102">
        <f t="shared" si="10"/>
        <v>0</v>
      </c>
      <c r="D39" s="103" t="s">
        <v>40</v>
      </c>
      <c r="E39" s="451" t="s">
        <v>40</v>
      </c>
      <c r="F39" s="452" t="s">
        <v>40</v>
      </c>
      <c r="G39" s="103" t="s">
        <v>40</v>
      </c>
      <c r="H39" s="105" t="s">
        <v>40</v>
      </c>
      <c r="I39" s="106" t="s">
        <v>40</v>
      </c>
      <c r="J39" s="107"/>
      <c r="K39" s="108"/>
      <c r="L39" s="63">
        <f>J39+K39</f>
        <v>0</v>
      </c>
      <c r="M39" s="109" t="s">
        <v>40</v>
      </c>
      <c r="N39" s="104" t="s">
        <v>40</v>
      </c>
      <c r="O39" s="106" t="s">
        <v>40</v>
      </c>
      <c r="P39" s="110"/>
    </row>
    <row r="40" spans="1:16" ht="24.75" hidden="1" thickTop="1" x14ac:dyDescent="0.25">
      <c r="A40" s="123">
        <v>21399</v>
      </c>
      <c r="B40" s="124" t="s">
        <v>56</v>
      </c>
      <c r="C40" s="125">
        <f t="shared" si="10"/>
        <v>0</v>
      </c>
      <c r="D40" s="126" t="s">
        <v>40</v>
      </c>
      <c r="E40" s="455" t="s">
        <v>40</v>
      </c>
      <c r="F40" s="456" t="s">
        <v>40</v>
      </c>
      <c r="G40" s="126" t="s">
        <v>40</v>
      </c>
      <c r="H40" s="128" t="s">
        <v>40</v>
      </c>
      <c r="I40" s="129" t="s">
        <v>40</v>
      </c>
      <c r="J40" s="130"/>
      <c r="K40" s="131"/>
      <c r="L40" s="457">
        <f>J40+K40</f>
        <v>0</v>
      </c>
      <c r="M40" s="132" t="s">
        <v>40</v>
      </c>
      <c r="N40" s="127" t="s">
        <v>40</v>
      </c>
      <c r="O40" s="129" t="s">
        <v>40</v>
      </c>
      <c r="P40" s="133"/>
    </row>
    <row r="41" spans="1:16" s="27" customFormat="1" ht="26.25" hidden="1" customHeight="1" x14ac:dyDescent="0.25">
      <c r="A41" s="134">
        <v>21420</v>
      </c>
      <c r="B41" s="135" t="s">
        <v>57</v>
      </c>
      <c r="C41" s="136">
        <f>F41</f>
        <v>0</v>
      </c>
      <c r="D41" s="137">
        <f>SUM(D42)</f>
        <v>0</v>
      </c>
      <c r="E41" s="458">
        <f t="shared" ref="E41:F41" si="15">SUM(E42)</f>
        <v>0</v>
      </c>
      <c r="F41" s="459">
        <f t="shared" si="15"/>
        <v>0</v>
      </c>
      <c r="G41" s="139" t="s">
        <v>40</v>
      </c>
      <c r="H41" s="140" t="s">
        <v>40</v>
      </c>
      <c r="I41" s="141" t="s">
        <v>40</v>
      </c>
      <c r="J41" s="140" t="s">
        <v>40</v>
      </c>
      <c r="K41" s="142" t="s">
        <v>40</v>
      </c>
      <c r="L41" s="141" t="s">
        <v>40</v>
      </c>
      <c r="M41" s="144" t="s">
        <v>40</v>
      </c>
      <c r="N41" s="142" t="s">
        <v>40</v>
      </c>
      <c r="O41" s="141" t="s">
        <v>40</v>
      </c>
      <c r="P41" s="145"/>
    </row>
    <row r="42" spans="1:16" s="27" customFormat="1" ht="26.25" hidden="1" customHeight="1" x14ac:dyDescent="0.25">
      <c r="A42" s="123">
        <v>21429</v>
      </c>
      <c r="B42" s="124" t="s">
        <v>58</v>
      </c>
      <c r="C42" s="125">
        <f>F42</f>
        <v>0</v>
      </c>
      <c r="D42" s="146"/>
      <c r="E42" s="460"/>
      <c r="F42" s="425">
        <f>D42+E42</f>
        <v>0</v>
      </c>
      <c r="G42" s="126" t="s">
        <v>40</v>
      </c>
      <c r="H42" s="128" t="s">
        <v>40</v>
      </c>
      <c r="I42" s="129" t="s">
        <v>40</v>
      </c>
      <c r="J42" s="128" t="s">
        <v>40</v>
      </c>
      <c r="K42" s="127" t="s">
        <v>40</v>
      </c>
      <c r="L42" s="129" t="s">
        <v>40</v>
      </c>
      <c r="M42" s="132" t="s">
        <v>40</v>
      </c>
      <c r="N42" s="127" t="s">
        <v>40</v>
      </c>
      <c r="O42" s="129" t="s">
        <v>40</v>
      </c>
      <c r="P42" s="133"/>
    </row>
    <row r="43" spans="1:16" s="27" customFormat="1" ht="24.75" hidden="1" thickTop="1" x14ac:dyDescent="0.25">
      <c r="A43" s="90">
        <v>21490</v>
      </c>
      <c r="B43" s="76" t="s">
        <v>59</v>
      </c>
      <c r="C43" s="149">
        <f>F43+I43+L43</f>
        <v>0</v>
      </c>
      <c r="D43" s="150">
        <f>D44</f>
        <v>0</v>
      </c>
      <c r="E43" s="461">
        <f t="shared" ref="E43:L43" si="16">E44</f>
        <v>0</v>
      </c>
      <c r="F43" s="462">
        <f t="shared" si="16"/>
        <v>0</v>
      </c>
      <c r="G43" s="150">
        <f t="shared" si="16"/>
        <v>0</v>
      </c>
      <c r="H43" s="152">
        <f t="shared" si="16"/>
        <v>0</v>
      </c>
      <c r="I43" s="153">
        <f t="shared" si="16"/>
        <v>0</v>
      </c>
      <c r="J43" s="152">
        <f t="shared" si="16"/>
        <v>0</v>
      </c>
      <c r="K43" s="151">
        <f t="shared" si="16"/>
        <v>0</v>
      </c>
      <c r="L43" s="153">
        <f t="shared" si="16"/>
        <v>0</v>
      </c>
      <c r="M43" s="85" t="s">
        <v>40</v>
      </c>
      <c r="N43" s="83" t="s">
        <v>40</v>
      </c>
      <c r="O43" s="82" t="s">
        <v>40</v>
      </c>
      <c r="P43" s="86"/>
    </row>
    <row r="44" spans="1:16" s="27" customFormat="1" ht="24.75" hidden="1" thickTop="1" x14ac:dyDescent="0.25">
      <c r="A44" s="58">
        <v>21499</v>
      </c>
      <c r="B44" s="101" t="s">
        <v>60</v>
      </c>
      <c r="C44" s="155">
        <f>F44+I44+L44</f>
        <v>0</v>
      </c>
      <c r="D44" s="156"/>
      <c r="E44" s="463"/>
      <c r="F44" s="464">
        <f>D44+E44</f>
        <v>0</v>
      </c>
      <c r="G44" s="156"/>
      <c r="H44" s="158"/>
      <c r="I44" s="159">
        <f>G44+H44</f>
        <v>0</v>
      </c>
      <c r="J44" s="158"/>
      <c r="K44" s="157"/>
      <c r="L44" s="159">
        <f>J44+K44</f>
        <v>0</v>
      </c>
      <c r="M44" s="121" t="s">
        <v>40</v>
      </c>
      <c r="N44" s="115" t="s">
        <v>40</v>
      </c>
      <c r="O44" s="117" t="s">
        <v>40</v>
      </c>
      <c r="P44" s="122"/>
    </row>
    <row r="45" spans="1:16" ht="12.75" hidden="1" customHeight="1" x14ac:dyDescent="0.25">
      <c r="A45" s="160">
        <v>23000</v>
      </c>
      <c r="B45" s="161" t="s">
        <v>61</v>
      </c>
      <c r="C45" s="149">
        <f>O45</f>
        <v>0</v>
      </c>
      <c r="D45" s="80" t="s">
        <v>40</v>
      </c>
      <c r="E45" s="447" t="s">
        <v>40</v>
      </c>
      <c r="F45" s="448" t="s">
        <v>40</v>
      </c>
      <c r="G45" s="80" t="s">
        <v>40</v>
      </c>
      <c r="H45" s="81" t="s">
        <v>40</v>
      </c>
      <c r="I45" s="82" t="s">
        <v>40</v>
      </c>
      <c r="J45" s="81" t="s">
        <v>40</v>
      </c>
      <c r="K45" s="83" t="s">
        <v>40</v>
      </c>
      <c r="L45" s="82" t="s">
        <v>40</v>
      </c>
      <c r="M45" s="149">
        <f>SUM(M46:M47)</f>
        <v>0</v>
      </c>
      <c r="N45" s="151">
        <f t="shared" ref="N45:O45" si="17">SUM(N46:N47)</f>
        <v>0</v>
      </c>
      <c r="O45" s="153">
        <f t="shared" si="17"/>
        <v>0</v>
      </c>
      <c r="P45" s="162"/>
    </row>
    <row r="46" spans="1:16" ht="24.75" hidden="1" thickTop="1" x14ac:dyDescent="0.25">
      <c r="A46" s="163">
        <v>23410</v>
      </c>
      <c r="B46" s="164" t="s">
        <v>62</v>
      </c>
      <c r="C46" s="136">
        <f t="shared" ref="C46:C47" si="18">O46</f>
        <v>0</v>
      </c>
      <c r="D46" s="139" t="s">
        <v>40</v>
      </c>
      <c r="E46" s="465" t="s">
        <v>40</v>
      </c>
      <c r="F46" s="466" t="s">
        <v>40</v>
      </c>
      <c r="G46" s="139" t="s">
        <v>40</v>
      </c>
      <c r="H46" s="140" t="s">
        <v>40</v>
      </c>
      <c r="I46" s="141" t="s">
        <v>40</v>
      </c>
      <c r="J46" s="140" t="s">
        <v>40</v>
      </c>
      <c r="K46" s="142" t="s">
        <v>40</v>
      </c>
      <c r="L46" s="141" t="s">
        <v>40</v>
      </c>
      <c r="M46" s="165"/>
      <c r="N46" s="166"/>
      <c r="O46" s="167">
        <f>M46+N46</f>
        <v>0</v>
      </c>
      <c r="P46" s="168"/>
    </row>
    <row r="47" spans="1:16" ht="24.75" hidden="1" thickTop="1" x14ac:dyDescent="0.25">
      <c r="A47" s="163">
        <v>23510</v>
      </c>
      <c r="B47" s="164" t="s">
        <v>63</v>
      </c>
      <c r="C47" s="136">
        <f t="shared" si="18"/>
        <v>0</v>
      </c>
      <c r="D47" s="139" t="s">
        <v>40</v>
      </c>
      <c r="E47" s="465" t="s">
        <v>40</v>
      </c>
      <c r="F47" s="466" t="s">
        <v>40</v>
      </c>
      <c r="G47" s="139" t="s">
        <v>40</v>
      </c>
      <c r="H47" s="140" t="s">
        <v>40</v>
      </c>
      <c r="I47" s="141" t="s">
        <v>40</v>
      </c>
      <c r="J47" s="140" t="s">
        <v>40</v>
      </c>
      <c r="K47" s="142" t="s">
        <v>40</v>
      </c>
      <c r="L47" s="141" t="s">
        <v>40</v>
      </c>
      <c r="M47" s="165"/>
      <c r="N47" s="166"/>
      <c r="O47" s="167">
        <f>M47+N47</f>
        <v>0</v>
      </c>
      <c r="P47" s="168"/>
    </row>
    <row r="48" spans="1:16" ht="12.75" thickTop="1" x14ac:dyDescent="0.25">
      <c r="A48" s="169"/>
      <c r="B48" s="164"/>
      <c r="C48" s="170"/>
      <c r="D48" s="171"/>
      <c r="E48" s="467"/>
      <c r="F48" s="466"/>
      <c r="G48" s="171"/>
      <c r="H48" s="339"/>
      <c r="I48" s="63"/>
      <c r="J48" s="172"/>
      <c r="K48" s="166"/>
      <c r="L48" s="167"/>
      <c r="M48" s="165"/>
      <c r="N48" s="166"/>
      <c r="O48" s="167"/>
      <c r="P48" s="168"/>
    </row>
    <row r="49" spans="1:16" s="27" customFormat="1" x14ac:dyDescent="0.25">
      <c r="A49" s="173"/>
      <c r="B49" s="174" t="s">
        <v>64</v>
      </c>
      <c r="C49" s="175"/>
      <c r="D49" s="176"/>
      <c r="E49" s="511"/>
      <c r="F49" s="427"/>
      <c r="G49" s="176"/>
      <c r="H49" s="178"/>
      <c r="I49" s="179"/>
      <c r="J49" s="178"/>
      <c r="K49" s="177"/>
      <c r="L49" s="179"/>
      <c r="M49" s="180"/>
      <c r="N49" s="177"/>
      <c r="O49" s="179"/>
      <c r="P49" s="181"/>
    </row>
    <row r="50" spans="1:16" s="27" customFormat="1" ht="12.75" thickBot="1" x14ac:dyDescent="0.3">
      <c r="A50" s="182"/>
      <c r="B50" s="30" t="s">
        <v>65</v>
      </c>
      <c r="C50" s="183">
        <f t="shared" si="4"/>
        <v>35970</v>
      </c>
      <c r="D50" s="184">
        <f>SUM(D51,D283)</f>
        <v>38850</v>
      </c>
      <c r="E50" s="469">
        <f t="shared" ref="E50:F50" si="19">SUM(E51,E283)</f>
        <v>-2880</v>
      </c>
      <c r="F50" s="428">
        <f t="shared" si="19"/>
        <v>35970</v>
      </c>
      <c r="G50" s="184">
        <f>SUM(G51,G283)</f>
        <v>0</v>
      </c>
      <c r="H50" s="186">
        <f t="shared" ref="H50:I50" si="20">SUM(H51,H283)</f>
        <v>0</v>
      </c>
      <c r="I50" s="187">
        <f t="shared" si="20"/>
        <v>0</v>
      </c>
      <c r="J50" s="186">
        <f>SUM(J51,J283)</f>
        <v>0</v>
      </c>
      <c r="K50" s="185">
        <f t="shared" ref="K50:L50" si="21">SUM(K51,K283)</f>
        <v>0</v>
      </c>
      <c r="L50" s="187">
        <f t="shared" si="21"/>
        <v>0</v>
      </c>
      <c r="M50" s="183">
        <f>SUM(M51,M283)</f>
        <v>0</v>
      </c>
      <c r="N50" s="185">
        <f t="shared" ref="N50:O50" si="22">SUM(N51,N283)</f>
        <v>0</v>
      </c>
      <c r="O50" s="187">
        <f t="shared" si="22"/>
        <v>0</v>
      </c>
      <c r="P50" s="189"/>
    </row>
    <row r="51" spans="1:16" s="27" customFormat="1" ht="36.75" thickTop="1" x14ac:dyDescent="0.25">
      <c r="A51" s="190"/>
      <c r="B51" s="191" t="s">
        <v>66</v>
      </c>
      <c r="C51" s="192">
        <f t="shared" si="4"/>
        <v>35970</v>
      </c>
      <c r="D51" s="193">
        <f>SUM(D52,D194)</f>
        <v>38850</v>
      </c>
      <c r="E51" s="470">
        <f t="shared" ref="E51:F51" si="23">SUM(E52,E194)</f>
        <v>-2880</v>
      </c>
      <c r="F51" s="429">
        <f t="shared" si="23"/>
        <v>35970</v>
      </c>
      <c r="G51" s="193">
        <f>SUM(G52,G194)</f>
        <v>0</v>
      </c>
      <c r="H51" s="195">
        <f t="shared" ref="H51:I51" si="24">SUM(H52,H194)</f>
        <v>0</v>
      </c>
      <c r="I51" s="196">
        <f t="shared" si="24"/>
        <v>0</v>
      </c>
      <c r="J51" s="195">
        <f>SUM(J52,J194)</f>
        <v>0</v>
      </c>
      <c r="K51" s="194">
        <f t="shared" ref="K51:L51" si="25">SUM(K52,K194)</f>
        <v>0</v>
      </c>
      <c r="L51" s="196">
        <f t="shared" si="25"/>
        <v>0</v>
      </c>
      <c r="M51" s="192">
        <f>SUM(M52,M194)</f>
        <v>0</v>
      </c>
      <c r="N51" s="194">
        <f t="shared" ref="N51:O51" si="26">SUM(N52,N194)</f>
        <v>0</v>
      </c>
      <c r="O51" s="196">
        <f t="shared" si="26"/>
        <v>0</v>
      </c>
      <c r="P51" s="197"/>
    </row>
    <row r="52" spans="1:16" s="27" customFormat="1" ht="24" x14ac:dyDescent="0.25">
      <c r="A52" s="198"/>
      <c r="B52" s="20" t="s">
        <v>67</v>
      </c>
      <c r="C52" s="199">
        <f t="shared" si="4"/>
        <v>35970</v>
      </c>
      <c r="D52" s="200">
        <f>SUM(D53,D75,D173,D187)</f>
        <v>38850</v>
      </c>
      <c r="E52" s="471">
        <f t="shared" ref="E52:F52" si="27">SUM(E53,E75,E173,E187)</f>
        <v>-2880</v>
      </c>
      <c r="F52" s="430">
        <f t="shared" si="27"/>
        <v>35970</v>
      </c>
      <c r="G52" s="200">
        <f>SUM(G53,G75,G173,G187)</f>
        <v>0</v>
      </c>
      <c r="H52" s="202">
        <f t="shared" ref="H52:I52" si="28">SUM(H53,H75,H173,H187)</f>
        <v>0</v>
      </c>
      <c r="I52" s="203">
        <f t="shared" si="28"/>
        <v>0</v>
      </c>
      <c r="J52" s="202">
        <f>SUM(J53,J75,J173,J187)</f>
        <v>0</v>
      </c>
      <c r="K52" s="201">
        <f t="shared" ref="K52:L52" si="29">SUM(K53,K75,K173,K187)</f>
        <v>0</v>
      </c>
      <c r="L52" s="203">
        <f t="shared" si="29"/>
        <v>0</v>
      </c>
      <c r="M52" s="199">
        <f>SUM(M53,M75,M173,M187)</f>
        <v>0</v>
      </c>
      <c r="N52" s="201">
        <f t="shared" ref="N52:O52" si="30">SUM(N53,N75,N173,N187)</f>
        <v>0</v>
      </c>
      <c r="O52" s="203">
        <f t="shared" si="30"/>
        <v>0</v>
      </c>
      <c r="P52" s="204"/>
    </row>
    <row r="53" spans="1:16" s="27" customFormat="1" hidden="1" x14ac:dyDescent="0.25">
      <c r="A53" s="205">
        <v>1000</v>
      </c>
      <c r="B53" s="205" t="s">
        <v>68</v>
      </c>
      <c r="C53" s="206">
        <f t="shared" si="4"/>
        <v>0</v>
      </c>
      <c r="D53" s="207">
        <f>SUM(D54,D67)</f>
        <v>0</v>
      </c>
      <c r="E53" s="472">
        <f t="shared" ref="E53:F53" si="31">SUM(E54,E67)</f>
        <v>0</v>
      </c>
      <c r="F53" s="431">
        <f t="shared" si="31"/>
        <v>0</v>
      </c>
      <c r="G53" s="207">
        <f>SUM(G54,G67)</f>
        <v>0</v>
      </c>
      <c r="H53" s="209">
        <f t="shared" ref="H53:I53" si="32">SUM(H54,H67)</f>
        <v>0</v>
      </c>
      <c r="I53" s="210">
        <f t="shared" si="32"/>
        <v>0</v>
      </c>
      <c r="J53" s="209">
        <f>SUM(J54,J67)</f>
        <v>0</v>
      </c>
      <c r="K53" s="208">
        <f t="shared" ref="K53:L53" si="33">SUM(K54,K67)</f>
        <v>0</v>
      </c>
      <c r="L53" s="210">
        <f t="shared" si="33"/>
        <v>0</v>
      </c>
      <c r="M53" s="206">
        <f>SUM(M54,M67)</f>
        <v>0</v>
      </c>
      <c r="N53" s="208">
        <f t="shared" ref="N53:O53" si="34">SUM(N54,N67)</f>
        <v>0</v>
      </c>
      <c r="O53" s="210">
        <f t="shared" si="34"/>
        <v>0</v>
      </c>
      <c r="P53" s="212"/>
    </row>
    <row r="54" spans="1:16" hidden="1" x14ac:dyDescent="0.25">
      <c r="A54" s="76">
        <v>1100</v>
      </c>
      <c r="B54" s="213" t="s">
        <v>69</v>
      </c>
      <c r="C54" s="77">
        <f t="shared" si="4"/>
        <v>0</v>
      </c>
      <c r="D54" s="214">
        <f>SUM(D55,D58,D66)</f>
        <v>0</v>
      </c>
      <c r="E54" s="473">
        <f t="shared" ref="E54:F54" si="35">SUM(E55,E58,E66)</f>
        <v>0</v>
      </c>
      <c r="F54" s="424">
        <f t="shared" si="35"/>
        <v>0</v>
      </c>
      <c r="G54" s="214">
        <f>SUM(G55,G58,G66)</f>
        <v>0</v>
      </c>
      <c r="H54" s="87">
        <f t="shared" ref="H54:I54" si="36">SUM(H55,H58,H66)</f>
        <v>0</v>
      </c>
      <c r="I54" s="215">
        <f t="shared" si="36"/>
        <v>0</v>
      </c>
      <c r="J54" s="87">
        <f>SUM(J55,J58,J66)</f>
        <v>0</v>
      </c>
      <c r="K54" s="88">
        <f t="shared" ref="K54:L54" si="37">SUM(K55,K58,K66)</f>
        <v>0</v>
      </c>
      <c r="L54" s="215">
        <f t="shared" si="37"/>
        <v>0</v>
      </c>
      <c r="M54" s="216">
        <f>SUM(M55,M58,M66)</f>
        <v>0</v>
      </c>
      <c r="N54" s="217">
        <f t="shared" ref="N54:O54" si="38">SUM(N55,N58,N66)</f>
        <v>0</v>
      </c>
      <c r="O54" s="218">
        <f t="shared" si="38"/>
        <v>0</v>
      </c>
      <c r="P54" s="219"/>
    </row>
    <row r="55" spans="1:16" hidden="1" x14ac:dyDescent="0.25">
      <c r="A55" s="220">
        <v>1110</v>
      </c>
      <c r="B55" s="164" t="s">
        <v>70</v>
      </c>
      <c r="C55" s="170">
        <f t="shared" si="4"/>
        <v>0</v>
      </c>
      <c r="D55" s="221">
        <f>SUM(D56:D57)</f>
        <v>0</v>
      </c>
      <c r="E55" s="474">
        <f t="shared" ref="E55:F55" si="39">SUM(E56:E57)</f>
        <v>0</v>
      </c>
      <c r="F55" s="426">
        <f t="shared" si="39"/>
        <v>0</v>
      </c>
      <c r="G55" s="221">
        <f>SUM(G56:G57)</f>
        <v>0</v>
      </c>
      <c r="H55" s="223">
        <f t="shared" ref="H55:I55" si="40">SUM(H56:H57)</f>
        <v>0</v>
      </c>
      <c r="I55" s="224">
        <f t="shared" si="40"/>
        <v>0</v>
      </c>
      <c r="J55" s="223">
        <f>SUM(J56:J57)</f>
        <v>0</v>
      </c>
      <c r="K55" s="222">
        <f t="shared" ref="K55:L55" si="41">SUM(K56:K57)</f>
        <v>0</v>
      </c>
      <c r="L55" s="224">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c r="E56" s="475"/>
      <c r="F56" s="433">
        <f t="shared" ref="F56:F57" si="43">D56+E56</f>
        <v>0</v>
      </c>
      <c r="G56" s="227"/>
      <c r="H56" s="97"/>
      <c r="I56" s="228">
        <f t="shared" ref="I56:I57" si="44">G56+H56</f>
        <v>0</v>
      </c>
      <c r="J56" s="97"/>
      <c r="K56" s="98"/>
      <c r="L56" s="228">
        <f t="shared" ref="L56:L57" si="45">J56+K56</f>
        <v>0</v>
      </c>
      <c r="M56" s="230"/>
      <c r="N56" s="98"/>
      <c r="O56" s="228">
        <f>M56+N56</f>
        <v>0</v>
      </c>
      <c r="P56" s="231"/>
    </row>
    <row r="57" spans="1:16" ht="24" hidden="1" customHeight="1" x14ac:dyDescent="0.25">
      <c r="A57" s="58">
        <v>1119</v>
      </c>
      <c r="B57" s="101" t="s">
        <v>72</v>
      </c>
      <c r="C57" s="102">
        <f t="shared" si="4"/>
        <v>0</v>
      </c>
      <c r="D57" s="232"/>
      <c r="E57" s="476"/>
      <c r="F57" s="432">
        <f t="shared" si="43"/>
        <v>0</v>
      </c>
      <c r="G57" s="232"/>
      <c r="H57" s="107"/>
      <c r="I57" s="233">
        <f t="shared" si="44"/>
        <v>0</v>
      </c>
      <c r="J57" s="107"/>
      <c r="K57" s="108"/>
      <c r="L57" s="233">
        <f t="shared" si="45"/>
        <v>0</v>
      </c>
      <c r="M57" s="235"/>
      <c r="N57" s="108"/>
      <c r="O57" s="233">
        <f>M57+N57</f>
        <v>0</v>
      </c>
      <c r="P57" s="236"/>
    </row>
    <row r="58" spans="1:16" hidden="1" x14ac:dyDescent="0.25">
      <c r="A58" s="237">
        <v>1140</v>
      </c>
      <c r="B58" s="101" t="s">
        <v>73</v>
      </c>
      <c r="C58" s="102">
        <f t="shared" si="4"/>
        <v>0</v>
      </c>
      <c r="D58" s="238">
        <f>SUM(D59:D65)</f>
        <v>0</v>
      </c>
      <c r="E58" s="477">
        <f t="shared" ref="E58:F58" si="46">SUM(E59:E65)</f>
        <v>0</v>
      </c>
      <c r="F58" s="432">
        <f t="shared" si="46"/>
        <v>0</v>
      </c>
      <c r="G58" s="238">
        <f>SUM(G59:G65)</f>
        <v>0</v>
      </c>
      <c r="H58" s="240">
        <f t="shared" ref="H58:I58" si="47">SUM(H59:H65)</f>
        <v>0</v>
      </c>
      <c r="I58" s="233">
        <f t="shared" si="47"/>
        <v>0</v>
      </c>
      <c r="J58" s="240">
        <f>SUM(J59:J65)</f>
        <v>0</v>
      </c>
      <c r="K58" s="239">
        <f t="shared" ref="K58:L58" si="48">SUM(K59:K65)</f>
        <v>0</v>
      </c>
      <c r="L58" s="233">
        <f t="shared" si="48"/>
        <v>0</v>
      </c>
      <c r="M58" s="102">
        <f>SUM(M59:M65)</f>
        <v>0</v>
      </c>
      <c r="N58" s="239">
        <f t="shared" ref="N58:O58" si="49">SUM(N59:N65)</f>
        <v>0</v>
      </c>
      <c r="O58" s="233">
        <f t="shared" si="49"/>
        <v>0</v>
      </c>
      <c r="P58" s="236"/>
    </row>
    <row r="59" spans="1:16" hidden="1" x14ac:dyDescent="0.25">
      <c r="A59" s="58">
        <v>1141</v>
      </c>
      <c r="B59" s="101" t="s">
        <v>74</v>
      </c>
      <c r="C59" s="102">
        <f t="shared" si="4"/>
        <v>0</v>
      </c>
      <c r="D59" s="232"/>
      <c r="E59" s="476"/>
      <c r="F59" s="432">
        <f t="shared" ref="F59:F66" si="50">D59+E59</f>
        <v>0</v>
      </c>
      <c r="G59" s="232"/>
      <c r="H59" s="107"/>
      <c r="I59" s="233">
        <f t="shared" ref="I59:I66" si="51">G59+H59</f>
        <v>0</v>
      </c>
      <c r="J59" s="107"/>
      <c r="K59" s="108"/>
      <c r="L59" s="233">
        <f t="shared" ref="L59:L66" si="52">J59+K59</f>
        <v>0</v>
      </c>
      <c r="M59" s="235"/>
      <c r="N59" s="108"/>
      <c r="O59" s="233">
        <f t="shared" ref="O59:O66" si="53">M59+N59</f>
        <v>0</v>
      </c>
      <c r="P59" s="236"/>
    </row>
    <row r="60" spans="1:16" ht="24.75" hidden="1" customHeight="1" x14ac:dyDescent="0.25">
      <c r="A60" s="58">
        <v>1142</v>
      </c>
      <c r="B60" s="101" t="s">
        <v>75</v>
      </c>
      <c r="C60" s="102">
        <f t="shared" si="4"/>
        <v>0</v>
      </c>
      <c r="D60" s="232"/>
      <c r="E60" s="476"/>
      <c r="F60" s="432">
        <f t="shared" si="50"/>
        <v>0</v>
      </c>
      <c r="G60" s="232"/>
      <c r="H60" s="107"/>
      <c r="I60" s="233">
        <f t="shared" si="51"/>
        <v>0</v>
      </c>
      <c r="J60" s="107"/>
      <c r="K60" s="108"/>
      <c r="L60" s="233">
        <f>J60+K60</f>
        <v>0</v>
      </c>
      <c r="M60" s="235"/>
      <c r="N60" s="108"/>
      <c r="O60" s="233">
        <f t="shared" si="53"/>
        <v>0</v>
      </c>
      <c r="P60" s="236"/>
    </row>
    <row r="61" spans="1:16" ht="24" hidden="1" x14ac:dyDescent="0.25">
      <c r="A61" s="58">
        <v>1145</v>
      </c>
      <c r="B61" s="101" t="s">
        <v>76</v>
      </c>
      <c r="C61" s="102">
        <f t="shared" si="4"/>
        <v>0</v>
      </c>
      <c r="D61" s="232"/>
      <c r="E61" s="476"/>
      <c r="F61" s="432">
        <f t="shared" si="50"/>
        <v>0</v>
      </c>
      <c r="G61" s="232"/>
      <c r="H61" s="107"/>
      <c r="I61" s="233">
        <f t="shared" si="51"/>
        <v>0</v>
      </c>
      <c r="J61" s="107"/>
      <c r="K61" s="108"/>
      <c r="L61" s="233">
        <f t="shared" si="52"/>
        <v>0</v>
      </c>
      <c r="M61" s="235"/>
      <c r="N61" s="108"/>
      <c r="O61" s="233">
        <f>M61+N61</f>
        <v>0</v>
      </c>
      <c r="P61" s="236"/>
    </row>
    <row r="62" spans="1:16" ht="27.75" hidden="1" customHeight="1" x14ac:dyDescent="0.25">
      <c r="A62" s="58">
        <v>1146</v>
      </c>
      <c r="B62" s="101" t="s">
        <v>77</v>
      </c>
      <c r="C62" s="102">
        <f t="shared" si="4"/>
        <v>0</v>
      </c>
      <c r="D62" s="232"/>
      <c r="E62" s="476"/>
      <c r="F62" s="432">
        <f t="shared" si="50"/>
        <v>0</v>
      </c>
      <c r="G62" s="232"/>
      <c r="H62" s="107"/>
      <c r="I62" s="233">
        <f t="shared" si="51"/>
        <v>0</v>
      </c>
      <c r="J62" s="107"/>
      <c r="K62" s="108"/>
      <c r="L62" s="233">
        <f t="shared" si="52"/>
        <v>0</v>
      </c>
      <c r="M62" s="235"/>
      <c r="N62" s="108"/>
      <c r="O62" s="233">
        <f t="shared" si="53"/>
        <v>0</v>
      </c>
      <c r="P62" s="236"/>
    </row>
    <row r="63" spans="1:16" hidden="1" x14ac:dyDescent="0.25">
      <c r="A63" s="58">
        <v>1147</v>
      </c>
      <c r="B63" s="101" t="s">
        <v>78</v>
      </c>
      <c r="C63" s="102">
        <f t="shared" si="4"/>
        <v>0</v>
      </c>
      <c r="D63" s="232"/>
      <c r="E63" s="476"/>
      <c r="F63" s="432">
        <f t="shared" si="50"/>
        <v>0</v>
      </c>
      <c r="G63" s="232"/>
      <c r="H63" s="107"/>
      <c r="I63" s="233">
        <f t="shared" si="51"/>
        <v>0</v>
      </c>
      <c r="J63" s="107"/>
      <c r="K63" s="108"/>
      <c r="L63" s="233">
        <f t="shared" si="52"/>
        <v>0</v>
      </c>
      <c r="M63" s="235"/>
      <c r="N63" s="108"/>
      <c r="O63" s="233">
        <f t="shared" si="53"/>
        <v>0</v>
      </c>
      <c r="P63" s="236"/>
    </row>
    <row r="64" spans="1:16" hidden="1" x14ac:dyDescent="0.25">
      <c r="A64" s="58">
        <v>1148</v>
      </c>
      <c r="B64" s="101" t="s">
        <v>79</v>
      </c>
      <c r="C64" s="102">
        <f t="shared" si="4"/>
        <v>0</v>
      </c>
      <c r="D64" s="232"/>
      <c r="E64" s="476"/>
      <c r="F64" s="432">
        <f t="shared" si="50"/>
        <v>0</v>
      </c>
      <c r="G64" s="232"/>
      <c r="H64" s="107"/>
      <c r="I64" s="233">
        <f t="shared" si="51"/>
        <v>0</v>
      </c>
      <c r="J64" s="107"/>
      <c r="K64" s="108"/>
      <c r="L64" s="233">
        <f t="shared" si="52"/>
        <v>0</v>
      </c>
      <c r="M64" s="235"/>
      <c r="N64" s="108"/>
      <c r="O64" s="233">
        <f t="shared" si="53"/>
        <v>0</v>
      </c>
      <c r="P64" s="236"/>
    </row>
    <row r="65" spans="1:16" ht="24" hidden="1" customHeight="1" x14ac:dyDescent="0.25">
      <c r="A65" s="58">
        <v>1149</v>
      </c>
      <c r="B65" s="101" t="s">
        <v>80</v>
      </c>
      <c r="C65" s="102">
        <f>F65+I65+L65+O65</f>
        <v>0</v>
      </c>
      <c r="D65" s="232"/>
      <c r="E65" s="476"/>
      <c r="F65" s="432">
        <f t="shared" si="50"/>
        <v>0</v>
      </c>
      <c r="G65" s="232"/>
      <c r="H65" s="107"/>
      <c r="I65" s="233">
        <f t="shared" si="51"/>
        <v>0</v>
      </c>
      <c r="J65" s="107"/>
      <c r="K65" s="108"/>
      <c r="L65" s="233">
        <f t="shared" si="52"/>
        <v>0</v>
      </c>
      <c r="M65" s="235"/>
      <c r="N65" s="108"/>
      <c r="O65" s="233">
        <f t="shared" si="53"/>
        <v>0</v>
      </c>
      <c r="P65" s="236"/>
    </row>
    <row r="66" spans="1:16" ht="36" hidden="1" x14ac:dyDescent="0.25">
      <c r="A66" s="220">
        <v>1150</v>
      </c>
      <c r="B66" s="164" t="s">
        <v>81</v>
      </c>
      <c r="C66" s="170">
        <f>F66+I66+L66+O66</f>
        <v>0</v>
      </c>
      <c r="D66" s="241"/>
      <c r="E66" s="478"/>
      <c r="F66" s="426">
        <f t="shared" si="50"/>
        <v>0</v>
      </c>
      <c r="G66" s="241"/>
      <c r="H66" s="243"/>
      <c r="I66" s="224">
        <f t="shared" si="51"/>
        <v>0</v>
      </c>
      <c r="J66" s="243"/>
      <c r="K66" s="242"/>
      <c r="L66" s="224">
        <f t="shared" si="52"/>
        <v>0</v>
      </c>
      <c r="M66" s="244"/>
      <c r="N66" s="242"/>
      <c r="O66" s="224">
        <f t="shared" si="53"/>
        <v>0</v>
      </c>
      <c r="P66" s="226"/>
    </row>
    <row r="67" spans="1:16" ht="24" hidden="1" x14ac:dyDescent="0.25">
      <c r="A67" s="76">
        <v>1200</v>
      </c>
      <c r="B67" s="213" t="s">
        <v>82</v>
      </c>
      <c r="C67" s="77">
        <f t="shared" si="4"/>
        <v>0</v>
      </c>
      <c r="D67" s="214">
        <f>SUM(D68:D69)</f>
        <v>0</v>
      </c>
      <c r="E67" s="473">
        <f t="shared" ref="E67:F67" si="54">SUM(E68:E69)</f>
        <v>0</v>
      </c>
      <c r="F67" s="424">
        <f t="shared" si="54"/>
        <v>0</v>
      </c>
      <c r="G67" s="214">
        <f>SUM(G68:G69)</f>
        <v>0</v>
      </c>
      <c r="H67" s="87">
        <f t="shared" ref="H67:I67" si="55">SUM(H68:H69)</f>
        <v>0</v>
      </c>
      <c r="I67" s="215">
        <f t="shared" si="55"/>
        <v>0</v>
      </c>
      <c r="J67" s="87">
        <f>SUM(J68:J69)</f>
        <v>0</v>
      </c>
      <c r="K67" s="88">
        <f t="shared" ref="K67:L67" si="56">SUM(K68:K69)</f>
        <v>0</v>
      </c>
      <c r="L67" s="215">
        <f t="shared" si="56"/>
        <v>0</v>
      </c>
      <c r="M67" s="77">
        <f>SUM(M68:M69)</f>
        <v>0</v>
      </c>
      <c r="N67" s="88">
        <f t="shared" ref="N67:O67" si="57">SUM(N68:N69)</f>
        <v>0</v>
      </c>
      <c r="O67" s="215">
        <f t="shared" si="57"/>
        <v>0</v>
      </c>
      <c r="P67" s="245"/>
    </row>
    <row r="68" spans="1:16" ht="24" hidden="1" x14ac:dyDescent="0.25">
      <c r="A68" s="496">
        <v>1210</v>
      </c>
      <c r="B68" s="91" t="s">
        <v>83</v>
      </c>
      <c r="C68" s="92">
        <f t="shared" si="4"/>
        <v>0</v>
      </c>
      <c r="D68" s="227"/>
      <c r="E68" s="475"/>
      <c r="F68" s="433">
        <f>D68+E68</f>
        <v>0</v>
      </c>
      <c r="G68" s="227"/>
      <c r="H68" s="97"/>
      <c r="I68" s="228">
        <f>G68+H68</f>
        <v>0</v>
      </c>
      <c r="J68" s="97"/>
      <c r="K68" s="98"/>
      <c r="L68" s="228">
        <f>J68+K68</f>
        <v>0</v>
      </c>
      <c r="M68" s="230"/>
      <c r="N68" s="98"/>
      <c r="O68" s="228">
        <f>M68+N68</f>
        <v>0</v>
      </c>
      <c r="P68" s="231"/>
    </row>
    <row r="69" spans="1:16" ht="24" hidden="1" x14ac:dyDescent="0.25">
      <c r="A69" s="237">
        <v>1220</v>
      </c>
      <c r="B69" s="101" t="s">
        <v>84</v>
      </c>
      <c r="C69" s="102">
        <f t="shared" si="4"/>
        <v>0</v>
      </c>
      <c r="D69" s="238">
        <f>SUM(D70:D74)</f>
        <v>0</v>
      </c>
      <c r="E69" s="477">
        <f t="shared" ref="E69:F69" si="58">SUM(E70:E74)</f>
        <v>0</v>
      </c>
      <c r="F69" s="432">
        <f t="shared" si="58"/>
        <v>0</v>
      </c>
      <c r="G69" s="238">
        <f>SUM(G70:G74)</f>
        <v>0</v>
      </c>
      <c r="H69" s="240">
        <f t="shared" ref="H69:I69" si="59">SUM(H70:H74)</f>
        <v>0</v>
      </c>
      <c r="I69" s="233">
        <f t="shared" si="59"/>
        <v>0</v>
      </c>
      <c r="J69" s="240">
        <f>SUM(J70:J74)</f>
        <v>0</v>
      </c>
      <c r="K69" s="239">
        <f t="shared" ref="K69:L69" si="60">SUM(K70:K74)</f>
        <v>0</v>
      </c>
      <c r="L69" s="233">
        <f t="shared" si="60"/>
        <v>0</v>
      </c>
      <c r="M69" s="102">
        <f>SUM(M70:M74)</f>
        <v>0</v>
      </c>
      <c r="N69" s="239">
        <f t="shared" ref="N69:O69" si="61">SUM(N70:N74)</f>
        <v>0</v>
      </c>
      <c r="O69" s="233">
        <f t="shared" si="61"/>
        <v>0</v>
      </c>
      <c r="P69" s="236"/>
    </row>
    <row r="70" spans="1:16" ht="48" hidden="1" x14ac:dyDescent="0.25">
      <c r="A70" s="58">
        <v>1221</v>
      </c>
      <c r="B70" s="101" t="s">
        <v>85</v>
      </c>
      <c r="C70" s="102">
        <f t="shared" si="4"/>
        <v>0</v>
      </c>
      <c r="D70" s="232"/>
      <c r="E70" s="476"/>
      <c r="F70" s="432">
        <f t="shared" ref="F70:F74" si="62">D70+E70</f>
        <v>0</v>
      </c>
      <c r="G70" s="232"/>
      <c r="H70" s="107"/>
      <c r="I70" s="233">
        <f t="shared" ref="I70:I74" si="63">G70+H70</f>
        <v>0</v>
      </c>
      <c r="J70" s="107"/>
      <c r="K70" s="108"/>
      <c r="L70" s="233">
        <f t="shared" ref="L70:L74" si="64">J70+K70</f>
        <v>0</v>
      </c>
      <c r="M70" s="235"/>
      <c r="N70" s="108"/>
      <c r="O70" s="233">
        <f t="shared" ref="O70:O74" si="65">M70+N70</f>
        <v>0</v>
      </c>
      <c r="P70" s="236"/>
    </row>
    <row r="71" spans="1:16" hidden="1" x14ac:dyDescent="0.25">
      <c r="A71" s="58">
        <v>1223</v>
      </c>
      <c r="B71" s="101" t="s">
        <v>86</v>
      </c>
      <c r="C71" s="102">
        <f t="shared" si="4"/>
        <v>0</v>
      </c>
      <c r="D71" s="232"/>
      <c r="E71" s="476"/>
      <c r="F71" s="432">
        <f t="shared" si="62"/>
        <v>0</v>
      </c>
      <c r="G71" s="232"/>
      <c r="H71" s="107"/>
      <c r="I71" s="233">
        <f t="shared" si="63"/>
        <v>0</v>
      </c>
      <c r="J71" s="107"/>
      <c r="K71" s="108"/>
      <c r="L71" s="233">
        <f t="shared" si="64"/>
        <v>0</v>
      </c>
      <c r="M71" s="235"/>
      <c r="N71" s="108"/>
      <c r="O71" s="233">
        <f t="shared" si="65"/>
        <v>0</v>
      </c>
      <c r="P71" s="236"/>
    </row>
    <row r="72" spans="1:16" hidden="1" x14ac:dyDescent="0.25">
      <c r="A72" s="58">
        <v>1225</v>
      </c>
      <c r="B72" s="101" t="s">
        <v>87</v>
      </c>
      <c r="C72" s="102">
        <f t="shared" si="4"/>
        <v>0</v>
      </c>
      <c r="D72" s="232"/>
      <c r="E72" s="476"/>
      <c r="F72" s="432">
        <f t="shared" si="62"/>
        <v>0</v>
      </c>
      <c r="G72" s="232"/>
      <c r="H72" s="107"/>
      <c r="I72" s="233">
        <f t="shared" si="63"/>
        <v>0</v>
      </c>
      <c r="J72" s="107"/>
      <c r="K72" s="108"/>
      <c r="L72" s="233">
        <f t="shared" si="64"/>
        <v>0</v>
      </c>
      <c r="M72" s="235"/>
      <c r="N72" s="108"/>
      <c r="O72" s="233">
        <f t="shared" si="65"/>
        <v>0</v>
      </c>
      <c r="P72" s="236"/>
    </row>
    <row r="73" spans="1:16" ht="36" hidden="1" x14ac:dyDescent="0.25">
      <c r="A73" s="58">
        <v>1227</v>
      </c>
      <c r="B73" s="101" t="s">
        <v>88</v>
      </c>
      <c r="C73" s="102">
        <f t="shared" si="4"/>
        <v>0</v>
      </c>
      <c r="D73" s="232"/>
      <c r="E73" s="476"/>
      <c r="F73" s="432">
        <f t="shared" si="62"/>
        <v>0</v>
      </c>
      <c r="G73" s="232"/>
      <c r="H73" s="107"/>
      <c r="I73" s="233">
        <f t="shared" si="63"/>
        <v>0</v>
      </c>
      <c r="J73" s="107"/>
      <c r="K73" s="108"/>
      <c r="L73" s="233">
        <f t="shared" si="64"/>
        <v>0</v>
      </c>
      <c r="M73" s="235"/>
      <c r="N73" s="108"/>
      <c r="O73" s="233">
        <f t="shared" si="65"/>
        <v>0</v>
      </c>
      <c r="P73" s="236"/>
    </row>
    <row r="74" spans="1:16" ht="48" hidden="1" x14ac:dyDescent="0.25">
      <c r="A74" s="58">
        <v>1228</v>
      </c>
      <c r="B74" s="101" t="s">
        <v>89</v>
      </c>
      <c r="C74" s="102">
        <f t="shared" si="4"/>
        <v>0</v>
      </c>
      <c r="D74" s="232"/>
      <c r="E74" s="476"/>
      <c r="F74" s="432">
        <f t="shared" si="62"/>
        <v>0</v>
      </c>
      <c r="G74" s="232"/>
      <c r="H74" s="107"/>
      <c r="I74" s="233">
        <f t="shared" si="63"/>
        <v>0</v>
      </c>
      <c r="J74" s="107"/>
      <c r="K74" s="108"/>
      <c r="L74" s="233">
        <f t="shared" si="64"/>
        <v>0</v>
      </c>
      <c r="M74" s="235"/>
      <c r="N74" s="108"/>
      <c r="O74" s="233">
        <f t="shared" si="65"/>
        <v>0</v>
      </c>
      <c r="P74" s="236"/>
    </row>
    <row r="75" spans="1:16" x14ac:dyDescent="0.25">
      <c r="A75" s="205">
        <v>2000</v>
      </c>
      <c r="B75" s="205" t="s">
        <v>90</v>
      </c>
      <c r="C75" s="206">
        <f t="shared" si="4"/>
        <v>35970</v>
      </c>
      <c r="D75" s="207">
        <f>SUM(D76,D83,D130,D164,D165,D172)</f>
        <v>38850</v>
      </c>
      <c r="E75" s="472">
        <f t="shared" ref="E75:F75" si="66">SUM(E76,E83,E130,E164,E165,E172)</f>
        <v>-2880</v>
      </c>
      <c r="F75" s="431">
        <f t="shared" si="66"/>
        <v>35970</v>
      </c>
      <c r="G75" s="207">
        <f>SUM(G76,G83,G130,G164,G165,G172)</f>
        <v>0</v>
      </c>
      <c r="H75" s="209">
        <f t="shared" ref="H75:I75" si="67">SUM(H76,H83,H130,H164,H165,H172)</f>
        <v>0</v>
      </c>
      <c r="I75" s="210">
        <f t="shared" si="67"/>
        <v>0</v>
      </c>
      <c r="J75" s="209">
        <f>SUM(J76,J83,J130,J164,J165,J172)</f>
        <v>0</v>
      </c>
      <c r="K75" s="208">
        <f t="shared" ref="K75:L75" si="68">SUM(K76,K83,K130,K164,K165,K172)</f>
        <v>0</v>
      </c>
      <c r="L75" s="210">
        <f t="shared" si="68"/>
        <v>0</v>
      </c>
      <c r="M75" s="206">
        <f>SUM(M76,M83,M130,M164,M165,M172)</f>
        <v>0</v>
      </c>
      <c r="N75" s="208">
        <f t="shared" ref="N75:O75" si="69">SUM(N76,N83,N130,N164,N165,N172)</f>
        <v>0</v>
      </c>
      <c r="O75" s="210">
        <f t="shared" si="69"/>
        <v>0</v>
      </c>
      <c r="P75" s="212"/>
    </row>
    <row r="76" spans="1:16" ht="24" hidden="1" x14ac:dyDescent="0.25">
      <c r="A76" s="76">
        <v>2100</v>
      </c>
      <c r="B76" s="213" t="s">
        <v>91</v>
      </c>
      <c r="C76" s="77">
        <f t="shared" si="4"/>
        <v>0</v>
      </c>
      <c r="D76" s="214">
        <f>SUM(D77,D80)</f>
        <v>0</v>
      </c>
      <c r="E76" s="473">
        <f t="shared" ref="E76:F76" si="70">SUM(E77,E80)</f>
        <v>0</v>
      </c>
      <c r="F76" s="424">
        <f t="shared" si="70"/>
        <v>0</v>
      </c>
      <c r="G76" s="214">
        <f>SUM(G77,G80)</f>
        <v>0</v>
      </c>
      <c r="H76" s="87">
        <f t="shared" ref="H76:I76" si="71">SUM(H77,H80)</f>
        <v>0</v>
      </c>
      <c r="I76" s="215">
        <f t="shared" si="71"/>
        <v>0</v>
      </c>
      <c r="J76" s="87">
        <f>SUM(J77,J80)</f>
        <v>0</v>
      </c>
      <c r="K76" s="88">
        <f t="shared" ref="K76:L76" si="72">SUM(K77,K80)</f>
        <v>0</v>
      </c>
      <c r="L76" s="215">
        <f t="shared" si="72"/>
        <v>0</v>
      </c>
      <c r="M76" s="77">
        <f>SUM(M77,M80)</f>
        <v>0</v>
      </c>
      <c r="N76" s="88">
        <f t="shared" ref="N76:O76" si="73">SUM(N77,N80)</f>
        <v>0</v>
      </c>
      <c r="O76" s="215">
        <f t="shared" si="73"/>
        <v>0</v>
      </c>
      <c r="P76" s="245"/>
    </row>
    <row r="77" spans="1:16" ht="24" hidden="1" x14ac:dyDescent="0.25">
      <c r="A77" s="496">
        <v>2110</v>
      </c>
      <c r="B77" s="91" t="s">
        <v>92</v>
      </c>
      <c r="C77" s="92">
        <f t="shared" si="4"/>
        <v>0</v>
      </c>
      <c r="D77" s="246">
        <f>SUM(D78:D79)</f>
        <v>0</v>
      </c>
      <c r="E77" s="480">
        <f t="shared" ref="E77:F77" si="74">SUM(E78:E79)</f>
        <v>0</v>
      </c>
      <c r="F77" s="433">
        <f t="shared" si="74"/>
        <v>0</v>
      </c>
      <c r="G77" s="246">
        <f>SUM(G78:G79)</f>
        <v>0</v>
      </c>
      <c r="H77" s="248">
        <f t="shared" ref="H77:I77" si="75">SUM(H78:H79)</f>
        <v>0</v>
      </c>
      <c r="I77" s="228">
        <f t="shared" si="75"/>
        <v>0</v>
      </c>
      <c r="J77" s="248">
        <f>SUM(J78:J79)</f>
        <v>0</v>
      </c>
      <c r="K77" s="247">
        <f t="shared" ref="K77:L77" si="76">SUM(K78:K79)</f>
        <v>0</v>
      </c>
      <c r="L77" s="228">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c r="E78" s="476"/>
      <c r="F78" s="432">
        <f t="shared" ref="F78:F79" si="78">D78+E78</f>
        <v>0</v>
      </c>
      <c r="G78" s="232"/>
      <c r="H78" s="107"/>
      <c r="I78" s="233">
        <f t="shared" ref="I78:I79" si="79">G78+H78</f>
        <v>0</v>
      </c>
      <c r="J78" s="107"/>
      <c r="K78" s="108"/>
      <c r="L78" s="233">
        <f t="shared" ref="L78:L79" si="80">J78+K78</f>
        <v>0</v>
      </c>
      <c r="M78" s="235"/>
      <c r="N78" s="108"/>
      <c r="O78" s="233">
        <f t="shared" ref="O78:O79" si="81">M78+N78</f>
        <v>0</v>
      </c>
      <c r="P78" s="236"/>
    </row>
    <row r="79" spans="1:16" ht="24" hidden="1" x14ac:dyDescent="0.25">
      <c r="A79" s="58">
        <v>2112</v>
      </c>
      <c r="B79" s="101" t="s">
        <v>94</v>
      </c>
      <c r="C79" s="102">
        <f t="shared" si="4"/>
        <v>0</v>
      </c>
      <c r="D79" s="232"/>
      <c r="E79" s="476"/>
      <c r="F79" s="432">
        <f t="shared" si="78"/>
        <v>0</v>
      </c>
      <c r="G79" s="232"/>
      <c r="H79" s="107"/>
      <c r="I79" s="233">
        <f t="shared" si="79"/>
        <v>0</v>
      </c>
      <c r="J79" s="107"/>
      <c r="K79" s="108"/>
      <c r="L79" s="233">
        <f t="shared" si="80"/>
        <v>0</v>
      </c>
      <c r="M79" s="235"/>
      <c r="N79" s="108"/>
      <c r="O79" s="233">
        <f t="shared" si="81"/>
        <v>0</v>
      </c>
      <c r="P79" s="236"/>
    </row>
    <row r="80" spans="1:16" ht="24" hidden="1" x14ac:dyDescent="0.25">
      <c r="A80" s="237">
        <v>2120</v>
      </c>
      <c r="B80" s="101" t="s">
        <v>95</v>
      </c>
      <c r="C80" s="102">
        <f t="shared" si="4"/>
        <v>0</v>
      </c>
      <c r="D80" s="238">
        <f>SUM(D81:D82)</f>
        <v>0</v>
      </c>
      <c r="E80" s="477">
        <f t="shared" ref="E80:F80" si="82">SUM(E81:E82)</f>
        <v>0</v>
      </c>
      <c r="F80" s="432">
        <f t="shared" si="82"/>
        <v>0</v>
      </c>
      <c r="G80" s="238">
        <f>SUM(G81:G82)</f>
        <v>0</v>
      </c>
      <c r="H80" s="240">
        <f t="shared" ref="H80:I80" si="83">SUM(H81:H82)</f>
        <v>0</v>
      </c>
      <c r="I80" s="233">
        <f t="shared" si="83"/>
        <v>0</v>
      </c>
      <c r="J80" s="240">
        <f>SUM(J81:J82)</f>
        <v>0</v>
      </c>
      <c r="K80" s="239">
        <f t="shared" ref="K80:L80" si="84">SUM(K81:K82)</f>
        <v>0</v>
      </c>
      <c r="L80" s="233">
        <f t="shared" si="84"/>
        <v>0</v>
      </c>
      <c r="M80" s="102">
        <f>SUM(M81:M82)</f>
        <v>0</v>
      </c>
      <c r="N80" s="239">
        <f t="shared" ref="N80:O80" si="85">SUM(N81:N82)</f>
        <v>0</v>
      </c>
      <c r="O80" s="233">
        <f t="shared" si="85"/>
        <v>0</v>
      </c>
      <c r="P80" s="236"/>
    </row>
    <row r="81" spans="1:16" hidden="1" x14ac:dyDescent="0.25">
      <c r="A81" s="58">
        <v>2121</v>
      </c>
      <c r="B81" s="101" t="s">
        <v>93</v>
      </c>
      <c r="C81" s="102">
        <f t="shared" si="4"/>
        <v>0</v>
      </c>
      <c r="D81" s="232"/>
      <c r="E81" s="476"/>
      <c r="F81" s="432">
        <f t="shared" ref="F81:F82" si="86">D81+E81</f>
        <v>0</v>
      </c>
      <c r="G81" s="232"/>
      <c r="H81" s="107"/>
      <c r="I81" s="233">
        <f t="shared" ref="I81:I82" si="87">G81+H81</f>
        <v>0</v>
      </c>
      <c r="J81" s="107"/>
      <c r="K81" s="108"/>
      <c r="L81" s="233">
        <f t="shared" ref="L81:L82" si="88">J81+K81</f>
        <v>0</v>
      </c>
      <c r="M81" s="235"/>
      <c r="N81" s="108"/>
      <c r="O81" s="233">
        <f t="shared" ref="O81:O82" si="89">M81+N81</f>
        <v>0</v>
      </c>
      <c r="P81" s="236"/>
    </row>
    <row r="82" spans="1:16" ht="24" hidden="1" x14ac:dyDescent="0.25">
      <c r="A82" s="58">
        <v>2122</v>
      </c>
      <c r="B82" s="101" t="s">
        <v>94</v>
      </c>
      <c r="C82" s="102">
        <f t="shared" si="4"/>
        <v>0</v>
      </c>
      <c r="D82" s="232"/>
      <c r="E82" s="476"/>
      <c r="F82" s="432">
        <f t="shared" si="86"/>
        <v>0</v>
      </c>
      <c r="G82" s="232"/>
      <c r="H82" s="107"/>
      <c r="I82" s="233">
        <f t="shared" si="87"/>
        <v>0</v>
      </c>
      <c r="J82" s="107"/>
      <c r="K82" s="108"/>
      <c r="L82" s="233">
        <f t="shared" si="88"/>
        <v>0</v>
      </c>
      <c r="M82" s="235"/>
      <c r="N82" s="108"/>
      <c r="O82" s="233">
        <f t="shared" si="89"/>
        <v>0</v>
      </c>
      <c r="P82" s="236"/>
    </row>
    <row r="83" spans="1:16" x14ac:dyDescent="0.25">
      <c r="A83" s="76">
        <v>2200</v>
      </c>
      <c r="B83" s="213" t="s">
        <v>96</v>
      </c>
      <c r="C83" s="77">
        <f t="shared" si="4"/>
        <v>35970</v>
      </c>
      <c r="D83" s="214">
        <f>SUM(D84,D89,D95,D103,D112,D116,D122,D128)</f>
        <v>38850</v>
      </c>
      <c r="E83" s="473">
        <f t="shared" ref="E83:F83" si="90">SUM(E84,E89,E95,E103,E112,E116,E122,E128)</f>
        <v>-2880</v>
      </c>
      <c r="F83" s="424">
        <f t="shared" si="90"/>
        <v>35970</v>
      </c>
      <c r="G83" s="214">
        <f>SUM(G84,G89,G95,G103,G112,G116,G122,G128)</f>
        <v>0</v>
      </c>
      <c r="H83" s="87">
        <f t="shared" ref="H83:I83" si="91">SUM(H84,H89,H95,H103,H112,H116,H122,H128)</f>
        <v>0</v>
      </c>
      <c r="I83" s="215">
        <f t="shared" si="91"/>
        <v>0</v>
      </c>
      <c r="J83" s="87">
        <f>SUM(J84,J89,J95,J103,J112,J116,J122,J128)</f>
        <v>0</v>
      </c>
      <c r="K83" s="88">
        <f t="shared" ref="K83:L83" si="92">SUM(K84,K89,K95,K103,K112,K116,K122,K128)</f>
        <v>0</v>
      </c>
      <c r="L83" s="215">
        <f t="shared" si="92"/>
        <v>0</v>
      </c>
      <c r="M83" s="125">
        <f>SUM(M84,M89,M95,M103,M112,M116,M122,M128)</f>
        <v>0</v>
      </c>
      <c r="N83" s="249">
        <f t="shared" ref="N83:O83" si="93">SUM(N84,N89,N95,N103,N112,N116,N122,N128)</f>
        <v>0</v>
      </c>
      <c r="O83" s="250">
        <f t="shared" si="93"/>
        <v>0</v>
      </c>
      <c r="P83" s="251"/>
    </row>
    <row r="84" spans="1:16" ht="24" hidden="1" x14ac:dyDescent="0.25">
      <c r="A84" s="220">
        <v>2210</v>
      </c>
      <c r="B84" s="164" t="s">
        <v>97</v>
      </c>
      <c r="C84" s="170">
        <f t="shared" si="4"/>
        <v>0</v>
      </c>
      <c r="D84" s="221">
        <f>SUM(D85:D88)</f>
        <v>0</v>
      </c>
      <c r="E84" s="474">
        <f t="shared" ref="E84:F84" si="94">SUM(E85:E88)</f>
        <v>0</v>
      </c>
      <c r="F84" s="426">
        <f t="shared" si="94"/>
        <v>0</v>
      </c>
      <c r="G84" s="221">
        <f>SUM(G85:G88)</f>
        <v>0</v>
      </c>
      <c r="H84" s="223">
        <f t="shared" ref="H84:I84" si="95">SUM(H85:H88)</f>
        <v>0</v>
      </c>
      <c r="I84" s="224">
        <f t="shared" si="95"/>
        <v>0</v>
      </c>
      <c r="J84" s="223">
        <f>SUM(J85:J88)</f>
        <v>0</v>
      </c>
      <c r="K84" s="222">
        <f t="shared" ref="K84:L84" si="96">SUM(K85:K88)</f>
        <v>0</v>
      </c>
      <c r="L84" s="224">
        <f t="shared" si="96"/>
        <v>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c r="E85" s="475"/>
      <c r="F85" s="433">
        <f t="shared" ref="F85:F88" si="99">D85+E85</f>
        <v>0</v>
      </c>
      <c r="G85" s="227"/>
      <c r="H85" s="97"/>
      <c r="I85" s="228">
        <f t="shared" ref="I85:I88" si="100">G85+H85</f>
        <v>0</v>
      </c>
      <c r="J85" s="97"/>
      <c r="K85" s="98"/>
      <c r="L85" s="228">
        <f t="shared" ref="L85:L88" si="101">J85+K85</f>
        <v>0</v>
      </c>
      <c r="M85" s="230"/>
      <c r="N85" s="98"/>
      <c r="O85" s="228">
        <f t="shared" ref="O85:O88" si="102">M85+N85</f>
        <v>0</v>
      </c>
      <c r="P85" s="231"/>
    </row>
    <row r="86" spans="1:16" ht="36" hidden="1" x14ac:dyDescent="0.25">
      <c r="A86" s="58">
        <v>2212</v>
      </c>
      <c r="B86" s="101" t="s">
        <v>99</v>
      </c>
      <c r="C86" s="102">
        <f t="shared" si="98"/>
        <v>0</v>
      </c>
      <c r="D86" s="232"/>
      <c r="E86" s="476"/>
      <c r="F86" s="432">
        <f t="shared" si="99"/>
        <v>0</v>
      </c>
      <c r="G86" s="232"/>
      <c r="H86" s="107"/>
      <c r="I86" s="233">
        <f t="shared" si="100"/>
        <v>0</v>
      </c>
      <c r="J86" s="107"/>
      <c r="K86" s="108"/>
      <c r="L86" s="233">
        <f t="shared" si="101"/>
        <v>0</v>
      </c>
      <c r="M86" s="235"/>
      <c r="N86" s="108"/>
      <c r="O86" s="233">
        <f t="shared" si="102"/>
        <v>0</v>
      </c>
      <c r="P86" s="236"/>
    </row>
    <row r="87" spans="1:16" ht="24" hidden="1" x14ac:dyDescent="0.25">
      <c r="A87" s="58">
        <v>2214</v>
      </c>
      <c r="B87" s="101" t="s">
        <v>100</v>
      </c>
      <c r="C87" s="102">
        <f t="shared" si="98"/>
        <v>0</v>
      </c>
      <c r="D87" s="232"/>
      <c r="E87" s="476"/>
      <c r="F87" s="432">
        <f t="shared" si="99"/>
        <v>0</v>
      </c>
      <c r="G87" s="232"/>
      <c r="H87" s="107"/>
      <c r="I87" s="233">
        <f t="shared" si="100"/>
        <v>0</v>
      </c>
      <c r="J87" s="107"/>
      <c r="K87" s="108"/>
      <c r="L87" s="233">
        <f t="shared" si="101"/>
        <v>0</v>
      </c>
      <c r="M87" s="235"/>
      <c r="N87" s="108"/>
      <c r="O87" s="233">
        <f t="shared" si="102"/>
        <v>0</v>
      </c>
      <c r="P87" s="236"/>
    </row>
    <row r="88" spans="1:16" hidden="1" x14ac:dyDescent="0.25">
      <c r="A88" s="58">
        <v>2219</v>
      </c>
      <c r="B88" s="101" t="s">
        <v>101</v>
      </c>
      <c r="C88" s="102">
        <f t="shared" si="98"/>
        <v>0</v>
      </c>
      <c r="D88" s="232"/>
      <c r="E88" s="476"/>
      <c r="F88" s="432">
        <f t="shared" si="99"/>
        <v>0</v>
      </c>
      <c r="G88" s="232"/>
      <c r="H88" s="107"/>
      <c r="I88" s="233">
        <f t="shared" si="100"/>
        <v>0</v>
      </c>
      <c r="J88" s="107"/>
      <c r="K88" s="108"/>
      <c r="L88" s="233">
        <f t="shared" si="101"/>
        <v>0</v>
      </c>
      <c r="M88" s="235"/>
      <c r="N88" s="108"/>
      <c r="O88" s="233">
        <f t="shared" si="102"/>
        <v>0</v>
      </c>
      <c r="P88" s="236"/>
    </row>
    <row r="89" spans="1:16" ht="24" hidden="1" x14ac:dyDescent="0.25">
      <c r="A89" s="237">
        <v>2220</v>
      </c>
      <c r="B89" s="101" t="s">
        <v>102</v>
      </c>
      <c r="C89" s="102">
        <f t="shared" si="98"/>
        <v>0</v>
      </c>
      <c r="D89" s="238">
        <f>SUM(D90:D94)</f>
        <v>0</v>
      </c>
      <c r="E89" s="477">
        <f t="shared" ref="E89:F89" si="103">SUM(E90:E94)</f>
        <v>0</v>
      </c>
      <c r="F89" s="432">
        <f t="shared" si="103"/>
        <v>0</v>
      </c>
      <c r="G89" s="238">
        <f>SUM(G90:G94)</f>
        <v>0</v>
      </c>
      <c r="H89" s="240">
        <f t="shared" ref="H89:I89" si="104">SUM(H90:H94)</f>
        <v>0</v>
      </c>
      <c r="I89" s="233">
        <f t="shared" si="104"/>
        <v>0</v>
      </c>
      <c r="J89" s="240">
        <f>SUM(J90:J94)</f>
        <v>0</v>
      </c>
      <c r="K89" s="239">
        <f t="shared" ref="K89:L89" si="105">SUM(K90:K94)</f>
        <v>0</v>
      </c>
      <c r="L89" s="233">
        <f t="shared" si="105"/>
        <v>0</v>
      </c>
      <c r="M89" s="102">
        <f>SUM(M90:M94)</f>
        <v>0</v>
      </c>
      <c r="N89" s="239">
        <f t="shared" ref="N89:O89" si="106">SUM(N90:N94)</f>
        <v>0</v>
      </c>
      <c r="O89" s="233">
        <f t="shared" si="106"/>
        <v>0</v>
      </c>
      <c r="P89" s="236"/>
    </row>
    <row r="90" spans="1:16" ht="24" hidden="1" x14ac:dyDescent="0.25">
      <c r="A90" s="58">
        <v>2221</v>
      </c>
      <c r="B90" s="101" t="s">
        <v>103</v>
      </c>
      <c r="C90" s="102">
        <f t="shared" si="98"/>
        <v>0</v>
      </c>
      <c r="D90" s="232"/>
      <c r="E90" s="476"/>
      <c r="F90" s="432">
        <f t="shared" ref="F90:F94" si="107">D90+E90</f>
        <v>0</v>
      </c>
      <c r="G90" s="232"/>
      <c r="H90" s="107"/>
      <c r="I90" s="233">
        <f t="shared" ref="I90:I94" si="108">G90+H90</f>
        <v>0</v>
      </c>
      <c r="J90" s="107"/>
      <c r="K90" s="108"/>
      <c r="L90" s="233">
        <f t="shared" ref="L90:L94" si="109">J90+K90</f>
        <v>0</v>
      </c>
      <c r="M90" s="235"/>
      <c r="N90" s="108"/>
      <c r="O90" s="233">
        <f t="shared" ref="O90:O94" si="110">M90+N90</f>
        <v>0</v>
      </c>
      <c r="P90" s="236"/>
    </row>
    <row r="91" spans="1:16" hidden="1" x14ac:dyDescent="0.25">
      <c r="A91" s="58">
        <v>2222</v>
      </c>
      <c r="B91" s="101" t="s">
        <v>104</v>
      </c>
      <c r="C91" s="102">
        <f t="shared" si="98"/>
        <v>0</v>
      </c>
      <c r="D91" s="232"/>
      <c r="E91" s="476"/>
      <c r="F91" s="432">
        <f t="shared" si="107"/>
        <v>0</v>
      </c>
      <c r="G91" s="232"/>
      <c r="H91" s="107"/>
      <c r="I91" s="233">
        <f t="shared" si="108"/>
        <v>0</v>
      </c>
      <c r="J91" s="107"/>
      <c r="K91" s="108"/>
      <c r="L91" s="233">
        <f t="shared" si="109"/>
        <v>0</v>
      </c>
      <c r="M91" s="235"/>
      <c r="N91" s="108"/>
      <c r="O91" s="233">
        <f t="shared" si="110"/>
        <v>0</v>
      </c>
      <c r="P91" s="236"/>
    </row>
    <row r="92" spans="1:16" hidden="1" x14ac:dyDescent="0.25">
      <c r="A92" s="58">
        <v>2223</v>
      </c>
      <c r="B92" s="101" t="s">
        <v>105</v>
      </c>
      <c r="C92" s="102">
        <f t="shared" si="98"/>
        <v>0</v>
      </c>
      <c r="D92" s="232"/>
      <c r="E92" s="476"/>
      <c r="F92" s="432">
        <f t="shared" si="107"/>
        <v>0</v>
      </c>
      <c r="G92" s="232"/>
      <c r="H92" s="107"/>
      <c r="I92" s="233">
        <f t="shared" si="108"/>
        <v>0</v>
      </c>
      <c r="J92" s="107"/>
      <c r="K92" s="108"/>
      <c r="L92" s="233">
        <f t="shared" si="109"/>
        <v>0</v>
      </c>
      <c r="M92" s="235"/>
      <c r="N92" s="108"/>
      <c r="O92" s="233">
        <f t="shared" si="110"/>
        <v>0</v>
      </c>
      <c r="P92" s="236"/>
    </row>
    <row r="93" spans="1:16" ht="48" hidden="1" x14ac:dyDescent="0.25">
      <c r="A93" s="58">
        <v>2224</v>
      </c>
      <c r="B93" s="101" t="s">
        <v>106</v>
      </c>
      <c r="C93" s="102">
        <f t="shared" si="98"/>
        <v>0</v>
      </c>
      <c r="D93" s="232"/>
      <c r="E93" s="476"/>
      <c r="F93" s="432">
        <f t="shared" si="107"/>
        <v>0</v>
      </c>
      <c r="G93" s="232"/>
      <c r="H93" s="107"/>
      <c r="I93" s="233">
        <f t="shared" si="108"/>
        <v>0</v>
      </c>
      <c r="J93" s="107"/>
      <c r="K93" s="108"/>
      <c r="L93" s="233">
        <f t="shared" si="109"/>
        <v>0</v>
      </c>
      <c r="M93" s="235"/>
      <c r="N93" s="108"/>
      <c r="O93" s="233">
        <f t="shared" si="110"/>
        <v>0</v>
      </c>
      <c r="P93" s="236"/>
    </row>
    <row r="94" spans="1:16" ht="24" hidden="1" x14ac:dyDescent="0.25">
      <c r="A94" s="58">
        <v>2229</v>
      </c>
      <c r="B94" s="101" t="s">
        <v>107</v>
      </c>
      <c r="C94" s="102">
        <f t="shared" si="98"/>
        <v>0</v>
      </c>
      <c r="D94" s="232"/>
      <c r="E94" s="476"/>
      <c r="F94" s="432">
        <f t="shared" si="107"/>
        <v>0</v>
      </c>
      <c r="G94" s="232"/>
      <c r="H94" s="107"/>
      <c r="I94" s="233">
        <f t="shared" si="108"/>
        <v>0</v>
      </c>
      <c r="J94" s="107"/>
      <c r="K94" s="108"/>
      <c r="L94" s="233">
        <f t="shared" si="109"/>
        <v>0</v>
      </c>
      <c r="M94" s="235"/>
      <c r="N94" s="108"/>
      <c r="O94" s="233">
        <f t="shared" si="110"/>
        <v>0</v>
      </c>
      <c r="P94" s="236"/>
    </row>
    <row r="95" spans="1:16" ht="36" hidden="1" x14ac:dyDescent="0.25">
      <c r="A95" s="237">
        <v>2230</v>
      </c>
      <c r="B95" s="101" t="s">
        <v>108</v>
      </c>
      <c r="C95" s="102">
        <f t="shared" si="98"/>
        <v>0</v>
      </c>
      <c r="D95" s="238">
        <f>SUM(D96:D102)</f>
        <v>0</v>
      </c>
      <c r="E95" s="477">
        <f t="shared" ref="E95:F95" si="111">SUM(E96:E102)</f>
        <v>0</v>
      </c>
      <c r="F95" s="432">
        <f t="shared" si="111"/>
        <v>0</v>
      </c>
      <c r="G95" s="238">
        <f>SUM(G96:G102)</f>
        <v>0</v>
      </c>
      <c r="H95" s="240">
        <f t="shared" ref="H95:I95" si="112">SUM(H96:H102)</f>
        <v>0</v>
      </c>
      <c r="I95" s="233">
        <f t="shared" si="112"/>
        <v>0</v>
      </c>
      <c r="J95" s="240">
        <f>SUM(J96:J102)</f>
        <v>0</v>
      </c>
      <c r="K95" s="239">
        <f t="shared" ref="K95:L95" si="113">SUM(K96:K102)</f>
        <v>0</v>
      </c>
      <c r="L95" s="233">
        <f t="shared" si="113"/>
        <v>0</v>
      </c>
      <c r="M95" s="102">
        <f>SUM(M96:M102)</f>
        <v>0</v>
      </c>
      <c r="N95" s="239">
        <f t="shared" ref="N95:O95" si="114">SUM(N96:N102)</f>
        <v>0</v>
      </c>
      <c r="O95" s="233">
        <f t="shared" si="114"/>
        <v>0</v>
      </c>
      <c r="P95" s="236"/>
    </row>
    <row r="96" spans="1:16" ht="24" hidden="1" x14ac:dyDescent="0.25">
      <c r="A96" s="58">
        <v>2231</v>
      </c>
      <c r="B96" s="101" t="s">
        <v>109</v>
      </c>
      <c r="C96" s="102">
        <f t="shared" si="98"/>
        <v>0</v>
      </c>
      <c r="D96" s="232"/>
      <c r="E96" s="476"/>
      <c r="F96" s="432">
        <f t="shared" ref="F96:F102" si="115">D96+E96</f>
        <v>0</v>
      </c>
      <c r="G96" s="232"/>
      <c r="H96" s="107"/>
      <c r="I96" s="233">
        <f t="shared" ref="I96:I102" si="116">G96+H96</f>
        <v>0</v>
      </c>
      <c r="J96" s="107"/>
      <c r="K96" s="108"/>
      <c r="L96" s="233">
        <f t="shared" ref="L96:L102" si="117">J96+K96</f>
        <v>0</v>
      </c>
      <c r="M96" s="235"/>
      <c r="N96" s="108"/>
      <c r="O96" s="233">
        <f t="shared" ref="O96:O102" si="118">M96+N96</f>
        <v>0</v>
      </c>
      <c r="P96" s="236"/>
    </row>
    <row r="97" spans="1:16" ht="24.75" hidden="1" customHeight="1" x14ac:dyDescent="0.25">
      <c r="A97" s="58">
        <v>2232</v>
      </c>
      <c r="B97" s="101" t="s">
        <v>110</v>
      </c>
      <c r="C97" s="102">
        <f t="shared" si="98"/>
        <v>0</v>
      </c>
      <c r="D97" s="232"/>
      <c r="E97" s="476"/>
      <c r="F97" s="432">
        <f t="shared" si="115"/>
        <v>0</v>
      </c>
      <c r="G97" s="232"/>
      <c r="H97" s="107"/>
      <c r="I97" s="233">
        <f t="shared" si="116"/>
        <v>0</v>
      </c>
      <c r="J97" s="107"/>
      <c r="K97" s="108"/>
      <c r="L97" s="233">
        <f t="shared" si="117"/>
        <v>0</v>
      </c>
      <c r="M97" s="235"/>
      <c r="N97" s="108"/>
      <c r="O97" s="233">
        <f t="shared" si="118"/>
        <v>0</v>
      </c>
      <c r="P97" s="236"/>
    </row>
    <row r="98" spans="1:16" ht="24" hidden="1" x14ac:dyDescent="0.25">
      <c r="A98" s="48">
        <v>2233</v>
      </c>
      <c r="B98" s="91" t="s">
        <v>111</v>
      </c>
      <c r="C98" s="92">
        <f t="shared" si="98"/>
        <v>0</v>
      </c>
      <c r="D98" s="227"/>
      <c r="E98" s="475"/>
      <c r="F98" s="433">
        <f t="shared" si="115"/>
        <v>0</v>
      </c>
      <c r="G98" s="227"/>
      <c r="H98" s="97"/>
      <c r="I98" s="228">
        <f t="shared" si="116"/>
        <v>0</v>
      </c>
      <c r="J98" s="97"/>
      <c r="K98" s="98"/>
      <c r="L98" s="228">
        <f t="shared" si="117"/>
        <v>0</v>
      </c>
      <c r="M98" s="230"/>
      <c r="N98" s="98"/>
      <c r="O98" s="228">
        <f t="shared" si="118"/>
        <v>0</v>
      </c>
      <c r="P98" s="231"/>
    </row>
    <row r="99" spans="1:16" ht="36" hidden="1" x14ac:dyDescent="0.25">
      <c r="A99" s="58">
        <v>2234</v>
      </c>
      <c r="B99" s="101" t="s">
        <v>112</v>
      </c>
      <c r="C99" s="102">
        <f t="shared" si="98"/>
        <v>0</v>
      </c>
      <c r="D99" s="232"/>
      <c r="E99" s="476"/>
      <c r="F99" s="432">
        <f t="shared" si="115"/>
        <v>0</v>
      </c>
      <c r="G99" s="232"/>
      <c r="H99" s="107"/>
      <c r="I99" s="233">
        <f t="shared" si="116"/>
        <v>0</v>
      </c>
      <c r="J99" s="107"/>
      <c r="K99" s="108"/>
      <c r="L99" s="233">
        <f t="shared" si="117"/>
        <v>0</v>
      </c>
      <c r="M99" s="235"/>
      <c r="N99" s="108"/>
      <c r="O99" s="233">
        <f t="shared" si="118"/>
        <v>0</v>
      </c>
      <c r="P99" s="236"/>
    </row>
    <row r="100" spans="1:16" ht="24" hidden="1" x14ac:dyDescent="0.25">
      <c r="A100" s="58">
        <v>2235</v>
      </c>
      <c r="B100" s="101" t="s">
        <v>113</v>
      </c>
      <c r="C100" s="102">
        <f t="shared" si="98"/>
        <v>0</v>
      </c>
      <c r="D100" s="232"/>
      <c r="E100" s="476"/>
      <c r="F100" s="432">
        <f t="shared" si="115"/>
        <v>0</v>
      </c>
      <c r="G100" s="232"/>
      <c r="H100" s="107"/>
      <c r="I100" s="233">
        <f t="shared" si="116"/>
        <v>0</v>
      </c>
      <c r="J100" s="107"/>
      <c r="K100" s="108"/>
      <c r="L100" s="233">
        <f t="shared" si="117"/>
        <v>0</v>
      </c>
      <c r="M100" s="235"/>
      <c r="N100" s="108"/>
      <c r="O100" s="233">
        <f t="shared" si="118"/>
        <v>0</v>
      </c>
      <c r="P100" s="236"/>
    </row>
    <row r="101" spans="1:16" hidden="1" x14ac:dyDescent="0.25">
      <c r="A101" s="58">
        <v>2236</v>
      </c>
      <c r="B101" s="101" t="s">
        <v>114</v>
      </c>
      <c r="C101" s="102">
        <f t="shared" si="98"/>
        <v>0</v>
      </c>
      <c r="D101" s="232"/>
      <c r="E101" s="476"/>
      <c r="F101" s="432">
        <f t="shared" si="115"/>
        <v>0</v>
      </c>
      <c r="G101" s="232"/>
      <c r="H101" s="107"/>
      <c r="I101" s="233">
        <f t="shared" si="116"/>
        <v>0</v>
      </c>
      <c r="J101" s="107"/>
      <c r="K101" s="108"/>
      <c r="L101" s="233">
        <f t="shared" si="117"/>
        <v>0</v>
      </c>
      <c r="M101" s="235"/>
      <c r="N101" s="108"/>
      <c r="O101" s="233">
        <f t="shared" si="118"/>
        <v>0</v>
      </c>
      <c r="P101" s="236"/>
    </row>
    <row r="102" spans="1:16" ht="24" hidden="1" x14ac:dyDescent="0.25">
      <c r="A102" s="58">
        <v>2239</v>
      </c>
      <c r="B102" s="101" t="s">
        <v>115</v>
      </c>
      <c r="C102" s="102">
        <f t="shared" si="98"/>
        <v>0</v>
      </c>
      <c r="D102" s="232"/>
      <c r="E102" s="476"/>
      <c r="F102" s="432">
        <f t="shared" si="115"/>
        <v>0</v>
      </c>
      <c r="G102" s="232"/>
      <c r="H102" s="107"/>
      <c r="I102" s="233">
        <f t="shared" si="116"/>
        <v>0</v>
      </c>
      <c r="J102" s="107"/>
      <c r="K102" s="108"/>
      <c r="L102" s="233">
        <f t="shared" si="117"/>
        <v>0</v>
      </c>
      <c r="M102" s="235"/>
      <c r="N102" s="108"/>
      <c r="O102" s="233">
        <f t="shared" si="118"/>
        <v>0</v>
      </c>
      <c r="P102" s="236"/>
    </row>
    <row r="103" spans="1:16" ht="36" hidden="1" x14ac:dyDescent="0.25">
      <c r="A103" s="237">
        <v>2240</v>
      </c>
      <c r="B103" s="101" t="s">
        <v>116</v>
      </c>
      <c r="C103" s="102">
        <f t="shared" si="98"/>
        <v>0</v>
      </c>
      <c r="D103" s="238">
        <f>SUM(D104:D111)</f>
        <v>0</v>
      </c>
      <c r="E103" s="477">
        <f t="shared" ref="E103:F103" si="119">SUM(E104:E111)</f>
        <v>0</v>
      </c>
      <c r="F103" s="432">
        <f t="shared" si="119"/>
        <v>0</v>
      </c>
      <c r="G103" s="238">
        <f>SUM(G104:G111)</f>
        <v>0</v>
      </c>
      <c r="H103" s="240">
        <f t="shared" ref="H103:I103" si="120">SUM(H104:H111)</f>
        <v>0</v>
      </c>
      <c r="I103" s="233">
        <f t="shared" si="120"/>
        <v>0</v>
      </c>
      <c r="J103" s="240">
        <f>SUM(J104:J111)</f>
        <v>0</v>
      </c>
      <c r="K103" s="239">
        <f t="shared" ref="K103:L103" si="121">SUM(K104:K111)</f>
        <v>0</v>
      </c>
      <c r="L103" s="233">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c r="E104" s="476"/>
      <c r="F104" s="432">
        <f t="shared" ref="F104:F111" si="123">D104+E104</f>
        <v>0</v>
      </c>
      <c r="G104" s="232"/>
      <c r="H104" s="107"/>
      <c r="I104" s="233">
        <f t="shared" ref="I104:I111" si="124">G104+H104</f>
        <v>0</v>
      </c>
      <c r="J104" s="107"/>
      <c r="K104" s="108"/>
      <c r="L104" s="233">
        <f t="shared" ref="L104:L111" si="125">J104+K104</f>
        <v>0</v>
      </c>
      <c r="M104" s="235"/>
      <c r="N104" s="108"/>
      <c r="O104" s="233">
        <f t="shared" ref="O104:O111" si="126">M104+N104</f>
        <v>0</v>
      </c>
      <c r="P104" s="236"/>
    </row>
    <row r="105" spans="1:16" ht="24" hidden="1" x14ac:dyDescent="0.25">
      <c r="A105" s="58">
        <v>2242</v>
      </c>
      <c r="B105" s="101" t="s">
        <v>118</v>
      </c>
      <c r="C105" s="102">
        <f t="shared" si="98"/>
        <v>0</v>
      </c>
      <c r="D105" s="232"/>
      <c r="E105" s="476"/>
      <c r="F105" s="432">
        <f t="shared" si="123"/>
        <v>0</v>
      </c>
      <c r="G105" s="232"/>
      <c r="H105" s="107"/>
      <c r="I105" s="233">
        <f t="shared" si="124"/>
        <v>0</v>
      </c>
      <c r="J105" s="107"/>
      <c r="K105" s="108"/>
      <c r="L105" s="233">
        <f t="shared" si="125"/>
        <v>0</v>
      </c>
      <c r="M105" s="235"/>
      <c r="N105" s="108"/>
      <c r="O105" s="233">
        <f t="shared" si="126"/>
        <v>0</v>
      </c>
      <c r="P105" s="236"/>
    </row>
    <row r="106" spans="1:16" ht="24" hidden="1" x14ac:dyDescent="0.25">
      <c r="A106" s="58">
        <v>2243</v>
      </c>
      <c r="B106" s="101" t="s">
        <v>119</v>
      </c>
      <c r="C106" s="102">
        <f t="shared" si="98"/>
        <v>0</v>
      </c>
      <c r="D106" s="232"/>
      <c r="E106" s="476"/>
      <c r="F106" s="432">
        <f t="shared" si="123"/>
        <v>0</v>
      </c>
      <c r="G106" s="232"/>
      <c r="H106" s="107"/>
      <c r="I106" s="233">
        <f t="shared" si="124"/>
        <v>0</v>
      </c>
      <c r="J106" s="107"/>
      <c r="K106" s="108"/>
      <c r="L106" s="233">
        <f t="shared" si="125"/>
        <v>0</v>
      </c>
      <c r="M106" s="235"/>
      <c r="N106" s="108"/>
      <c r="O106" s="233">
        <f t="shared" si="126"/>
        <v>0</v>
      </c>
      <c r="P106" s="236"/>
    </row>
    <row r="107" spans="1:16" hidden="1" x14ac:dyDescent="0.25">
      <c r="A107" s="58">
        <v>2244</v>
      </c>
      <c r="B107" s="101" t="s">
        <v>120</v>
      </c>
      <c r="C107" s="102">
        <f t="shared" si="98"/>
        <v>0</v>
      </c>
      <c r="D107" s="232"/>
      <c r="E107" s="476"/>
      <c r="F107" s="432">
        <f t="shared" si="123"/>
        <v>0</v>
      </c>
      <c r="G107" s="232"/>
      <c r="H107" s="107"/>
      <c r="I107" s="233">
        <f t="shared" si="124"/>
        <v>0</v>
      </c>
      <c r="J107" s="107"/>
      <c r="K107" s="108"/>
      <c r="L107" s="233">
        <f t="shared" si="125"/>
        <v>0</v>
      </c>
      <c r="M107" s="235"/>
      <c r="N107" s="108"/>
      <c r="O107" s="233">
        <f t="shared" si="126"/>
        <v>0</v>
      </c>
      <c r="P107" s="236"/>
    </row>
    <row r="108" spans="1:16" ht="24" hidden="1" x14ac:dyDescent="0.25">
      <c r="A108" s="58">
        <v>2246</v>
      </c>
      <c r="B108" s="101" t="s">
        <v>121</v>
      </c>
      <c r="C108" s="102">
        <f t="shared" si="98"/>
        <v>0</v>
      </c>
      <c r="D108" s="232"/>
      <c r="E108" s="476"/>
      <c r="F108" s="432">
        <f t="shared" si="123"/>
        <v>0</v>
      </c>
      <c r="G108" s="232"/>
      <c r="H108" s="107"/>
      <c r="I108" s="233">
        <f t="shared" si="124"/>
        <v>0</v>
      </c>
      <c r="J108" s="107"/>
      <c r="K108" s="108"/>
      <c r="L108" s="233">
        <f t="shared" si="125"/>
        <v>0</v>
      </c>
      <c r="M108" s="235"/>
      <c r="N108" s="108"/>
      <c r="O108" s="233">
        <f t="shared" si="126"/>
        <v>0</v>
      </c>
      <c r="P108" s="236"/>
    </row>
    <row r="109" spans="1:16" hidden="1" x14ac:dyDescent="0.25">
      <c r="A109" s="58">
        <v>2247</v>
      </c>
      <c r="B109" s="101" t="s">
        <v>122</v>
      </c>
      <c r="C109" s="102">
        <f t="shared" si="98"/>
        <v>0</v>
      </c>
      <c r="D109" s="232"/>
      <c r="E109" s="476"/>
      <c r="F109" s="432">
        <f t="shared" si="123"/>
        <v>0</v>
      </c>
      <c r="G109" s="232"/>
      <c r="H109" s="107"/>
      <c r="I109" s="233">
        <f t="shared" si="124"/>
        <v>0</v>
      </c>
      <c r="J109" s="107"/>
      <c r="K109" s="108"/>
      <c r="L109" s="233">
        <f t="shared" si="125"/>
        <v>0</v>
      </c>
      <c r="M109" s="235"/>
      <c r="N109" s="108"/>
      <c r="O109" s="233">
        <f t="shared" si="126"/>
        <v>0</v>
      </c>
      <c r="P109" s="236"/>
    </row>
    <row r="110" spans="1:16" ht="24" hidden="1" x14ac:dyDescent="0.25">
      <c r="A110" s="58">
        <v>2248</v>
      </c>
      <c r="B110" s="101" t="s">
        <v>123</v>
      </c>
      <c r="C110" s="102">
        <f t="shared" si="98"/>
        <v>0</v>
      </c>
      <c r="D110" s="232"/>
      <c r="E110" s="476"/>
      <c r="F110" s="432">
        <f t="shared" si="123"/>
        <v>0</v>
      </c>
      <c r="G110" s="232"/>
      <c r="H110" s="107"/>
      <c r="I110" s="233">
        <f t="shared" si="124"/>
        <v>0</v>
      </c>
      <c r="J110" s="107"/>
      <c r="K110" s="108"/>
      <c r="L110" s="233">
        <f t="shared" si="125"/>
        <v>0</v>
      </c>
      <c r="M110" s="235"/>
      <c r="N110" s="108"/>
      <c r="O110" s="233">
        <f t="shared" si="126"/>
        <v>0</v>
      </c>
      <c r="P110" s="236"/>
    </row>
    <row r="111" spans="1:16" ht="24" hidden="1" x14ac:dyDescent="0.25">
      <c r="A111" s="58">
        <v>2249</v>
      </c>
      <c r="B111" s="101" t="s">
        <v>124</v>
      </c>
      <c r="C111" s="102">
        <f t="shared" si="98"/>
        <v>0</v>
      </c>
      <c r="D111" s="232"/>
      <c r="E111" s="476"/>
      <c r="F111" s="432">
        <f t="shared" si="123"/>
        <v>0</v>
      </c>
      <c r="G111" s="232"/>
      <c r="H111" s="107"/>
      <c r="I111" s="233">
        <f t="shared" si="124"/>
        <v>0</v>
      </c>
      <c r="J111" s="107"/>
      <c r="K111" s="108"/>
      <c r="L111" s="233">
        <f t="shared" si="125"/>
        <v>0</v>
      </c>
      <c r="M111" s="235"/>
      <c r="N111" s="108"/>
      <c r="O111" s="233">
        <f t="shared" si="126"/>
        <v>0</v>
      </c>
      <c r="P111" s="236"/>
    </row>
    <row r="112" spans="1:16" hidden="1" x14ac:dyDescent="0.25">
      <c r="A112" s="237">
        <v>2250</v>
      </c>
      <c r="B112" s="101" t="s">
        <v>125</v>
      </c>
      <c r="C112" s="102">
        <f t="shared" si="98"/>
        <v>0</v>
      </c>
      <c r="D112" s="238">
        <f>SUM(D113:D115)</f>
        <v>0</v>
      </c>
      <c r="E112" s="477">
        <f t="shared" ref="E112:F112" si="127">SUM(E113:E115)</f>
        <v>0</v>
      </c>
      <c r="F112" s="432">
        <f t="shared" si="127"/>
        <v>0</v>
      </c>
      <c r="G112" s="238">
        <f>SUM(G113:G115)</f>
        <v>0</v>
      </c>
      <c r="H112" s="240">
        <f t="shared" ref="H112:I112" si="128">SUM(H113:H115)</f>
        <v>0</v>
      </c>
      <c r="I112" s="233">
        <f t="shared" si="128"/>
        <v>0</v>
      </c>
      <c r="J112" s="240">
        <f>SUM(J113:J115)</f>
        <v>0</v>
      </c>
      <c r="K112" s="239">
        <f t="shared" ref="K112:L112" si="129">SUM(K113:K115)</f>
        <v>0</v>
      </c>
      <c r="L112" s="233">
        <f t="shared" si="129"/>
        <v>0</v>
      </c>
      <c r="M112" s="102">
        <f>SUM(M113:M115)</f>
        <v>0</v>
      </c>
      <c r="N112" s="239">
        <f t="shared" ref="N112:O112" si="130">SUM(N113:N115)</f>
        <v>0</v>
      </c>
      <c r="O112" s="233">
        <f t="shared" si="130"/>
        <v>0</v>
      </c>
      <c r="P112" s="236"/>
    </row>
    <row r="113" spans="1:16" hidden="1" x14ac:dyDescent="0.25">
      <c r="A113" s="58">
        <v>2251</v>
      </c>
      <c r="B113" s="101" t="s">
        <v>126</v>
      </c>
      <c r="C113" s="102">
        <f t="shared" si="98"/>
        <v>0</v>
      </c>
      <c r="D113" s="232"/>
      <c r="E113" s="476"/>
      <c r="F113" s="432">
        <f t="shared" ref="F113:F115" si="131">D113+E113</f>
        <v>0</v>
      </c>
      <c r="G113" s="232"/>
      <c r="H113" s="107"/>
      <c r="I113" s="233">
        <f t="shared" ref="I113:I115" si="132">G113+H113</f>
        <v>0</v>
      </c>
      <c r="J113" s="107"/>
      <c r="K113" s="108"/>
      <c r="L113" s="233">
        <f t="shared" ref="L113:L115" si="133">J113+K113</f>
        <v>0</v>
      </c>
      <c r="M113" s="235"/>
      <c r="N113" s="108"/>
      <c r="O113" s="233">
        <f t="shared" ref="O113:O115" si="134">M113+N113</f>
        <v>0</v>
      </c>
      <c r="P113" s="236"/>
    </row>
    <row r="114" spans="1:16" ht="24" hidden="1" x14ac:dyDescent="0.25">
      <c r="A114" s="58">
        <v>2252</v>
      </c>
      <c r="B114" s="101" t="s">
        <v>127</v>
      </c>
      <c r="C114" s="102">
        <f t="shared" si="98"/>
        <v>0</v>
      </c>
      <c r="D114" s="232"/>
      <c r="E114" s="476"/>
      <c r="F114" s="432">
        <f t="shared" si="131"/>
        <v>0</v>
      </c>
      <c r="G114" s="232"/>
      <c r="H114" s="107"/>
      <c r="I114" s="233">
        <f t="shared" si="132"/>
        <v>0</v>
      </c>
      <c r="J114" s="107"/>
      <c r="K114" s="108"/>
      <c r="L114" s="233">
        <f t="shared" si="133"/>
        <v>0</v>
      </c>
      <c r="M114" s="235"/>
      <c r="N114" s="108"/>
      <c r="O114" s="233">
        <f t="shared" si="134"/>
        <v>0</v>
      </c>
      <c r="P114" s="236"/>
    </row>
    <row r="115" spans="1:16" ht="24" hidden="1" x14ac:dyDescent="0.25">
      <c r="A115" s="58">
        <v>2259</v>
      </c>
      <c r="B115" s="101" t="s">
        <v>128</v>
      </c>
      <c r="C115" s="102">
        <f t="shared" si="98"/>
        <v>0</v>
      </c>
      <c r="D115" s="232"/>
      <c r="E115" s="476"/>
      <c r="F115" s="432">
        <f t="shared" si="131"/>
        <v>0</v>
      </c>
      <c r="G115" s="232"/>
      <c r="H115" s="107"/>
      <c r="I115" s="233">
        <f t="shared" si="132"/>
        <v>0</v>
      </c>
      <c r="J115" s="107"/>
      <c r="K115" s="108"/>
      <c r="L115" s="233">
        <f t="shared" si="133"/>
        <v>0</v>
      </c>
      <c r="M115" s="235"/>
      <c r="N115" s="108"/>
      <c r="O115" s="233">
        <f t="shared" si="134"/>
        <v>0</v>
      </c>
      <c r="P115" s="236"/>
    </row>
    <row r="116" spans="1:16" hidden="1" x14ac:dyDescent="0.25">
      <c r="A116" s="237">
        <v>2260</v>
      </c>
      <c r="B116" s="101" t="s">
        <v>129</v>
      </c>
      <c r="C116" s="102">
        <f t="shared" si="98"/>
        <v>0</v>
      </c>
      <c r="D116" s="238">
        <f>SUM(D117:D121)</f>
        <v>0</v>
      </c>
      <c r="E116" s="477">
        <f t="shared" ref="E116:F116" si="135">SUM(E117:E121)</f>
        <v>0</v>
      </c>
      <c r="F116" s="432">
        <f t="shared" si="135"/>
        <v>0</v>
      </c>
      <c r="G116" s="238">
        <f>SUM(G117:G121)</f>
        <v>0</v>
      </c>
      <c r="H116" s="240">
        <f t="shared" ref="H116:I116" si="136">SUM(H117:H121)</f>
        <v>0</v>
      </c>
      <c r="I116" s="233">
        <f t="shared" si="136"/>
        <v>0</v>
      </c>
      <c r="J116" s="240">
        <f>SUM(J117:J121)</f>
        <v>0</v>
      </c>
      <c r="K116" s="239">
        <f t="shared" ref="K116:L116" si="137">SUM(K117:K121)</f>
        <v>0</v>
      </c>
      <c r="L116" s="233">
        <f t="shared" si="137"/>
        <v>0</v>
      </c>
      <c r="M116" s="102">
        <f>SUM(M117:M121)</f>
        <v>0</v>
      </c>
      <c r="N116" s="239">
        <f t="shared" ref="N116:O116" si="138">SUM(N117:N121)</f>
        <v>0</v>
      </c>
      <c r="O116" s="233">
        <f t="shared" si="138"/>
        <v>0</v>
      </c>
      <c r="P116" s="236"/>
    </row>
    <row r="117" spans="1:16" hidden="1" x14ac:dyDescent="0.25">
      <c r="A117" s="58">
        <v>2261</v>
      </c>
      <c r="B117" s="101" t="s">
        <v>130</v>
      </c>
      <c r="C117" s="102">
        <f t="shared" si="98"/>
        <v>0</v>
      </c>
      <c r="D117" s="232"/>
      <c r="E117" s="476"/>
      <c r="F117" s="432">
        <f t="shared" ref="F117:F121" si="139">D117+E117</f>
        <v>0</v>
      </c>
      <c r="G117" s="232"/>
      <c r="H117" s="107"/>
      <c r="I117" s="233">
        <f t="shared" ref="I117:I121" si="140">G117+H117</f>
        <v>0</v>
      </c>
      <c r="J117" s="107"/>
      <c r="K117" s="108"/>
      <c r="L117" s="233">
        <f t="shared" ref="L117:L121" si="141">J117+K117</f>
        <v>0</v>
      </c>
      <c r="M117" s="235"/>
      <c r="N117" s="108"/>
      <c r="O117" s="233">
        <f t="shared" ref="O117:O121" si="142">M117+N117</f>
        <v>0</v>
      </c>
      <c r="P117" s="236"/>
    </row>
    <row r="118" spans="1:16" hidden="1" x14ac:dyDescent="0.25">
      <c r="A118" s="58">
        <v>2262</v>
      </c>
      <c r="B118" s="101" t="s">
        <v>131</v>
      </c>
      <c r="C118" s="102">
        <f t="shared" si="98"/>
        <v>0</v>
      </c>
      <c r="D118" s="232"/>
      <c r="E118" s="476"/>
      <c r="F118" s="432">
        <f t="shared" si="139"/>
        <v>0</v>
      </c>
      <c r="G118" s="232"/>
      <c r="H118" s="107"/>
      <c r="I118" s="233">
        <f t="shared" si="140"/>
        <v>0</v>
      </c>
      <c r="J118" s="107"/>
      <c r="K118" s="108"/>
      <c r="L118" s="233">
        <f t="shared" si="141"/>
        <v>0</v>
      </c>
      <c r="M118" s="235"/>
      <c r="N118" s="108"/>
      <c r="O118" s="233">
        <f t="shared" si="142"/>
        <v>0</v>
      </c>
      <c r="P118" s="236"/>
    </row>
    <row r="119" spans="1:16" hidden="1" x14ac:dyDescent="0.25">
      <c r="A119" s="58">
        <v>2263</v>
      </c>
      <c r="B119" s="101" t="s">
        <v>132</v>
      </c>
      <c r="C119" s="102">
        <f t="shared" si="98"/>
        <v>0</v>
      </c>
      <c r="D119" s="232"/>
      <c r="E119" s="476"/>
      <c r="F119" s="432">
        <f t="shared" si="139"/>
        <v>0</v>
      </c>
      <c r="G119" s="232"/>
      <c r="H119" s="107"/>
      <c r="I119" s="233">
        <f t="shared" si="140"/>
        <v>0</v>
      </c>
      <c r="J119" s="107"/>
      <c r="K119" s="108"/>
      <c r="L119" s="233">
        <f t="shared" si="141"/>
        <v>0</v>
      </c>
      <c r="M119" s="235"/>
      <c r="N119" s="108"/>
      <c r="O119" s="233">
        <f t="shared" si="142"/>
        <v>0</v>
      </c>
      <c r="P119" s="236"/>
    </row>
    <row r="120" spans="1:16" ht="24" hidden="1" x14ac:dyDescent="0.25">
      <c r="A120" s="58">
        <v>2264</v>
      </c>
      <c r="B120" s="101" t="s">
        <v>133</v>
      </c>
      <c r="C120" s="102">
        <f t="shared" si="98"/>
        <v>0</v>
      </c>
      <c r="D120" s="232"/>
      <c r="E120" s="476"/>
      <c r="F120" s="432">
        <f t="shared" si="139"/>
        <v>0</v>
      </c>
      <c r="G120" s="232"/>
      <c r="H120" s="107"/>
      <c r="I120" s="233">
        <f t="shared" si="140"/>
        <v>0</v>
      </c>
      <c r="J120" s="107"/>
      <c r="K120" s="108"/>
      <c r="L120" s="233">
        <f t="shared" si="141"/>
        <v>0</v>
      </c>
      <c r="M120" s="235"/>
      <c r="N120" s="108"/>
      <c r="O120" s="233">
        <f t="shared" si="142"/>
        <v>0</v>
      </c>
      <c r="P120" s="236"/>
    </row>
    <row r="121" spans="1:16" hidden="1" x14ac:dyDescent="0.25">
      <c r="A121" s="58">
        <v>2269</v>
      </c>
      <c r="B121" s="101" t="s">
        <v>134</v>
      </c>
      <c r="C121" s="102">
        <f t="shared" si="98"/>
        <v>0</v>
      </c>
      <c r="D121" s="232"/>
      <c r="E121" s="476"/>
      <c r="F121" s="432">
        <f t="shared" si="139"/>
        <v>0</v>
      </c>
      <c r="G121" s="232"/>
      <c r="H121" s="107"/>
      <c r="I121" s="233">
        <f t="shared" si="140"/>
        <v>0</v>
      </c>
      <c r="J121" s="107"/>
      <c r="K121" s="108"/>
      <c r="L121" s="233">
        <f t="shared" si="141"/>
        <v>0</v>
      </c>
      <c r="M121" s="235"/>
      <c r="N121" s="108"/>
      <c r="O121" s="233">
        <f t="shared" si="142"/>
        <v>0</v>
      </c>
      <c r="P121" s="236"/>
    </row>
    <row r="122" spans="1:16" x14ac:dyDescent="0.25">
      <c r="A122" s="237">
        <v>2270</v>
      </c>
      <c r="B122" s="101" t="s">
        <v>135</v>
      </c>
      <c r="C122" s="102">
        <f t="shared" si="98"/>
        <v>35970</v>
      </c>
      <c r="D122" s="238">
        <f>SUM(D123:D127)</f>
        <v>38850</v>
      </c>
      <c r="E122" s="477">
        <f t="shared" ref="E122:F122" si="143">SUM(E123:E127)</f>
        <v>-2880</v>
      </c>
      <c r="F122" s="432">
        <f t="shared" si="143"/>
        <v>35970</v>
      </c>
      <c r="G122" s="238">
        <f>SUM(G123:G127)</f>
        <v>0</v>
      </c>
      <c r="H122" s="240">
        <f t="shared" ref="H122:I122" si="144">SUM(H123:H127)</f>
        <v>0</v>
      </c>
      <c r="I122" s="233">
        <f t="shared" si="144"/>
        <v>0</v>
      </c>
      <c r="J122" s="240">
        <f>SUM(J123:J127)</f>
        <v>0</v>
      </c>
      <c r="K122" s="239">
        <f t="shared" ref="K122:L122" si="145">SUM(K123:K127)</f>
        <v>0</v>
      </c>
      <c r="L122" s="233">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c r="E123" s="476"/>
      <c r="F123" s="432">
        <f t="shared" ref="F123:F127" si="147">D123+E123</f>
        <v>0</v>
      </c>
      <c r="G123" s="232"/>
      <c r="H123" s="107"/>
      <c r="I123" s="233">
        <f t="shared" ref="I123:I127" si="148">G123+H123</f>
        <v>0</v>
      </c>
      <c r="J123" s="107"/>
      <c r="K123" s="108"/>
      <c r="L123" s="233">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c r="E124" s="476"/>
      <c r="F124" s="432">
        <f t="shared" si="147"/>
        <v>0</v>
      </c>
      <c r="G124" s="232"/>
      <c r="H124" s="107"/>
      <c r="I124" s="233">
        <f t="shared" si="148"/>
        <v>0</v>
      </c>
      <c r="J124" s="107"/>
      <c r="K124" s="108"/>
      <c r="L124" s="233">
        <f t="shared" si="149"/>
        <v>0</v>
      </c>
      <c r="M124" s="235"/>
      <c r="N124" s="108"/>
      <c r="O124" s="233">
        <f t="shared" si="150"/>
        <v>0</v>
      </c>
      <c r="P124" s="236"/>
    </row>
    <row r="125" spans="1:16" ht="24" x14ac:dyDescent="0.25">
      <c r="A125" s="58">
        <v>2275</v>
      </c>
      <c r="B125" s="101" t="s">
        <v>138</v>
      </c>
      <c r="C125" s="102">
        <f t="shared" si="98"/>
        <v>35970</v>
      </c>
      <c r="D125" s="232">
        <f>48754-4514-5390</f>
        <v>38850</v>
      </c>
      <c r="E125" s="476">
        <f>-1440-1440</f>
        <v>-2880</v>
      </c>
      <c r="F125" s="432">
        <f t="shared" si="147"/>
        <v>35970</v>
      </c>
      <c r="G125" s="232"/>
      <c r="H125" s="107"/>
      <c r="I125" s="233">
        <f t="shared" si="148"/>
        <v>0</v>
      </c>
      <c r="J125" s="107"/>
      <c r="K125" s="108"/>
      <c r="L125" s="233">
        <f t="shared" si="149"/>
        <v>0</v>
      </c>
      <c r="M125" s="235"/>
      <c r="N125" s="108"/>
      <c r="O125" s="233">
        <f t="shared" si="150"/>
        <v>0</v>
      </c>
      <c r="P125" s="236"/>
    </row>
    <row r="126" spans="1:16" ht="36" hidden="1" x14ac:dyDescent="0.25">
      <c r="A126" s="58">
        <v>2276</v>
      </c>
      <c r="B126" s="101" t="s">
        <v>139</v>
      </c>
      <c r="C126" s="102">
        <f t="shared" si="98"/>
        <v>0</v>
      </c>
      <c r="D126" s="232"/>
      <c r="E126" s="476"/>
      <c r="F126" s="432">
        <f t="shared" si="147"/>
        <v>0</v>
      </c>
      <c r="G126" s="232"/>
      <c r="H126" s="107"/>
      <c r="I126" s="233">
        <f t="shared" si="148"/>
        <v>0</v>
      </c>
      <c r="J126" s="107"/>
      <c r="K126" s="108"/>
      <c r="L126" s="233">
        <f t="shared" si="149"/>
        <v>0</v>
      </c>
      <c r="M126" s="235"/>
      <c r="N126" s="108"/>
      <c r="O126" s="233">
        <f t="shared" si="150"/>
        <v>0</v>
      </c>
      <c r="P126" s="236"/>
    </row>
    <row r="127" spans="1:16" ht="24" hidden="1" x14ac:dyDescent="0.25">
      <c r="A127" s="58">
        <v>2279</v>
      </c>
      <c r="B127" s="101" t="s">
        <v>140</v>
      </c>
      <c r="C127" s="102">
        <f t="shared" si="98"/>
        <v>0</v>
      </c>
      <c r="D127" s="232"/>
      <c r="E127" s="476"/>
      <c r="F127" s="432">
        <f t="shared" si="147"/>
        <v>0</v>
      </c>
      <c r="G127" s="232"/>
      <c r="H127" s="107"/>
      <c r="I127" s="233">
        <f t="shared" si="148"/>
        <v>0</v>
      </c>
      <c r="J127" s="107"/>
      <c r="K127" s="108"/>
      <c r="L127" s="233">
        <f t="shared" si="149"/>
        <v>0</v>
      </c>
      <c r="M127" s="235"/>
      <c r="N127" s="108"/>
      <c r="O127" s="233">
        <f t="shared" si="150"/>
        <v>0</v>
      </c>
      <c r="P127" s="236"/>
    </row>
    <row r="128" spans="1:16" ht="24" hidden="1" x14ac:dyDescent="0.25">
      <c r="A128" s="496">
        <v>2280</v>
      </c>
      <c r="B128" s="91" t="s">
        <v>141</v>
      </c>
      <c r="C128" s="92">
        <f t="shared" si="98"/>
        <v>0</v>
      </c>
      <c r="D128" s="246">
        <f t="shared" ref="D128:O128" si="151">SUM(D129)</f>
        <v>0</v>
      </c>
      <c r="E128" s="480">
        <f t="shared" si="151"/>
        <v>0</v>
      </c>
      <c r="F128" s="433">
        <f t="shared" si="151"/>
        <v>0</v>
      </c>
      <c r="G128" s="246">
        <f t="shared" si="151"/>
        <v>0</v>
      </c>
      <c r="H128" s="248">
        <f t="shared" si="151"/>
        <v>0</v>
      </c>
      <c r="I128" s="228">
        <f t="shared" si="151"/>
        <v>0</v>
      </c>
      <c r="J128" s="248">
        <f t="shared" si="151"/>
        <v>0</v>
      </c>
      <c r="K128" s="247">
        <f t="shared" si="151"/>
        <v>0</v>
      </c>
      <c r="L128" s="228">
        <f t="shared" si="151"/>
        <v>0</v>
      </c>
      <c r="M128" s="102">
        <f t="shared" si="151"/>
        <v>0</v>
      </c>
      <c r="N128" s="239">
        <f t="shared" si="151"/>
        <v>0</v>
      </c>
      <c r="O128" s="233">
        <f t="shared" si="151"/>
        <v>0</v>
      </c>
      <c r="P128" s="236"/>
    </row>
    <row r="129" spans="1:16" ht="24" hidden="1" x14ac:dyDescent="0.25">
      <c r="A129" s="58">
        <v>2283</v>
      </c>
      <c r="B129" s="101" t="s">
        <v>142</v>
      </c>
      <c r="C129" s="102">
        <f t="shared" si="98"/>
        <v>0</v>
      </c>
      <c r="D129" s="232"/>
      <c r="E129" s="476"/>
      <c r="F129" s="432">
        <f>D129+E129</f>
        <v>0</v>
      </c>
      <c r="G129" s="232"/>
      <c r="H129" s="107"/>
      <c r="I129" s="233">
        <f>G129+H129</f>
        <v>0</v>
      </c>
      <c r="J129" s="107"/>
      <c r="K129" s="108"/>
      <c r="L129" s="233">
        <f>J129+K129</f>
        <v>0</v>
      </c>
      <c r="M129" s="235"/>
      <c r="N129" s="108"/>
      <c r="O129" s="233">
        <f>M129+N129</f>
        <v>0</v>
      </c>
      <c r="P129" s="236"/>
    </row>
    <row r="130" spans="1:16" ht="38.25" hidden="1" customHeight="1" x14ac:dyDescent="0.25">
      <c r="A130" s="76">
        <v>2300</v>
      </c>
      <c r="B130" s="213" t="s">
        <v>143</v>
      </c>
      <c r="C130" s="77">
        <f t="shared" si="98"/>
        <v>0</v>
      </c>
      <c r="D130" s="214">
        <f>SUM(D131,D136,D140,D141,D144,D151,D159,D160,D163)</f>
        <v>0</v>
      </c>
      <c r="E130" s="473">
        <f t="shared" ref="E130:F130" si="152">SUM(E131,E136,E140,E141,E144,E151,E159,E160,E163)</f>
        <v>0</v>
      </c>
      <c r="F130" s="424">
        <f t="shared" si="152"/>
        <v>0</v>
      </c>
      <c r="G130" s="214">
        <f>SUM(G131,G136,G140,G141,G144,G151,G159,G160,G163)</f>
        <v>0</v>
      </c>
      <c r="H130" s="87">
        <f t="shared" ref="H130:I130" si="153">SUM(H131,H136,H140,H141,H144,H151,H159,H160,H163)</f>
        <v>0</v>
      </c>
      <c r="I130" s="215">
        <f t="shared" si="153"/>
        <v>0</v>
      </c>
      <c r="J130" s="87">
        <f>SUM(J131,J136,J140,J141,J144,J151,J159,J160,J163)</f>
        <v>0</v>
      </c>
      <c r="K130" s="88">
        <f t="shared" ref="K130:L130" si="154">SUM(K131,K136,K140,K141,K144,K151,K159,K160,K163)</f>
        <v>0</v>
      </c>
      <c r="L130" s="215">
        <f t="shared" si="154"/>
        <v>0</v>
      </c>
      <c r="M130" s="77">
        <f>SUM(M131,M136,M140,M141,M144,M151,M159,M160,M163)</f>
        <v>0</v>
      </c>
      <c r="N130" s="88">
        <f t="shared" ref="N130:O130" si="155">SUM(N131,N136,N140,N141,N144,N151,N159,N160,N163)</f>
        <v>0</v>
      </c>
      <c r="O130" s="215">
        <f t="shared" si="155"/>
        <v>0</v>
      </c>
      <c r="P130" s="245"/>
    </row>
    <row r="131" spans="1:16" ht="24" hidden="1" x14ac:dyDescent="0.25">
      <c r="A131" s="496">
        <v>2310</v>
      </c>
      <c r="B131" s="91" t="s">
        <v>144</v>
      </c>
      <c r="C131" s="92">
        <f t="shared" si="98"/>
        <v>0</v>
      </c>
      <c r="D131" s="246">
        <f t="shared" ref="D131:O131" si="156">SUM(D132:D135)</f>
        <v>0</v>
      </c>
      <c r="E131" s="480">
        <f t="shared" si="156"/>
        <v>0</v>
      </c>
      <c r="F131" s="433">
        <f t="shared" si="156"/>
        <v>0</v>
      </c>
      <c r="G131" s="246">
        <f t="shared" si="156"/>
        <v>0</v>
      </c>
      <c r="H131" s="248">
        <f t="shared" si="156"/>
        <v>0</v>
      </c>
      <c r="I131" s="228">
        <f t="shared" si="156"/>
        <v>0</v>
      </c>
      <c r="J131" s="248">
        <f t="shared" si="156"/>
        <v>0</v>
      </c>
      <c r="K131" s="247">
        <f t="shared" si="156"/>
        <v>0</v>
      </c>
      <c r="L131" s="228">
        <f t="shared" si="156"/>
        <v>0</v>
      </c>
      <c r="M131" s="92">
        <f t="shared" si="156"/>
        <v>0</v>
      </c>
      <c r="N131" s="247">
        <f t="shared" si="156"/>
        <v>0</v>
      </c>
      <c r="O131" s="228">
        <f t="shared" si="156"/>
        <v>0</v>
      </c>
      <c r="P131" s="231"/>
    </row>
    <row r="132" spans="1:16" hidden="1" x14ac:dyDescent="0.25">
      <c r="A132" s="58">
        <v>2311</v>
      </c>
      <c r="B132" s="101" t="s">
        <v>145</v>
      </c>
      <c r="C132" s="102">
        <f t="shared" si="98"/>
        <v>0</v>
      </c>
      <c r="D132" s="232"/>
      <c r="E132" s="476"/>
      <c r="F132" s="432">
        <f t="shared" ref="F132:F135" si="157">D132+E132</f>
        <v>0</v>
      </c>
      <c r="G132" s="232"/>
      <c r="H132" s="107"/>
      <c r="I132" s="233">
        <f t="shared" ref="I132:I135" si="158">G132+H132</f>
        <v>0</v>
      </c>
      <c r="J132" s="107"/>
      <c r="K132" s="108"/>
      <c r="L132" s="233">
        <f t="shared" ref="L132:L135" si="159">J132+K132</f>
        <v>0</v>
      </c>
      <c r="M132" s="235"/>
      <c r="N132" s="108"/>
      <c r="O132" s="233">
        <f t="shared" ref="O132:O135" si="160">M132+N132</f>
        <v>0</v>
      </c>
      <c r="P132" s="236"/>
    </row>
    <row r="133" spans="1:16" hidden="1" x14ac:dyDescent="0.25">
      <c r="A133" s="58">
        <v>2312</v>
      </c>
      <c r="B133" s="101" t="s">
        <v>146</v>
      </c>
      <c r="C133" s="102">
        <f t="shared" si="98"/>
        <v>0</v>
      </c>
      <c r="D133" s="232"/>
      <c r="E133" s="476"/>
      <c r="F133" s="432">
        <f t="shared" si="157"/>
        <v>0</v>
      </c>
      <c r="G133" s="232"/>
      <c r="H133" s="107"/>
      <c r="I133" s="233">
        <f t="shared" si="158"/>
        <v>0</v>
      </c>
      <c r="J133" s="107"/>
      <c r="K133" s="108"/>
      <c r="L133" s="233">
        <f t="shared" si="159"/>
        <v>0</v>
      </c>
      <c r="M133" s="235"/>
      <c r="N133" s="108"/>
      <c r="O133" s="233">
        <f t="shared" si="160"/>
        <v>0</v>
      </c>
      <c r="P133" s="236"/>
    </row>
    <row r="134" spans="1:16" hidden="1" x14ac:dyDescent="0.25">
      <c r="A134" s="58">
        <v>2313</v>
      </c>
      <c r="B134" s="101" t="s">
        <v>147</v>
      </c>
      <c r="C134" s="102">
        <f t="shared" si="98"/>
        <v>0</v>
      </c>
      <c r="D134" s="232"/>
      <c r="E134" s="476"/>
      <c r="F134" s="432">
        <f t="shared" si="157"/>
        <v>0</v>
      </c>
      <c r="G134" s="232"/>
      <c r="H134" s="107"/>
      <c r="I134" s="233">
        <f t="shared" si="158"/>
        <v>0</v>
      </c>
      <c r="J134" s="107"/>
      <c r="K134" s="108"/>
      <c r="L134" s="233">
        <f t="shared" si="159"/>
        <v>0</v>
      </c>
      <c r="M134" s="235"/>
      <c r="N134" s="108"/>
      <c r="O134" s="233">
        <f t="shared" si="160"/>
        <v>0</v>
      </c>
      <c r="P134" s="236"/>
    </row>
    <row r="135" spans="1:16" ht="36" hidden="1" customHeight="1" x14ac:dyDescent="0.25">
      <c r="A135" s="58">
        <v>2314</v>
      </c>
      <c r="B135" s="101" t="s">
        <v>148</v>
      </c>
      <c r="C135" s="102">
        <f t="shared" si="98"/>
        <v>0</v>
      </c>
      <c r="D135" s="232"/>
      <c r="E135" s="476"/>
      <c r="F135" s="432">
        <f t="shared" si="157"/>
        <v>0</v>
      </c>
      <c r="G135" s="232"/>
      <c r="H135" s="107"/>
      <c r="I135" s="233">
        <f t="shared" si="158"/>
        <v>0</v>
      </c>
      <c r="J135" s="107"/>
      <c r="K135" s="108"/>
      <c r="L135" s="233">
        <f t="shared" si="159"/>
        <v>0</v>
      </c>
      <c r="M135" s="235"/>
      <c r="N135" s="108"/>
      <c r="O135" s="233">
        <f t="shared" si="160"/>
        <v>0</v>
      </c>
      <c r="P135" s="236"/>
    </row>
    <row r="136" spans="1:16" hidden="1" x14ac:dyDescent="0.25">
      <c r="A136" s="237">
        <v>2320</v>
      </c>
      <c r="B136" s="101" t="s">
        <v>149</v>
      </c>
      <c r="C136" s="102">
        <f t="shared" si="98"/>
        <v>0</v>
      </c>
      <c r="D136" s="238">
        <f>SUM(D137:D139)</f>
        <v>0</v>
      </c>
      <c r="E136" s="477">
        <f t="shared" ref="E136:F136" si="161">SUM(E137:E139)</f>
        <v>0</v>
      </c>
      <c r="F136" s="432">
        <f t="shared" si="161"/>
        <v>0</v>
      </c>
      <c r="G136" s="238">
        <f>SUM(G137:G139)</f>
        <v>0</v>
      </c>
      <c r="H136" s="240">
        <f t="shared" ref="H136:I136" si="162">SUM(H137:H139)</f>
        <v>0</v>
      </c>
      <c r="I136" s="233">
        <f t="shared" si="162"/>
        <v>0</v>
      </c>
      <c r="J136" s="240">
        <f>SUM(J137:J139)</f>
        <v>0</v>
      </c>
      <c r="K136" s="239">
        <f t="shared" ref="K136:L136" si="163">SUM(K137:K139)</f>
        <v>0</v>
      </c>
      <c r="L136" s="233">
        <f t="shared" si="163"/>
        <v>0</v>
      </c>
      <c r="M136" s="102">
        <f>SUM(M137:M139)</f>
        <v>0</v>
      </c>
      <c r="N136" s="239">
        <f t="shared" ref="N136:O136" si="164">SUM(N137:N139)</f>
        <v>0</v>
      </c>
      <c r="O136" s="233">
        <f t="shared" si="164"/>
        <v>0</v>
      </c>
      <c r="P136" s="236"/>
    </row>
    <row r="137" spans="1:16" hidden="1" x14ac:dyDescent="0.25">
      <c r="A137" s="58">
        <v>2321</v>
      </c>
      <c r="B137" s="101" t="s">
        <v>150</v>
      </c>
      <c r="C137" s="102">
        <f t="shared" si="98"/>
        <v>0</v>
      </c>
      <c r="D137" s="232"/>
      <c r="E137" s="476"/>
      <c r="F137" s="432">
        <f t="shared" ref="F137:F140" si="165">D137+E137</f>
        <v>0</v>
      </c>
      <c r="G137" s="232"/>
      <c r="H137" s="107"/>
      <c r="I137" s="233">
        <f t="shared" ref="I137:I140" si="166">G137+H137</f>
        <v>0</v>
      </c>
      <c r="J137" s="107"/>
      <c r="K137" s="108"/>
      <c r="L137" s="233">
        <f t="shared" ref="L137:L140" si="167">J137+K137</f>
        <v>0</v>
      </c>
      <c r="M137" s="235"/>
      <c r="N137" s="108"/>
      <c r="O137" s="233">
        <f t="shared" ref="O137:O140" si="168">M137+N137</f>
        <v>0</v>
      </c>
      <c r="P137" s="236"/>
    </row>
    <row r="138" spans="1:16" hidden="1" x14ac:dyDescent="0.25">
      <c r="A138" s="58">
        <v>2322</v>
      </c>
      <c r="B138" s="101" t="s">
        <v>151</v>
      </c>
      <c r="C138" s="102">
        <f t="shared" si="98"/>
        <v>0</v>
      </c>
      <c r="D138" s="232"/>
      <c r="E138" s="476"/>
      <c r="F138" s="432">
        <f t="shared" si="165"/>
        <v>0</v>
      </c>
      <c r="G138" s="232"/>
      <c r="H138" s="107"/>
      <c r="I138" s="233">
        <f t="shared" si="166"/>
        <v>0</v>
      </c>
      <c r="J138" s="107"/>
      <c r="K138" s="108"/>
      <c r="L138" s="233">
        <f t="shared" si="167"/>
        <v>0</v>
      </c>
      <c r="M138" s="235"/>
      <c r="N138" s="108"/>
      <c r="O138" s="233">
        <f t="shared" si="168"/>
        <v>0</v>
      </c>
      <c r="P138" s="236"/>
    </row>
    <row r="139" spans="1:16" ht="10.5" hidden="1" customHeight="1" x14ac:dyDescent="0.25">
      <c r="A139" s="58">
        <v>2329</v>
      </c>
      <c r="B139" s="101" t="s">
        <v>152</v>
      </c>
      <c r="C139" s="102">
        <f t="shared" si="98"/>
        <v>0</v>
      </c>
      <c r="D139" s="232"/>
      <c r="E139" s="476"/>
      <c r="F139" s="432">
        <f t="shared" si="165"/>
        <v>0</v>
      </c>
      <c r="G139" s="232"/>
      <c r="H139" s="107"/>
      <c r="I139" s="233">
        <f t="shared" si="166"/>
        <v>0</v>
      </c>
      <c r="J139" s="107"/>
      <c r="K139" s="108"/>
      <c r="L139" s="233">
        <f t="shared" si="167"/>
        <v>0</v>
      </c>
      <c r="M139" s="235"/>
      <c r="N139" s="108"/>
      <c r="O139" s="233">
        <f t="shared" si="168"/>
        <v>0</v>
      </c>
      <c r="P139" s="236"/>
    </row>
    <row r="140" spans="1:16" hidden="1" x14ac:dyDescent="0.25">
      <c r="A140" s="237">
        <v>2330</v>
      </c>
      <c r="B140" s="101" t="s">
        <v>153</v>
      </c>
      <c r="C140" s="102">
        <f t="shared" si="98"/>
        <v>0</v>
      </c>
      <c r="D140" s="232"/>
      <c r="E140" s="476"/>
      <c r="F140" s="432">
        <f t="shared" si="165"/>
        <v>0</v>
      </c>
      <c r="G140" s="232"/>
      <c r="H140" s="107"/>
      <c r="I140" s="233">
        <f t="shared" si="166"/>
        <v>0</v>
      </c>
      <c r="J140" s="107"/>
      <c r="K140" s="108"/>
      <c r="L140" s="233">
        <f t="shared" si="167"/>
        <v>0</v>
      </c>
      <c r="M140" s="235"/>
      <c r="N140" s="108"/>
      <c r="O140" s="233">
        <f t="shared" si="168"/>
        <v>0</v>
      </c>
      <c r="P140" s="236"/>
    </row>
    <row r="141" spans="1:16" ht="48" hidden="1" x14ac:dyDescent="0.25">
      <c r="A141" s="237">
        <v>2340</v>
      </c>
      <c r="B141" s="101" t="s">
        <v>154</v>
      </c>
      <c r="C141" s="102">
        <f t="shared" si="98"/>
        <v>0</v>
      </c>
      <c r="D141" s="238">
        <f>SUM(D142:D143)</f>
        <v>0</v>
      </c>
      <c r="E141" s="477">
        <f t="shared" ref="E141:F141" si="169">SUM(E142:E143)</f>
        <v>0</v>
      </c>
      <c r="F141" s="432">
        <f t="shared" si="169"/>
        <v>0</v>
      </c>
      <c r="G141" s="238">
        <f>SUM(G142:G143)</f>
        <v>0</v>
      </c>
      <c r="H141" s="240">
        <f t="shared" ref="H141:I141" si="170">SUM(H142:H143)</f>
        <v>0</v>
      </c>
      <c r="I141" s="233">
        <f t="shared" si="170"/>
        <v>0</v>
      </c>
      <c r="J141" s="240">
        <f>SUM(J142:J143)</f>
        <v>0</v>
      </c>
      <c r="K141" s="239">
        <f t="shared" ref="K141:L141" si="171">SUM(K142:K143)</f>
        <v>0</v>
      </c>
      <c r="L141" s="233">
        <f t="shared" si="171"/>
        <v>0</v>
      </c>
      <c r="M141" s="102">
        <f>SUM(M142:M143)</f>
        <v>0</v>
      </c>
      <c r="N141" s="239">
        <f t="shared" ref="N141:O141" si="172">SUM(N142:N143)</f>
        <v>0</v>
      </c>
      <c r="O141" s="233">
        <f t="shared" si="172"/>
        <v>0</v>
      </c>
      <c r="P141" s="236"/>
    </row>
    <row r="142" spans="1:16" hidden="1" x14ac:dyDescent="0.25">
      <c r="A142" s="58">
        <v>2341</v>
      </c>
      <c r="B142" s="101" t="s">
        <v>155</v>
      </c>
      <c r="C142" s="102">
        <f t="shared" si="98"/>
        <v>0</v>
      </c>
      <c r="D142" s="232"/>
      <c r="E142" s="476"/>
      <c r="F142" s="432">
        <f t="shared" ref="F142:F143" si="173">D142+E142</f>
        <v>0</v>
      </c>
      <c r="G142" s="232"/>
      <c r="H142" s="107"/>
      <c r="I142" s="233">
        <f t="shared" ref="I142:I143" si="174">G142+H142</f>
        <v>0</v>
      </c>
      <c r="J142" s="107"/>
      <c r="K142" s="108"/>
      <c r="L142" s="233">
        <f t="shared" ref="L142:L143" si="175">J142+K142</f>
        <v>0</v>
      </c>
      <c r="M142" s="235"/>
      <c r="N142" s="108"/>
      <c r="O142" s="233">
        <f t="shared" ref="O142:O143" si="176">M142+N142</f>
        <v>0</v>
      </c>
      <c r="P142" s="236"/>
    </row>
    <row r="143" spans="1:16" ht="24" hidden="1" x14ac:dyDescent="0.25">
      <c r="A143" s="58">
        <v>2344</v>
      </c>
      <c r="B143" s="101" t="s">
        <v>156</v>
      </c>
      <c r="C143" s="102">
        <f t="shared" si="98"/>
        <v>0</v>
      </c>
      <c r="D143" s="232"/>
      <c r="E143" s="476"/>
      <c r="F143" s="432">
        <f t="shared" si="173"/>
        <v>0</v>
      </c>
      <c r="G143" s="232"/>
      <c r="H143" s="107"/>
      <c r="I143" s="233">
        <f t="shared" si="174"/>
        <v>0</v>
      </c>
      <c r="J143" s="107"/>
      <c r="K143" s="108"/>
      <c r="L143" s="233">
        <f t="shared" si="175"/>
        <v>0</v>
      </c>
      <c r="M143" s="235"/>
      <c r="N143" s="108"/>
      <c r="O143" s="233">
        <f t="shared" si="176"/>
        <v>0</v>
      </c>
      <c r="P143" s="236"/>
    </row>
    <row r="144" spans="1:16" ht="24" hidden="1" x14ac:dyDescent="0.25">
      <c r="A144" s="220">
        <v>2350</v>
      </c>
      <c r="B144" s="164" t="s">
        <v>157</v>
      </c>
      <c r="C144" s="170">
        <f t="shared" si="98"/>
        <v>0</v>
      </c>
      <c r="D144" s="221">
        <f>SUM(D145:D150)</f>
        <v>0</v>
      </c>
      <c r="E144" s="474">
        <f t="shared" ref="E144:F144" si="177">SUM(E145:E150)</f>
        <v>0</v>
      </c>
      <c r="F144" s="426">
        <f t="shared" si="177"/>
        <v>0</v>
      </c>
      <c r="G144" s="221">
        <f>SUM(G145:G150)</f>
        <v>0</v>
      </c>
      <c r="H144" s="223">
        <f t="shared" ref="H144:I144" si="178">SUM(H145:H150)</f>
        <v>0</v>
      </c>
      <c r="I144" s="224">
        <f t="shared" si="178"/>
        <v>0</v>
      </c>
      <c r="J144" s="223">
        <f>SUM(J145:J150)</f>
        <v>0</v>
      </c>
      <c r="K144" s="222">
        <f t="shared" ref="K144:L144" si="179">SUM(K145:K150)</f>
        <v>0</v>
      </c>
      <c r="L144" s="224">
        <f t="shared" si="179"/>
        <v>0</v>
      </c>
      <c r="M144" s="170">
        <f>SUM(M145:M150)</f>
        <v>0</v>
      </c>
      <c r="N144" s="222">
        <f t="shared" ref="N144:O144" si="180">SUM(N145:N150)</f>
        <v>0</v>
      </c>
      <c r="O144" s="224">
        <f t="shared" si="180"/>
        <v>0</v>
      </c>
      <c r="P144" s="226"/>
    </row>
    <row r="145" spans="1:16" hidden="1" x14ac:dyDescent="0.25">
      <c r="A145" s="48">
        <v>2351</v>
      </c>
      <c r="B145" s="91" t="s">
        <v>158</v>
      </c>
      <c r="C145" s="92">
        <f t="shared" si="98"/>
        <v>0</v>
      </c>
      <c r="D145" s="227"/>
      <c r="E145" s="475"/>
      <c r="F145" s="433">
        <f t="shared" ref="F145:F150" si="181">D145+E145</f>
        <v>0</v>
      </c>
      <c r="G145" s="227"/>
      <c r="H145" s="97"/>
      <c r="I145" s="228">
        <f t="shared" ref="I145:I150" si="182">G145+H145</f>
        <v>0</v>
      </c>
      <c r="J145" s="97"/>
      <c r="K145" s="98"/>
      <c r="L145" s="228">
        <f t="shared" ref="L145:L150" si="183">J145+K145</f>
        <v>0</v>
      </c>
      <c r="M145" s="230"/>
      <c r="N145" s="98"/>
      <c r="O145" s="228">
        <f t="shared" ref="O145:O150" si="184">M145+N145</f>
        <v>0</v>
      </c>
      <c r="P145" s="231"/>
    </row>
    <row r="146" spans="1:16" hidden="1" x14ac:dyDescent="0.25">
      <c r="A146" s="58">
        <v>2352</v>
      </c>
      <c r="B146" s="101" t="s">
        <v>159</v>
      </c>
      <c r="C146" s="102">
        <f t="shared" si="98"/>
        <v>0</v>
      </c>
      <c r="D146" s="232"/>
      <c r="E146" s="476"/>
      <c r="F146" s="432">
        <f t="shared" si="181"/>
        <v>0</v>
      </c>
      <c r="G146" s="232"/>
      <c r="H146" s="107"/>
      <c r="I146" s="233">
        <f t="shared" si="182"/>
        <v>0</v>
      </c>
      <c r="J146" s="107"/>
      <c r="K146" s="108"/>
      <c r="L146" s="233">
        <f t="shared" si="183"/>
        <v>0</v>
      </c>
      <c r="M146" s="235"/>
      <c r="N146" s="108"/>
      <c r="O146" s="233">
        <f t="shared" si="184"/>
        <v>0</v>
      </c>
      <c r="P146" s="236"/>
    </row>
    <row r="147" spans="1:16" ht="24" hidden="1" x14ac:dyDescent="0.25">
      <c r="A147" s="58">
        <v>2353</v>
      </c>
      <c r="B147" s="101" t="s">
        <v>160</v>
      </c>
      <c r="C147" s="102">
        <f t="shared" si="98"/>
        <v>0</v>
      </c>
      <c r="D147" s="232"/>
      <c r="E147" s="476"/>
      <c r="F147" s="432">
        <f t="shared" si="181"/>
        <v>0</v>
      </c>
      <c r="G147" s="232"/>
      <c r="H147" s="107"/>
      <c r="I147" s="233">
        <f t="shared" si="182"/>
        <v>0</v>
      </c>
      <c r="J147" s="107"/>
      <c r="K147" s="108"/>
      <c r="L147" s="233">
        <f t="shared" si="183"/>
        <v>0</v>
      </c>
      <c r="M147" s="235"/>
      <c r="N147" s="108"/>
      <c r="O147" s="233">
        <f t="shared" si="184"/>
        <v>0</v>
      </c>
      <c r="P147" s="236"/>
    </row>
    <row r="148" spans="1:16" ht="24" hidden="1" x14ac:dyDescent="0.25">
      <c r="A148" s="58">
        <v>2354</v>
      </c>
      <c r="B148" s="101" t="s">
        <v>161</v>
      </c>
      <c r="C148" s="102">
        <f t="shared" si="98"/>
        <v>0</v>
      </c>
      <c r="D148" s="232"/>
      <c r="E148" s="476"/>
      <c r="F148" s="432">
        <f t="shared" si="181"/>
        <v>0</v>
      </c>
      <c r="G148" s="232"/>
      <c r="H148" s="107"/>
      <c r="I148" s="233">
        <f t="shared" si="182"/>
        <v>0</v>
      </c>
      <c r="J148" s="107"/>
      <c r="K148" s="108"/>
      <c r="L148" s="233">
        <f t="shared" si="183"/>
        <v>0</v>
      </c>
      <c r="M148" s="235"/>
      <c r="N148" s="108"/>
      <c r="O148" s="233">
        <f t="shared" si="184"/>
        <v>0</v>
      </c>
      <c r="P148" s="236"/>
    </row>
    <row r="149" spans="1:16" ht="24" hidden="1" x14ac:dyDescent="0.25">
      <c r="A149" s="58">
        <v>2355</v>
      </c>
      <c r="B149" s="101" t="s">
        <v>162</v>
      </c>
      <c r="C149" s="102">
        <f t="shared" ref="C149:C212" si="185">F149+I149+L149+O149</f>
        <v>0</v>
      </c>
      <c r="D149" s="232"/>
      <c r="E149" s="476"/>
      <c r="F149" s="432">
        <f t="shared" si="181"/>
        <v>0</v>
      </c>
      <c r="G149" s="232"/>
      <c r="H149" s="107"/>
      <c r="I149" s="233">
        <f t="shared" si="182"/>
        <v>0</v>
      </c>
      <c r="J149" s="107"/>
      <c r="K149" s="108"/>
      <c r="L149" s="233">
        <f t="shared" si="183"/>
        <v>0</v>
      </c>
      <c r="M149" s="235"/>
      <c r="N149" s="108"/>
      <c r="O149" s="233">
        <f t="shared" si="184"/>
        <v>0</v>
      </c>
      <c r="P149" s="236"/>
    </row>
    <row r="150" spans="1:16" ht="24" hidden="1" x14ac:dyDescent="0.25">
      <c r="A150" s="58">
        <v>2359</v>
      </c>
      <c r="B150" s="101" t="s">
        <v>163</v>
      </c>
      <c r="C150" s="102">
        <f t="shared" si="185"/>
        <v>0</v>
      </c>
      <c r="D150" s="232"/>
      <c r="E150" s="476"/>
      <c r="F150" s="432">
        <f t="shared" si="181"/>
        <v>0</v>
      </c>
      <c r="G150" s="232"/>
      <c r="H150" s="107"/>
      <c r="I150" s="233">
        <f t="shared" si="182"/>
        <v>0</v>
      </c>
      <c r="J150" s="107"/>
      <c r="K150" s="108"/>
      <c r="L150" s="233">
        <f t="shared" si="183"/>
        <v>0</v>
      </c>
      <c r="M150" s="235"/>
      <c r="N150" s="108"/>
      <c r="O150" s="233">
        <f t="shared" si="184"/>
        <v>0</v>
      </c>
      <c r="P150" s="236"/>
    </row>
    <row r="151" spans="1:16" ht="24.75" hidden="1" customHeight="1" x14ac:dyDescent="0.25">
      <c r="A151" s="237">
        <v>2360</v>
      </c>
      <c r="B151" s="101" t="s">
        <v>164</v>
      </c>
      <c r="C151" s="102">
        <f t="shared" si="185"/>
        <v>0</v>
      </c>
      <c r="D151" s="238">
        <f>SUM(D152:D158)</f>
        <v>0</v>
      </c>
      <c r="E151" s="477">
        <f t="shared" ref="E151:F151" si="186">SUM(E152:E158)</f>
        <v>0</v>
      </c>
      <c r="F151" s="432">
        <f t="shared" si="186"/>
        <v>0</v>
      </c>
      <c r="G151" s="238">
        <f>SUM(G152:G158)</f>
        <v>0</v>
      </c>
      <c r="H151" s="240">
        <f t="shared" ref="H151:I151" si="187">SUM(H152:H158)</f>
        <v>0</v>
      </c>
      <c r="I151" s="233">
        <f t="shared" si="187"/>
        <v>0</v>
      </c>
      <c r="J151" s="240">
        <f>SUM(J152:J158)</f>
        <v>0</v>
      </c>
      <c r="K151" s="239">
        <f t="shared" ref="K151:L151" si="188">SUM(K152:K158)</f>
        <v>0</v>
      </c>
      <c r="L151" s="233">
        <f t="shared" si="188"/>
        <v>0</v>
      </c>
      <c r="M151" s="102">
        <f>SUM(M152:M158)</f>
        <v>0</v>
      </c>
      <c r="N151" s="239">
        <f t="shared" ref="N151:O151" si="189">SUM(N152:N158)</f>
        <v>0</v>
      </c>
      <c r="O151" s="233">
        <f t="shared" si="189"/>
        <v>0</v>
      </c>
      <c r="P151" s="236"/>
    </row>
    <row r="152" spans="1:16" hidden="1" x14ac:dyDescent="0.25">
      <c r="A152" s="57">
        <v>2361</v>
      </c>
      <c r="B152" s="101" t="s">
        <v>165</v>
      </c>
      <c r="C152" s="102">
        <f t="shared" si="185"/>
        <v>0</v>
      </c>
      <c r="D152" s="232"/>
      <c r="E152" s="476"/>
      <c r="F152" s="432">
        <f t="shared" ref="F152:F159" si="190">D152+E152</f>
        <v>0</v>
      </c>
      <c r="G152" s="232"/>
      <c r="H152" s="107"/>
      <c r="I152" s="233">
        <f t="shared" ref="I152:I159" si="191">G152+H152</f>
        <v>0</v>
      </c>
      <c r="J152" s="107"/>
      <c r="K152" s="108"/>
      <c r="L152" s="233">
        <f t="shared" ref="L152:L159" si="192">J152+K152</f>
        <v>0</v>
      </c>
      <c r="M152" s="235"/>
      <c r="N152" s="108"/>
      <c r="O152" s="233">
        <f t="shared" ref="O152:O159" si="193">M152+N152</f>
        <v>0</v>
      </c>
      <c r="P152" s="236"/>
    </row>
    <row r="153" spans="1:16" ht="24" hidden="1" x14ac:dyDescent="0.25">
      <c r="A153" s="57">
        <v>2362</v>
      </c>
      <c r="B153" s="101" t="s">
        <v>166</v>
      </c>
      <c r="C153" s="102">
        <f t="shared" si="185"/>
        <v>0</v>
      </c>
      <c r="D153" s="232"/>
      <c r="E153" s="476"/>
      <c r="F153" s="432">
        <f t="shared" si="190"/>
        <v>0</v>
      </c>
      <c r="G153" s="232"/>
      <c r="H153" s="107"/>
      <c r="I153" s="233">
        <f t="shared" si="191"/>
        <v>0</v>
      </c>
      <c r="J153" s="107"/>
      <c r="K153" s="108"/>
      <c r="L153" s="233">
        <f t="shared" si="192"/>
        <v>0</v>
      </c>
      <c r="M153" s="235"/>
      <c r="N153" s="108"/>
      <c r="O153" s="233">
        <f t="shared" si="193"/>
        <v>0</v>
      </c>
      <c r="P153" s="236"/>
    </row>
    <row r="154" spans="1:16" hidden="1" x14ac:dyDescent="0.25">
      <c r="A154" s="57">
        <v>2363</v>
      </c>
      <c r="B154" s="101" t="s">
        <v>167</v>
      </c>
      <c r="C154" s="102">
        <f t="shared" si="185"/>
        <v>0</v>
      </c>
      <c r="D154" s="232"/>
      <c r="E154" s="476"/>
      <c r="F154" s="432">
        <f t="shared" si="190"/>
        <v>0</v>
      </c>
      <c r="G154" s="232"/>
      <c r="H154" s="107"/>
      <c r="I154" s="233">
        <f t="shared" si="191"/>
        <v>0</v>
      </c>
      <c r="J154" s="107"/>
      <c r="K154" s="108"/>
      <c r="L154" s="233">
        <f t="shared" si="192"/>
        <v>0</v>
      </c>
      <c r="M154" s="235"/>
      <c r="N154" s="108"/>
      <c r="O154" s="233">
        <f t="shared" si="193"/>
        <v>0</v>
      </c>
      <c r="P154" s="236"/>
    </row>
    <row r="155" spans="1:16" hidden="1" x14ac:dyDescent="0.25">
      <c r="A155" s="57">
        <v>2364</v>
      </c>
      <c r="B155" s="101" t="s">
        <v>168</v>
      </c>
      <c r="C155" s="102">
        <f t="shared" si="185"/>
        <v>0</v>
      </c>
      <c r="D155" s="232"/>
      <c r="E155" s="476"/>
      <c r="F155" s="432">
        <f t="shared" si="190"/>
        <v>0</v>
      </c>
      <c r="G155" s="232"/>
      <c r="H155" s="107"/>
      <c r="I155" s="233">
        <f t="shared" si="191"/>
        <v>0</v>
      </c>
      <c r="J155" s="107"/>
      <c r="K155" s="108"/>
      <c r="L155" s="233">
        <f t="shared" si="192"/>
        <v>0</v>
      </c>
      <c r="M155" s="235"/>
      <c r="N155" s="108"/>
      <c r="O155" s="233">
        <f t="shared" si="193"/>
        <v>0</v>
      </c>
      <c r="P155" s="236"/>
    </row>
    <row r="156" spans="1:16" ht="12.75" hidden="1" customHeight="1" x14ac:dyDescent="0.25">
      <c r="A156" s="57">
        <v>2365</v>
      </c>
      <c r="B156" s="101" t="s">
        <v>169</v>
      </c>
      <c r="C156" s="102">
        <f t="shared" si="185"/>
        <v>0</v>
      </c>
      <c r="D156" s="232"/>
      <c r="E156" s="476"/>
      <c r="F156" s="432">
        <f t="shared" si="190"/>
        <v>0</v>
      </c>
      <c r="G156" s="232"/>
      <c r="H156" s="107"/>
      <c r="I156" s="233">
        <f t="shared" si="191"/>
        <v>0</v>
      </c>
      <c r="J156" s="107"/>
      <c r="K156" s="108"/>
      <c r="L156" s="233">
        <f t="shared" si="192"/>
        <v>0</v>
      </c>
      <c r="M156" s="235"/>
      <c r="N156" s="108"/>
      <c r="O156" s="233">
        <f t="shared" si="193"/>
        <v>0</v>
      </c>
      <c r="P156" s="236"/>
    </row>
    <row r="157" spans="1:16" ht="36" hidden="1" x14ac:dyDescent="0.25">
      <c r="A157" s="57">
        <v>2366</v>
      </c>
      <c r="B157" s="101" t="s">
        <v>170</v>
      </c>
      <c r="C157" s="102">
        <f t="shared" si="185"/>
        <v>0</v>
      </c>
      <c r="D157" s="232"/>
      <c r="E157" s="476"/>
      <c r="F157" s="432">
        <f t="shared" si="190"/>
        <v>0</v>
      </c>
      <c r="G157" s="232"/>
      <c r="H157" s="107"/>
      <c r="I157" s="233">
        <f t="shared" si="191"/>
        <v>0</v>
      </c>
      <c r="J157" s="107"/>
      <c r="K157" s="108"/>
      <c r="L157" s="233">
        <f t="shared" si="192"/>
        <v>0</v>
      </c>
      <c r="M157" s="235"/>
      <c r="N157" s="108"/>
      <c r="O157" s="233">
        <f t="shared" si="193"/>
        <v>0</v>
      </c>
      <c r="P157" s="236"/>
    </row>
    <row r="158" spans="1:16" ht="48" hidden="1" x14ac:dyDescent="0.25">
      <c r="A158" s="57">
        <v>2369</v>
      </c>
      <c r="B158" s="101" t="s">
        <v>171</v>
      </c>
      <c r="C158" s="102">
        <f t="shared" si="185"/>
        <v>0</v>
      </c>
      <c r="D158" s="232"/>
      <c r="E158" s="476"/>
      <c r="F158" s="432">
        <f t="shared" si="190"/>
        <v>0</v>
      </c>
      <c r="G158" s="232"/>
      <c r="H158" s="107"/>
      <c r="I158" s="233">
        <f t="shared" si="191"/>
        <v>0</v>
      </c>
      <c r="J158" s="107"/>
      <c r="K158" s="108"/>
      <c r="L158" s="233">
        <f t="shared" si="192"/>
        <v>0</v>
      </c>
      <c r="M158" s="235"/>
      <c r="N158" s="108"/>
      <c r="O158" s="233">
        <f t="shared" si="193"/>
        <v>0</v>
      </c>
      <c r="P158" s="236"/>
    </row>
    <row r="159" spans="1:16" hidden="1" x14ac:dyDescent="0.25">
      <c r="A159" s="220">
        <v>2370</v>
      </c>
      <c r="B159" s="164" t="s">
        <v>172</v>
      </c>
      <c r="C159" s="170">
        <f t="shared" si="185"/>
        <v>0</v>
      </c>
      <c r="D159" s="241"/>
      <c r="E159" s="478"/>
      <c r="F159" s="426">
        <f t="shared" si="190"/>
        <v>0</v>
      </c>
      <c r="G159" s="241"/>
      <c r="H159" s="243"/>
      <c r="I159" s="224">
        <f t="shared" si="191"/>
        <v>0</v>
      </c>
      <c r="J159" s="243"/>
      <c r="K159" s="242"/>
      <c r="L159" s="224">
        <f t="shared" si="192"/>
        <v>0</v>
      </c>
      <c r="M159" s="244"/>
      <c r="N159" s="242"/>
      <c r="O159" s="224">
        <f t="shared" si="193"/>
        <v>0</v>
      </c>
      <c r="P159" s="226"/>
    </row>
    <row r="160" spans="1:16" hidden="1" x14ac:dyDescent="0.25">
      <c r="A160" s="220">
        <v>2380</v>
      </c>
      <c r="B160" s="164" t="s">
        <v>173</v>
      </c>
      <c r="C160" s="170">
        <f t="shared" si="185"/>
        <v>0</v>
      </c>
      <c r="D160" s="221">
        <f>SUM(D161:D162)</f>
        <v>0</v>
      </c>
      <c r="E160" s="474">
        <f t="shared" ref="E160:F160" si="194">SUM(E161:E162)</f>
        <v>0</v>
      </c>
      <c r="F160" s="426">
        <f t="shared" si="194"/>
        <v>0</v>
      </c>
      <c r="G160" s="221">
        <f>SUM(G161:G162)</f>
        <v>0</v>
      </c>
      <c r="H160" s="223">
        <f t="shared" ref="H160:I160" si="195">SUM(H161:H162)</f>
        <v>0</v>
      </c>
      <c r="I160" s="224">
        <f t="shared" si="195"/>
        <v>0</v>
      </c>
      <c r="J160" s="223">
        <f>SUM(J161:J162)</f>
        <v>0</v>
      </c>
      <c r="K160" s="222">
        <f t="shared" ref="K160:L160" si="196">SUM(K161:K162)</f>
        <v>0</v>
      </c>
      <c r="L160" s="224">
        <f t="shared" si="196"/>
        <v>0</v>
      </c>
      <c r="M160" s="170">
        <f>SUM(M161:M162)</f>
        <v>0</v>
      </c>
      <c r="N160" s="222">
        <f t="shared" ref="N160:O160" si="197">SUM(N161:N162)</f>
        <v>0</v>
      </c>
      <c r="O160" s="224">
        <f t="shared" si="197"/>
        <v>0</v>
      </c>
      <c r="P160" s="226"/>
    </row>
    <row r="161" spans="1:16" hidden="1" x14ac:dyDescent="0.25">
      <c r="A161" s="47">
        <v>2381</v>
      </c>
      <c r="B161" s="91" t="s">
        <v>174</v>
      </c>
      <c r="C161" s="92">
        <f t="shared" si="185"/>
        <v>0</v>
      </c>
      <c r="D161" s="227"/>
      <c r="E161" s="475"/>
      <c r="F161" s="433">
        <f t="shared" ref="F161:F164" si="198">D161+E161</f>
        <v>0</v>
      </c>
      <c r="G161" s="227"/>
      <c r="H161" s="97"/>
      <c r="I161" s="228">
        <f t="shared" ref="I161:I164" si="199">G161+H161</f>
        <v>0</v>
      </c>
      <c r="J161" s="97"/>
      <c r="K161" s="98"/>
      <c r="L161" s="228">
        <f t="shared" ref="L161:L164" si="200">J161+K161</f>
        <v>0</v>
      </c>
      <c r="M161" s="230"/>
      <c r="N161" s="98"/>
      <c r="O161" s="228">
        <f t="shared" ref="O161:O164" si="201">M161+N161</f>
        <v>0</v>
      </c>
      <c r="P161" s="231"/>
    </row>
    <row r="162" spans="1:16" ht="24" hidden="1" x14ac:dyDescent="0.25">
      <c r="A162" s="57">
        <v>2389</v>
      </c>
      <c r="B162" s="101" t="s">
        <v>175</v>
      </c>
      <c r="C162" s="102">
        <f t="shared" si="185"/>
        <v>0</v>
      </c>
      <c r="D162" s="232"/>
      <c r="E162" s="476"/>
      <c r="F162" s="432">
        <f t="shared" si="198"/>
        <v>0</v>
      </c>
      <c r="G162" s="232"/>
      <c r="H162" s="107"/>
      <c r="I162" s="233">
        <f t="shared" si="199"/>
        <v>0</v>
      </c>
      <c r="J162" s="107"/>
      <c r="K162" s="108"/>
      <c r="L162" s="233">
        <f t="shared" si="200"/>
        <v>0</v>
      </c>
      <c r="M162" s="235"/>
      <c r="N162" s="108"/>
      <c r="O162" s="233">
        <f t="shared" si="201"/>
        <v>0</v>
      </c>
      <c r="P162" s="236"/>
    </row>
    <row r="163" spans="1:16" hidden="1" x14ac:dyDescent="0.25">
      <c r="A163" s="220">
        <v>2390</v>
      </c>
      <c r="B163" s="164" t="s">
        <v>176</v>
      </c>
      <c r="C163" s="170">
        <f t="shared" si="185"/>
        <v>0</v>
      </c>
      <c r="D163" s="241"/>
      <c r="E163" s="478"/>
      <c r="F163" s="426">
        <f t="shared" si="198"/>
        <v>0</v>
      </c>
      <c r="G163" s="241"/>
      <c r="H163" s="243"/>
      <c r="I163" s="224">
        <f t="shared" si="199"/>
        <v>0</v>
      </c>
      <c r="J163" s="243"/>
      <c r="K163" s="242"/>
      <c r="L163" s="224">
        <f t="shared" si="200"/>
        <v>0</v>
      </c>
      <c r="M163" s="244"/>
      <c r="N163" s="242"/>
      <c r="O163" s="224">
        <f t="shared" si="201"/>
        <v>0</v>
      </c>
      <c r="P163" s="226"/>
    </row>
    <row r="164" spans="1:16" hidden="1" x14ac:dyDescent="0.25">
      <c r="A164" s="76">
        <v>2400</v>
      </c>
      <c r="B164" s="213" t="s">
        <v>177</v>
      </c>
      <c r="C164" s="77">
        <f t="shared" si="185"/>
        <v>0</v>
      </c>
      <c r="D164" s="254"/>
      <c r="E164" s="481"/>
      <c r="F164" s="424">
        <f t="shared" si="198"/>
        <v>0</v>
      </c>
      <c r="G164" s="254"/>
      <c r="H164" s="256"/>
      <c r="I164" s="215">
        <f t="shared" si="199"/>
        <v>0</v>
      </c>
      <c r="J164" s="256"/>
      <c r="K164" s="255"/>
      <c r="L164" s="215">
        <f t="shared" si="200"/>
        <v>0</v>
      </c>
      <c r="M164" s="257"/>
      <c r="N164" s="255"/>
      <c r="O164" s="215">
        <f t="shared" si="201"/>
        <v>0</v>
      </c>
      <c r="P164" s="245"/>
    </row>
    <row r="165" spans="1:16" ht="24" hidden="1" x14ac:dyDescent="0.25">
      <c r="A165" s="76">
        <v>2500</v>
      </c>
      <c r="B165" s="213" t="s">
        <v>178</v>
      </c>
      <c r="C165" s="77">
        <f t="shared" si="185"/>
        <v>0</v>
      </c>
      <c r="D165" s="214">
        <f>SUM(D166,D171)</f>
        <v>0</v>
      </c>
      <c r="E165" s="473">
        <f t="shared" ref="E165:O165" si="202">SUM(E166,E171)</f>
        <v>0</v>
      </c>
      <c r="F165" s="424">
        <f t="shared" si="202"/>
        <v>0</v>
      </c>
      <c r="G165" s="214">
        <f t="shared" si="202"/>
        <v>0</v>
      </c>
      <c r="H165" s="87">
        <f t="shared" si="202"/>
        <v>0</v>
      </c>
      <c r="I165" s="215">
        <f t="shared" si="202"/>
        <v>0</v>
      </c>
      <c r="J165" s="87">
        <f t="shared" si="202"/>
        <v>0</v>
      </c>
      <c r="K165" s="88">
        <f t="shared" si="202"/>
        <v>0</v>
      </c>
      <c r="L165" s="215">
        <f t="shared" si="202"/>
        <v>0</v>
      </c>
      <c r="M165" s="216">
        <f t="shared" si="202"/>
        <v>0</v>
      </c>
      <c r="N165" s="217">
        <f t="shared" si="202"/>
        <v>0</v>
      </c>
      <c r="O165" s="218">
        <f t="shared" si="202"/>
        <v>0</v>
      </c>
      <c r="P165" s="219"/>
    </row>
    <row r="166" spans="1:16" ht="16.5" hidden="1" customHeight="1" x14ac:dyDescent="0.25">
      <c r="A166" s="496">
        <v>2510</v>
      </c>
      <c r="B166" s="91" t="s">
        <v>179</v>
      </c>
      <c r="C166" s="92">
        <f t="shared" si="185"/>
        <v>0</v>
      </c>
      <c r="D166" s="246">
        <f>SUM(D167:D170)</f>
        <v>0</v>
      </c>
      <c r="E166" s="480">
        <f t="shared" ref="E166:O166" si="203">SUM(E167:E170)</f>
        <v>0</v>
      </c>
      <c r="F166" s="433">
        <f t="shared" si="203"/>
        <v>0</v>
      </c>
      <c r="G166" s="246">
        <f t="shared" si="203"/>
        <v>0</v>
      </c>
      <c r="H166" s="248">
        <f t="shared" si="203"/>
        <v>0</v>
      </c>
      <c r="I166" s="228">
        <f t="shared" si="203"/>
        <v>0</v>
      </c>
      <c r="J166" s="248">
        <f t="shared" si="203"/>
        <v>0</v>
      </c>
      <c r="K166" s="247">
        <f t="shared" si="203"/>
        <v>0</v>
      </c>
      <c r="L166" s="228">
        <f t="shared" si="203"/>
        <v>0</v>
      </c>
      <c r="M166" s="113">
        <f t="shared" si="203"/>
        <v>0</v>
      </c>
      <c r="N166" s="258">
        <f t="shared" si="203"/>
        <v>0</v>
      </c>
      <c r="O166" s="259">
        <f t="shared" si="203"/>
        <v>0</v>
      </c>
      <c r="P166" s="260"/>
    </row>
    <row r="167" spans="1:16" ht="24" hidden="1" x14ac:dyDescent="0.25">
      <c r="A167" s="58">
        <v>2512</v>
      </c>
      <c r="B167" s="101" t="s">
        <v>180</v>
      </c>
      <c r="C167" s="102">
        <f t="shared" si="185"/>
        <v>0</v>
      </c>
      <c r="D167" s="232"/>
      <c r="E167" s="476"/>
      <c r="F167" s="432">
        <f t="shared" ref="F167:F172" si="204">D167+E167</f>
        <v>0</v>
      </c>
      <c r="G167" s="232"/>
      <c r="H167" s="107"/>
      <c r="I167" s="233">
        <f t="shared" ref="I167:I172" si="205">G167+H167</f>
        <v>0</v>
      </c>
      <c r="J167" s="107"/>
      <c r="K167" s="108"/>
      <c r="L167" s="233">
        <f t="shared" ref="L167:L172" si="206">J167+K167</f>
        <v>0</v>
      </c>
      <c r="M167" s="235"/>
      <c r="N167" s="108"/>
      <c r="O167" s="233">
        <f t="shared" ref="O167:O172" si="207">M167+N167</f>
        <v>0</v>
      </c>
      <c r="P167" s="236"/>
    </row>
    <row r="168" spans="1:16" ht="36" hidden="1" x14ac:dyDescent="0.25">
      <c r="A168" s="58">
        <v>2513</v>
      </c>
      <c r="B168" s="101" t="s">
        <v>181</v>
      </c>
      <c r="C168" s="102">
        <f t="shared" si="185"/>
        <v>0</v>
      </c>
      <c r="D168" s="232"/>
      <c r="E168" s="476"/>
      <c r="F168" s="432">
        <f t="shared" si="204"/>
        <v>0</v>
      </c>
      <c r="G168" s="232"/>
      <c r="H168" s="107"/>
      <c r="I168" s="233">
        <f t="shared" si="205"/>
        <v>0</v>
      </c>
      <c r="J168" s="107"/>
      <c r="K168" s="108"/>
      <c r="L168" s="233">
        <f t="shared" si="206"/>
        <v>0</v>
      </c>
      <c r="M168" s="235"/>
      <c r="N168" s="108"/>
      <c r="O168" s="233">
        <f t="shared" si="207"/>
        <v>0</v>
      </c>
      <c r="P168" s="236"/>
    </row>
    <row r="169" spans="1:16" ht="24" hidden="1" x14ac:dyDescent="0.25">
      <c r="A169" s="58">
        <v>2515</v>
      </c>
      <c r="B169" s="101" t="s">
        <v>182</v>
      </c>
      <c r="C169" s="102">
        <f t="shared" si="185"/>
        <v>0</v>
      </c>
      <c r="D169" s="232"/>
      <c r="E169" s="476"/>
      <c r="F169" s="432">
        <f t="shared" si="204"/>
        <v>0</v>
      </c>
      <c r="G169" s="232"/>
      <c r="H169" s="107"/>
      <c r="I169" s="233">
        <f t="shared" si="205"/>
        <v>0</v>
      </c>
      <c r="J169" s="107"/>
      <c r="K169" s="108"/>
      <c r="L169" s="233">
        <f t="shared" si="206"/>
        <v>0</v>
      </c>
      <c r="M169" s="235"/>
      <c r="N169" s="108"/>
      <c r="O169" s="233">
        <f t="shared" si="207"/>
        <v>0</v>
      </c>
      <c r="P169" s="236"/>
    </row>
    <row r="170" spans="1:16" ht="24" hidden="1" x14ac:dyDescent="0.25">
      <c r="A170" s="58">
        <v>2519</v>
      </c>
      <c r="B170" s="101" t="s">
        <v>183</v>
      </c>
      <c r="C170" s="102">
        <f t="shared" si="185"/>
        <v>0</v>
      </c>
      <c r="D170" s="232"/>
      <c r="E170" s="476"/>
      <c r="F170" s="432">
        <f t="shared" si="204"/>
        <v>0</v>
      </c>
      <c r="G170" s="232"/>
      <c r="H170" s="107"/>
      <c r="I170" s="233">
        <f t="shared" si="205"/>
        <v>0</v>
      </c>
      <c r="J170" s="107"/>
      <c r="K170" s="108"/>
      <c r="L170" s="233">
        <f t="shared" si="206"/>
        <v>0</v>
      </c>
      <c r="M170" s="235"/>
      <c r="N170" s="108"/>
      <c r="O170" s="233">
        <f t="shared" si="207"/>
        <v>0</v>
      </c>
      <c r="P170" s="236"/>
    </row>
    <row r="171" spans="1:16" ht="24" hidden="1" x14ac:dyDescent="0.25">
      <c r="A171" s="237">
        <v>2520</v>
      </c>
      <c r="B171" s="101" t="s">
        <v>184</v>
      </c>
      <c r="C171" s="102">
        <f t="shared" si="185"/>
        <v>0</v>
      </c>
      <c r="D171" s="232"/>
      <c r="E171" s="476"/>
      <c r="F171" s="432">
        <f t="shared" si="204"/>
        <v>0</v>
      </c>
      <c r="G171" s="232"/>
      <c r="H171" s="107"/>
      <c r="I171" s="233">
        <f t="shared" si="205"/>
        <v>0</v>
      </c>
      <c r="J171" s="107"/>
      <c r="K171" s="108"/>
      <c r="L171" s="233">
        <f t="shared" si="206"/>
        <v>0</v>
      </c>
      <c r="M171" s="235"/>
      <c r="N171" s="108"/>
      <c r="O171" s="233">
        <f t="shared" si="207"/>
        <v>0</v>
      </c>
      <c r="P171" s="236"/>
    </row>
    <row r="172" spans="1:16" s="261" customFormat="1" ht="36" hidden="1" customHeight="1" x14ac:dyDescent="0.25">
      <c r="A172" s="21">
        <v>2800</v>
      </c>
      <c r="B172" s="91" t="s">
        <v>185</v>
      </c>
      <c r="C172" s="92">
        <f t="shared" si="185"/>
        <v>0</v>
      </c>
      <c r="D172" s="50"/>
      <c r="E172" s="442"/>
      <c r="F172" s="443">
        <f t="shared" si="204"/>
        <v>0</v>
      </c>
      <c r="G172" s="50"/>
      <c r="H172" s="52"/>
      <c r="I172" s="53">
        <f t="shared" si="205"/>
        <v>0</v>
      </c>
      <c r="J172" s="52"/>
      <c r="K172" s="51"/>
      <c r="L172" s="53">
        <f t="shared" si="206"/>
        <v>0</v>
      </c>
      <c r="M172" s="55"/>
      <c r="N172" s="51"/>
      <c r="O172" s="53">
        <f t="shared" si="207"/>
        <v>0</v>
      </c>
      <c r="P172" s="56"/>
    </row>
    <row r="173" spans="1:16" hidden="1" x14ac:dyDescent="0.25">
      <c r="A173" s="205">
        <v>3000</v>
      </c>
      <c r="B173" s="205" t="s">
        <v>186</v>
      </c>
      <c r="C173" s="206">
        <f t="shared" si="185"/>
        <v>0</v>
      </c>
      <c r="D173" s="207">
        <f>SUM(D174,D184)</f>
        <v>0</v>
      </c>
      <c r="E173" s="472">
        <f t="shared" ref="E173:F173" si="208">SUM(E174,E184)</f>
        <v>0</v>
      </c>
      <c r="F173" s="431">
        <f t="shared" si="208"/>
        <v>0</v>
      </c>
      <c r="G173" s="207">
        <f>SUM(G174,G184)</f>
        <v>0</v>
      </c>
      <c r="H173" s="209">
        <f t="shared" ref="H173:I173" si="209">SUM(H174,H184)</f>
        <v>0</v>
      </c>
      <c r="I173" s="210">
        <f t="shared" si="209"/>
        <v>0</v>
      </c>
      <c r="J173" s="209">
        <f>SUM(J174,J184)</f>
        <v>0</v>
      </c>
      <c r="K173" s="208">
        <f t="shared" ref="K173:L173" si="210">SUM(K174,K184)</f>
        <v>0</v>
      </c>
      <c r="L173" s="210">
        <f t="shared" si="210"/>
        <v>0</v>
      </c>
      <c r="M173" s="206">
        <f>SUM(M174,M184)</f>
        <v>0</v>
      </c>
      <c r="N173" s="208">
        <f t="shared" ref="N173:O173" si="211">SUM(N174,N184)</f>
        <v>0</v>
      </c>
      <c r="O173" s="210">
        <f t="shared" si="211"/>
        <v>0</v>
      </c>
      <c r="P173" s="212"/>
    </row>
    <row r="174" spans="1:16" ht="24" hidden="1" x14ac:dyDescent="0.25">
      <c r="A174" s="76">
        <v>3200</v>
      </c>
      <c r="B174" s="262" t="s">
        <v>187</v>
      </c>
      <c r="C174" s="77">
        <f t="shared" si="185"/>
        <v>0</v>
      </c>
      <c r="D174" s="214">
        <f>SUM(D175,D179)</f>
        <v>0</v>
      </c>
      <c r="E174" s="473">
        <f t="shared" ref="E174:O174" si="212">SUM(E175,E179)</f>
        <v>0</v>
      </c>
      <c r="F174" s="424">
        <f t="shared" si="212"/>
        <v>0</v>
      </c>
      <c r="G174" s="214">
        <f t="shared" si="212"/>
        <v>0</v>
      </c>
      <c r="H174" s="87">
        <f t="shared" si="212"/>
        <v>0</v>
      </c>
      <c r="I174" s="215">
        <f t="shared" si="212"/>
        <v>0</v>
      </c>
      <c r="J174" s="87">
        <f t="shared" si="212"/>
        <v>0</v>
      </c>
      <c r="K174" s="88">
        <f t="shared" si="212"/>
        <v>0</v>
      </c>
      <c r="L174" s="215">
        <f t="shared" si="212"/>
        <v>0</v>
      </c>
      <c r="M174" s="216">
        <f t="shared" si="212"/>
        <v>0</v>
      </c>
      <c r="N174" s="217">
        <f t="shared" si="212"/>
        <v>0</v>
      </c>
      <c r="O174" s="218">
        <f t="shared" si="212"/>
        <v>0</v>
      </c>
      <c r="P174" s="219"/>
    </row>
    <row r="175" spans="1:16" ht="36" hidden="1" x14ac:dyDescent="0.25">
      <c r="A175" s="496">
        <v>3260</v>
      </c>
      <c r="B175" s="91" t="s">
        <v>188</v>
      </c>
      <c r="C175" s="92">
        <f t="shared" si="185"/>
        <v>0</v>
      </c>
      <c r="D175" s="246">
        <f>SUM(D176:D178)</f>
        <v>0</v>
      </c>
      <c r="E175" s="480">
        <f t="shared" ref="E175:F175" si="213">SUM(E176:E178)</f>
        <v>0</v>
      </c>
      <c r="F175" s="433">
        <f t="shared" si="213"/>
        <v>0</v>
      </c>
      <c r="G175" s="246">
        <f>SUM(G176:G178)</f>
        <v>0</v>
      </c>
      <c r="H175" s="248">
        <f t="shared" ref="H175:I175" si="214">SUM(H176:H178)</f>
        <v>0</v>
      </c>
      <c r="I175" s="228">
        <f t="shared" si="214"/>
        <v>0</v>
      </c>
      <c r="J175" s="248">
        <f>SUM(J176:J178)</f>
        <v>0</v>
      </c>
      <c r="K175" s="247">
        <f t="shared" ref="K175:L175" si="215">SUM(K176:K178)</f>
        <v>0</v>
      </c>
      <c r="L175" s="228">
        <f t="shared" si="215"/>
        <v>0</v>
      </c>
      <c r="M175" s="92">
        <f>SUM(M176:M178)</f>
        <v>0</v>
      </c>
      <c r="N175" s="247">
        <f t="shared" ref="N175:O175" si="216">SUM(N176:N178)</f>
        <v>0</v>
      </c>
      <c r="O175" s="228">
        <f t="shared" si="216"/>
        <v>0</v>
      </c>
      <c r="P175" s="231"/>
    </row>
    <row r="176" spans="1:16" ht="24" hidden="1" x14ac:dyDescent="0.25">
      <c r="A176" s="58">
        <v>3261</v>
      </c>
      <c r="B176" s="101" t="s">
        <v>189</v>
      </c>
      <c r="C176" s="102">
        <f t="shared" si="185"/>
        <v>0</v>
      </c>
      <c r="D176" s="232"/>
      <c r="E176" s="476"/>
      <c r="F176" s="432">
        <f t="shared" ref="F176:F178" si="217">D176+E176</f>
        <v>0</v>
      </c>
      <c r="G176" s="232"/>
      <c r="H176" s="107"/>
      <c r="I176" s="233">
        <f t="shared" ref="I176:I178" si="218">G176+H176</f>
        <v>0</v>
      </c>
      <c r="J176" s="107"/>
      <c r="K176" s="108"/>
      <c r="L176" s="233">
        <f t="shared" ref="L176:L178" si="219">J176+K176</f>
        <v>0</v>
      </c>
      <c r="M176" s="235"/>
      <c r="N176" s="108"/>
      <c r="O176" s="233">
        <f t="shared" ref="O176:O178" si="220">M176+N176</f>
        <v>0</v>
      </c>
      <c r="P176" s="236"/>
    </row>
    <row r="177" spans="1:16" ht="36" hidden="1" x14ac:dyDescent="0.25">
      <c r="A177" s="58">
        <v>3262</v>
      </c>
      <c r="B177" s="101" t="s">
        <v>190</v>
      </c>
      <c r="C177" s="102">
        <f t="shared" si="185"/>
        <v>0</v>
      </c>
      <c r="D177" s="232"/>
      <c r="E177" s="476"/>
      <c r="F177" s="432">
        <f t="shared" si="217"/>
        <v>0</v>
      </c>
      <c r="G177" s="232"/>
      <c r="H177" s="107"/>
      <c r="I177" s="233">
        <f t="shared" si="218"/>
        <v>0</v>
      </c>
      <c r="J177" s="107"/>
      <c r="K177" s="108"/>
      <c r="L177" s="233">
        <f t="shared" si="219"/>
        <v>0</v>
      </c>
      <c r="M177" s="235"/>
      <c r="N177" s="108"/>
      <c r="O177" s="233">
        <f t="shared" si="220"/>
        <v>0</v>
      </c>
      <c r="P177" s="236"/>
    </row>
    <row r="178" spans="1:16" ht="24" hidden="1" x14ac:dyDescent="0.25">
      <c r="A178" s="58">
        <v>3263</v>
      </c>
      <c r="B178" s="101" t="s">
        <v>191</v>
      </c>
      <c r="C178" s="102">
        <f t="shared" si="185"/>
        <v>0</v>
      </c>
      <c r="D178" s="232"/>
      <c r="E178" s="476"/>
      <c r="F178" s="432">
        <f t="shared" si="217"/>
        <v>0</v>
      </c>
      <c r="G178" s="232"/>
      <c r="H178" s="107"/>
      <c r="I178" s="233">
        <f t="shared" si="218"/>
        <v>0</v>
      </c>
      <c r="J178" s="107"/>
      <c r="K178" s="108"/>
      <c r="L178" s="233">
        <f t="shared" si="219"/>
        <v>0</v>
      </c>
      <c r="M178" s="235"/>
      <c r="N178" s="108"/>
      <c r="O178" s="233">
        <f t="shared" si="220"/>
        <v>0</v>
      </c>
      <c r="P178" s="236"/>
    </row>
    <row r="179" spans="1:16" ht="84" hidden="1" x14ac:dyDescent="0.25">
      <c r="A179" s="496">
        <v>3290</v>
      </c>
      <c r="B179" s="91" t="s">
        <v>192</v>
      </c>
      <c r="C179" s="263">
        <f t="shared" si="185"/>
        <v>0</v>
      </c>
      <c r="D179" s="246">
        <f>SUM(D180:D183)</f>
        <v>0</v>
      </c>
      <c r="E179" s="480">
        <f t="shared" ref="E179:O179" si="221">SUM(E180:E183)</f>
        <v>0</v>
      </c>
      <c r="F179" s="433">
        <f t="shared" si="221"/>
        <v>0</v>
      </c>
      <c r="G179" s="246">
        <f t="shared" si="221"/>
        <v>0</v>
      </c>
      <c r="H179" s="248">
        <f t="shared" si="221"/>
        <v>0</v>
      </c>
      <c r="I179" s="228">
        <f t="shared" si="221"/>
        <v>0</v>
      </c>
      <c r="J179" s="248">
        <f t="shared" si="221"/>
        <v>0</v>
      </c>
      <c r="K179" s="247">
        <f t="shared" si="221"/>
        <v>0</v>
      </c>
      <c r="L179" s="228">
        <f t="shared" si="221"/>
        <v>0</v>
      </c>
      <c r="M179" s="263">
        <f t="shared" si="221"/>
        <v>0</v>
      </c>
      <c r="N179" s="264">
        <f t="shared" si="221"/>
        <v>0</v>
      </c>
      <c r="O179" s="265">
        <f t="shared" si="221"/>
        <v>0</v>
      </c>
      <c r="P179" s="266"/>
    </row>
    <row r="180" spans="1:16" ht="72" hidden="1" x14ac:dyDescent="0.25">
      <c r="A180" s="58">
        <v>3291</v>
      </c>
      <c r="B180" s="101" t="s">
        <v>193</v>
      </c>
      <c r="C180" s="102">
        <f t="shared" si="185"/>
        <v>0</v>
      </c>
      <c r="D180" s="232"/>
      <c r="E180" s="476"/>
      <c r="F180" s="432">
        <f t="shared" ref="F180:F183" si="222">D180+E180</f>
        <v>0</v>
      </c>
      <c r="G180" s="232"/>
      <c r="H180" s="107"/>
      <c r="I180" s="233">
        <f t="shared" ref="I180:I183" si="223">G180+H180</f>
        <v>0</v>
      </c>
      <c r="J180" s="107"/>
      <c r="K180" s="108"/>
      <c r="L180" s="233">
        <f t="shared" ref="L180:L183" si="224">J180+K180</f>
        <v>0</v>
      </c>
      <c r="M180" s="235"/>
      <c r="N180" s="108"/>
      <c r="O180" s="233">
        <f t="shared" ref="O180:O183" si="225">M180+N180</f>
        <v>0</v>
      </c>
      <c r="P180" s="236"/>
    </row>
    <row r="181" spans="1:16" ht="72" hidden="1" x14ac:dyDescent="0.25">
      <c r="A181" s="58">
        <v>3292</v>
      </c>
      <c r="B181" s="101" t="s">
        <v>194</v>
      </c>
      <c r="C181" s="102">
        <f t="shared" si="185"/>
        <v>0</v>
      </c>
      <c r="D181" s="232"/>
      <c r="E181" s="476"/>
      <c r="F181" s="432">
        <f t="shared" si="222"/>
        <v>0</v>
      </c>
      <c r="G181" s="232"/>
      <c r="H181" s="107"/>
      <c r="I181" s="233">
        <f t="shared" si="223"/>
        <v>0</v>
      </c>
      <c r="J181" s="107"/>
      <c r="K181" s="108"/>
      <c r="L181" s="233">
        <f t="shared" si="224"/>
        <v>0</v>
      </c>
      <c r="M181" s="235"/>
      <c r="N181" s="108"/>
      <c r="O181" s="233">
        <f t="shared" si="225"/>
        <v>0</v>
      </c>
      <c r="P181" s="236"/>
    </row>
    <row r="182" spans="1:16" ht="72" hidden="1" x14ac:dyDescent="0.25">
      <c r="A182" s="58">
        <v>3293</v>
      </c>
      <c r="B182" s="101" t="s">
        <v>195</v>
      </c>
      <c r="C182" s="102">
        <f t="shared" si="185"/>
        <v>0</v>
      </c>
      <c r="D182" s="232"/>
      <c r="E182" s="476"/>
      <c r="F182" s="432">
        <f t="shared" si="222"/>
        <v>0</v>
      </c>
      <c r="G182" s="232"/>
      <c r="H182" s="107"/>
      <c r="I182" s="233">
        <f t="shared" si="223"/>
        <v>0</v>
      </c>
      <c r="J182" s="107"/>
      <c r="K182" s="108"/>
      <c r="L182" s="233">
        <f t="shared" si="224"/>
        <v>0</v>
      </c>
      <c r="M182" s="235"/>
      <c r="N182" s="108"/>
      <c r="O182" s="233">
        <f t="shared" si="225"/>
        <v>0</v>
      </c>
      <c r="P182" s="236"/>
    </row>
    <row r="183" spans="1:16" ht="60" hidden="1" x14ac:dyDescent="0.25">
      <c r="A183" s="267">
        <v>3294</v>
      </c>
      <c r="B183" s="101" t="s">
        <v>196</v>
      </c>
      <c r="C183" s="263">
        <f t="shared" si="185"/>
        <v>0</v>
      </c>
      <c r="D183" s="268"/>
      <c r="E183" s="482"/>
      <c r="F183" s="483">
        <f t="shared" si="222"/>
        <v>0</v>
      </c>
      <c r="G183" s="268"/>
      <c r="H183" s="270"/>
      <c r="I183" s="265">
        <f t="shared" si="223"/>
        <v>0</v>
      </c>
      <c r="J183" s="270"/>
      <c r="K183" s="269"/>
      <c r="L183" s="265">
        <f t="shared" si="224"/>
        <v>0</v>
      </c>
      <c r="M183" s="272"/>
      <c r="N183" s="269"/>
      <c r="O183" s="265">
        <f t="shared" si="225"/>
        <v>0</v>
      </c>
      <c r="P183" s="266"/>
    </row>
    <row r="184" spans="1:16" ht="48" hidden="1" x14ac:dyDescent="0.25">
      <c r="A184" s="273">
        <v>3300</v>
      </c>
      <c r="B184" s="262" t="s">
        <v>197</v>
      </c>
      <c r="C184" s="216">
        <f t="shared" si="185"/>
        <v>0</v>
      </c>
      <c r="D184" s="274">
        <f>SUM(D185:D186)</f>
        <v>0</v>
      </c>
      <c r="E184" s="484">
        <f t="shared" ref="E184:O184" si="226">SUM(E185:E186)</f>
        <v>0</v>
      </c>
      <c r="F184" s="485">
        <f t="shared" si="226"/>
        <v>0</v>
      </c>
      <c r="G184" s="274">
        <f t="shared" si="226"/>
        <v>0</v>
      </c>
      <c r="H184" s="275">
        <f t="shared" si="226"/>
        <v>0</v>
      </c>
      <c r="I184" s="218">
        <f t="shared" si="226"/>
        <v>0</v>
      </c>
      <c r="J184" s="275">
        <f t="shared" si="226"/>
        <v>0</v>
      </c>
      <c r="K184" s="217">
        <f t="shared" si="226"/>
        <v>0</v>
      </c>
      <c r="L184" s="218">
        <f t="shared" si="226"/>
        <v>0</v>
      </c>
      <c r="M184" s="216">
        <f t="shared" si="226"/>
        <v>0</v>
      </c>
      <c r="N184" s="217">
        <f t="shared" si="226"/>
        <v>0</v>
      </c>
      <c r="O184" s="218">
        <f t="shared" si="226"/>
        <v>0</v>
      </c>
      <c r="P184" s="219"/>
    </row>
    <row r="185" spans="1:16" ht="48" hidden="1" x14ac:dyDescent="0.25">
      <c r="A185" s="163">
        <v>3310</v>
      </c>
      <c r="B185" s="164" t="s">
        <v>198</v>
      </c>
      <c r="C185" s="170">
        <f t="shared" si="185"/>
        <v>0</v>
      </c>
      <c r="D185" s="241"/>
      <c r="E185" s="478"/>
      <c r="F185" s="426">
        <f t="shared" ref="F185:F186" si="227">D185+E185</f>
        <v>0</v>
      </c>
      <c r="G185" s="241"/>
      <c r="H185" s="243"/>
      <c r="I185" s="224">
        <f t="shared" ref="I185:I186" si="228">G185+H185</f>
        <v>0</v>
      </c>
      <c r="J185" s="243"/>
      <c r="K185" s="242"/>
      <c r="L185" s="224">
        <f t="shared" ref="L185:L186" si="229">J185+K185</f>
        <v>0</v>
      </c>
      <c r="M185" s="244"/>
      <c r="N185" s="242"/>
      <c r="O185" s="224">
        <f t="shared" ref="O185:O186" si="230">M185+N185</f>
        <v>0</v>
      </c>
      <c r="P185" s="226"/>
    </row>
    <row r="186" spans="1:16" ht="48.75" hidden="1" customHeight="1" x14ac:dyDescent="0.25">
      <c r="A186" s="48">
        <v>3320</v>
      </c>
      <c r="B186" s="91" t="s">
        <v>199</v>
      </c>
      <c r="C186" s="92">
        <f t="shared" si="185"/>
        <v>0</v>
      </c>
      <c r="D186" s="227"/>
      <c r="E186" s="475"/>
      <c r="F186" s="433">
        <f t="shared" si="227"/>
        <v>0</v>
      </c>
      <c r="G186" s="227"/>
      <c r="H186" s="97"/>
      <c r="I186" s="228">
        <f t="shared" si="228"/>
        <v>0</v>
      </c>
      <c r="J186" s="97"/>
      <c r="K186" s="98"/>
      <c r="L186" s="228">
        <f t="shared" si="229"/>
        <v>0</v>
      </c>
      <c r="M186" s="230"/>
      <c r="N186" s="98"/>
      <c r="O186" s="228">
        <f t="shared" si="230"/>
        <v>0</v>
      </c>
      <c r="P186" s="231"/>
    </row>
    <row r="187" spans="1:16" hidden="1" x14ac:dyDescent="0.25">
      <c r="A187" s="277">
        <v>4000</v>
      </c>
      <c r="B187" s="205" t="s">
        <v>200</v>
      </c>
      <c r="C187" s="206">
        <f t="shared" si="185"/>
        <v>0</v>
      </c>
      <c r="D187" s="207">
        <f>SUM(D188,D191)</f>
        <v>0</v>
      </c>
      <c r="E187" s="472">
        <f t="shared" ref="E187:F187" si="231">SUM(E188,E191)</f>
        <v>0</v>
      </c>
      <c r="F187" s="431">
        <f t="shared" si="231"/>
        <v>0</v>
      </c>
      <c r="G187" s="207">
        <f>SUM(G188,G191)</f>
        <v>0</v>
      </c>
      <c r="H187" s="209">
        <f t="shared" ref="H187:I187" si="232">SUM(H188,H191)</f>
        <v>0</v>
      </c>
      <c r="I187" s="210">
        <f t="shared" si="232"/>
        <v>0</v>
      </c>
      <c r="J187" s="209">
        <f>SUM(J188,J191)</f>
        <v>0</v>
      </c>
      <c r="K187" s="208">
        <f t="shared" ref="K187:L187" si="233">SUM(K188,K191)</f>
        <v>0</v>
      </c>
      <c r="L187" s="210">
        <f t="shared" si="233"/>
        <v>0</v>
      </c>
      <c r="M187" s="206">
        <f>SUM(M188,M191)</f>
        <v>0</v>
      </c>
      <c r="N187" s="208">
        <f t="shared" ref="N187:O187" si="234">SUM(N188,N191)</f>
        <v>0</v>
      </c>
      <c r="O187" s="210">
        <f t="shared" si="234"/>
        <v>0</v>
      </c>
      <c r="P187" s="212"/>
    </row>
    <row r="188" spans="1:16" ht="24" hidden="1" x14ac:dyDescent="0.25">
      <c r="A188" s="278">
        <v>4200</v>
      </c>
      <c r="B188" s="213" t="s">
        <v>201</v>
      </c>
      <c r="C188" s="77">
        <f t="shared" si="185"/>
        <v>0</v>
      </c>
      <c r="D188" s="214">
        <f>SUM(D189,D190)</f>
        <v>0</v>
      </c>
      <c r="E188" s="473">
        <f t="shared" ref="E188:F188" si="235">SUM(E189,E190)</f>
        <v>0</v>
      </c>
      <c r="F188" s="424">
        <f t="shared" si="235"/>
        <v>0</v>
      </c>
      <c r="G188" s="214">
        <f>SUM(G189,G190)</f>
        <v>0</v>
      </c>
      <c r="H188" s="87">
        <f t="shared" ref="H188:I188" si="236">SUM(H189,H190)</f>
        <v>0</v>
      </c>
      <c r="I188" s="215">
        <f t="shared" si="236"/>
        <v>0</v>
      </c>
      <c r="J188" s="87">
        <f>SUM(J189,J190)</f>
        <v>0</v>
      </c>
      <c r="K188" s="88">
        <f t="shared" ref="K188:L188" si="237">SUM(K189,K190)</f>
        <v>0</v>
      </c>
      <c r="L188" s="215">
        <f t="shared" si="237"/>
        <v>0</v>
      </c>
      <c r="M188" s="77">
        <f>SUM(M189,M190)</f>
        <v>0</v>
      </c>
      <c r="N188" s="88">
        <f t="shared" ref="N188:O188" si="238">SUM(N189,N190)</f>
        <v>0</v>
      </c>
      <c r="O188" s="215">
        <f t="shared" si="238"/>
        <v>0</v>
      </c>
      <c r="P188" s="245"/>
    </row>
    <row r="189" spans="1:16" ht="36" hidden="1" x14ac:dyDescent="0.25">
      <c r="A189" s="496">
        <v>4240</v>
      </c>
      <c r="B189" s="91" t="s">
        <v>202</v>
      </c>
      <c r="C189" s="92">
        <f t="shared" si="185"/>
        <v>0</v>
      </c>
      <c r="D189" s="227"/>
      <c r="E189" s="475"/>
      <c r="F189" s="433">
        <f t="shared" ref="F189:F190" si="239">D189+E189</f>
        <v>0</v>
      </c>
      <c r="G189" s="227"/>
      <c r="H189" s="97"/>
      <c r="I189" s="228">
        <f t="shared" ref="I189:I190" si="240">G189+H189</f>
        <v>0</v>
      </c>
      <c r="J189" s="97"/>
      <c r="K189" s="98"/>
      <c r="L189" s="228">
        <f t="shared" ref="L189:L190" si="241">J189+K189</f>
        <v>0</v>
      </c>
      <c r="M189" s="230"/>
      <c r="N189" s="98"/>
      <c r="O189" s="228">
        <f t="shared" ref="O189:O190" si="242">M189+N189</f>
        <v>0</v>
      </c>
      <c r="P189" s="231"/>
    </row>
    <row r="190" spans="1:16" ht="24" hidden="1" x14ac:dyDescent="0.25">
      <c r="A190" s="237">
        <v>4250</v>
      </c>
      <c r="B190" s="101" t="s">
        <v>203</v>
      </c>
      <c r="C190" s="102">
        <f t="shared" si="185"/>
        <v>0</v>
      </c>
      <c r="D190" s="232"/>
      <c r="E190" s="476"/>
      <c r="F190" s="432">
        <f t="shared" si="239"/>
        <v>0</v>
      </c>
      <c r="G190" s="232"/>
      <c r="H190" s="107"/>
      <c r="I190" s="233">
        <f t="shared" si="240"/>
        <v>0</v>
      </c>
      <c r="J190" s="107"/>
      <c r="K190" s="108"/>
      <c r="L190" s="233">
        <f t="shared" si="241"/>
        <v>0</v>
      </c>
      <c r="M190" s="235"/>
      <c r="N190" s="108"/>
      <c r="O190" s="233">
        <f t="shared" si="242"/>
        <v>0</v>
      </c>
      <c r="P190" s="236"/>
    </row>
    <row r="191" spans="1:16" hidden="1" x14ac:dyDescent="0.25">
      <c r="A191" s="76">
        <v>4300</v>
      </c>
      <c r="B191" s="213" t="s">
        <v>204</v>
      </c>
      <c r="C191" s="77">
        <f t="shared" si="185"/>
        <v>0</v>
      </c>
      <c r="D191" s="214">
        <f>SUM(D192)</f>
        <v>0</v>
      </c>
      <c r="E191" s="473">
        <f t="shared" ref="E191:F191" si="243">SUM(E192)</f>
        <v>0</v>
      </c>
      <c r="F191" s="424">
        <f t="shared" si="243"/>
        <v>0</v>
      </c>
      <c r="G191" s="214">
        <f>SUM(G192)</f>
        <v>0</v>
      </c>
      <c r="H191" s="87">
        <f t="shared" ref="H191:I191" si="244">SUM(H192)</f>
        <v>0</v>
      </c>
      <c r="I191" s="215">
        <f t="shared" si="244"/>
        <v>0</v>
      </c>
      <c r="J191" s="87">
        <f>SUM(J192)</f>
        <v>0</v>
      </c>
      <c r="K191" s="88">
        <f t="shared" ref="K191:L191" si="245">SUM(K192)</f>
        <v>0</v>
      </c>
      <c r="L191" s="215">
        <f t="shared" si="245"/>
        <v>0</v>
      </c>
      <c r="M191" s="77">
        <f>SUM(M192)</f>
        <v>0</v>
      </c>
      <c r="N191" s="88">
        <f t="shared" ref="N191:O191" si="246">SUM(N192)</f>
        <v>0</v>
      </c>
      <c r="O191" s="215">
        <f t="shared" si="246"/>
        <v>0</v>
      </c>
      <c r="P191" s="245"/>
    </row>
    <row r="192" spans="1:16" ht="24" hidden="1" x14ac:dyDescent="0.25">
      <c r="A192" s="496">
        <v>4310</v>
      </c>
      <c r="B192" s="91" t="s">
        <v>205</v>
      </c>
      <c r="C192" s="92">
        <f t="shared" si="185"/>
        <v>0</v>
      </c>
      <c r="D192" s="246">
        <f>SUM(D193:D193)</f>
        <v>0</v>
      </c>
      <c r="E192" s="480">
        <f t="shared" ref="E192:F192" si="247">SUM(E193:E193)</f>
        <v>0</v>
      </c>
      <c r="F192" s="433">
        <f t="shared" si="247"/>
        <v>0</v>
      </c>
      <c r="G192" s="246">
        <f>SUM(G193:G193)</f>
        <v>0</v>
      </c>
      <c r="H192" s="248">
        <f t="shared" ref="H192:I192" si="248">SUM(H193:H193)</f>
        <v>0</v>
      </c>
      <c r="I192" s="228">
        <f t="shared" si="248"/>
        <v>0</v>
      </c>
      <c r="J192" s="248">
        <f>SUM(J193:J193)</f>
        <v>0</v>
      </c>
      <c r="K192" s="247">
        <f t="shared" ref="K192:L192" si="249">SUM(K193:K193)</f>
        <v>0</v>
      </c>
      <c r="L192" s="228">
        <f t="shared" si="249"/>
        <v>0</v>
      </c>
      <c r="M192" s="92">
        <f>SUM(M193:M193)</f>
        <v>0</v>
      </c>
      <c r="N192" s="247">
        <f t="shared" ref="N192:O192" si="250">SUM(N193:N193)</f>
        <v>0</v>
      </c>
      <c r="O192" s="228">
        <f t="shared" si="250"/>
        <v>0</v>
      </c>
      <c r="P192" s="231"/>
    </row>
    <row r="193" spans="1:16" ht="36" hidden="1" x14ac:dyDescent="0.25">
      <c r="A193" s="58">
        <v>4311</v>
      </c>
      <c r="B193" s="101" t="s">
        <v>206</v>
      </c>
      <c r="C193" s="102">
        <f t="shared" si="185"/>
        <v>0</v>
      </c>
      <c r="D193" s="232"/>
      <c r="E193" s="476"/>
      <c r="F193" s="432">
        <f>D193+E193</f>
        <v>0</v>
      </c>
      <c r="G193" s="232"/>
      <c r="H193" s="107"/>
      <c r="I193" s="233">
        <f>G193+H193</f>
        <v>0</v>
      </c>
      <c r="J193" s="107"/>
      <c r="K193" s="108"/>
      <c r="L193" s="233">
        <f>J193+K193</f>
        <v>0</v>
      </c>
      <c r="M193" s="235"/>
      <c r="N193" s="108"/>
      <c r="O193" s="233">
        <f>M193+N193</f>
        <v>0</v>
      </c>
      <c r="P193" s="236"/>
    </row>
    <row r="194" spans="1:16" s="27" customFormat="1" ht="24" hidden="1" x14ac:dyDescent="0.25">
      <c r="A194" s="279"/>
      <c r="B194" s="21" t="s">
        <v>207</v>
      </c>
      <c r="C194" s="199">
        <f t="shared" si="185"/>
        <v>0</v>
      </c>
      <c r="D194" s="200">
        <f>SUM(D195,D230,D269)</f>
        <v>0</v>
      </c>
      <c r="E194" s="471">
        <f t="shared" ref="E194:F194" si="251">SUM(E195,E230,E269)</f>
        <v>0</v>
      </c>
      <c r="F194" s="430">
        <f t="shared" si="251"/>
        <v>0</v>
      </c>
      <c r="G194" s="200">
        <f>SUM(G195,G230,G269)</f>
        <v>0</v>
      </c>
      <c r="H194" s="202">
        <f t="shared" ref="H194:I194" si="252">SUM(H195,H230,H269)</f>
        <v>0</v>
      </c>
      <c r="I194" s="203">
        <f t="shared" si="252"/>
        <v>0</v>
      </c>
      <c r="J194" s="202">
        <f>SUM(J195,J230,J269)</f>
        <v>0</v>
      </c>
      <c r="K194" s="201">
        <f t="shared" ref="K194:L194" si="253">SUM(K195,K230,K269)</f>
        <v>0</v>
      </c>
      <c r="L194" s="203">
        <f t="shared" si="253"/>
        <v>0</v>
      </c>
      <c r="M194" s="280">
        <f>SUM(M195,M230,M269)</f>
        <v>0</v>
      </c>
      <c r="N194" s="281">
        <f t="shared" ref="N194:O194" si="254">SUM(N195,N230,N269)</f>
        <v>0</v>
      </c>
      <c r="O194" s="282">
        <f t="shared" si="254"/>
        <v>0</v>
      </c>
      <c r="P194" s="283"/>
    </row>
    <row r="195" spans="1:16" hidden="1" x14ac:dyDescent="0.25">
      <c r="A195" s="205">
        <v>5000</v>
      </c>
      <c r="B195" s="205" t="s">
        <v>208</v>
      </c>
      <c r="C195" s="206">
        <f t="shared" si="185"/>
        <v>0</v>
      </c>
      <c r="D195" s="207">
        <f>D196+D204</f>
        <v>0</v>
      </c>
      <c r="E195" s="472">
        <f t="shared" ref="E195:F195" si="255">E196+E204</f>
        <v>0</v>
      </c>
      <c r="F195" s="431">
        <f t="shared" si="255"/>
        <v>0</v>
      </c>
      <c r="G195" s="207">
        <f>G196+G204</f>
        <v>0</v>
      </c>
      <c r="H195" s="209">
        <f t="shared" ref="H195:I195" si="256">H196+H204</f>
        <v>0</v>
      </c>
      <c r="I195" s="210">
        <f t="shared" si="256"/>
        <v>0</v>
      </c>
      <c r="J195" s="209">
        <f>J196+J204</f>
        <v>0</v>
      </c>
      <c r="K195" s="208">
        <f t="shared" ref="K195:L195" si="257">K196+K204</f>
        <v>0</v>
      </c>
      <c r="L195" s="210">
        <f t="shared" si="257"/>
        <v>0</v>
      </c>
      <c r="M195" s="206">
        <f>M196+M204</f>
        <v>0</v>
      </c>
      <c r="N195" s="208">
        <f t="shared" ref="N195:O195" si="258">N196+N204</f>
        <v>0</v>
      </c>
      <c r="O195" s="210">
        <f t="shared" si="258"/>
        <v>0</v>
      </c>
      <c r="P195" s="212"/>
    </row>
    <row r="196" spans="1:16" hidden="1" x14ac:dyDescent="0.25">
      <c r="A196" s="76">
        <v>5100</v>
      </c>
      <c r="B196" s="213" t="s">
        <v>209</v>
      </c>
      <c r="C196" s="77">
        <f t="shared" si="185"/>
        <v>0</v>
      </c>
      <c r="D196" s="214">
        <f>D197+D198+D201+D202+D203</f>
        <v>0</v>
      </c>
      <c r="E196" s="473">
        <f t="shared" ref="E196:F196" si="259">E197+E198+E201+E202+E203</f>
        <v>0</v>
      </c>
      <c r="F196" s="424">
        <f t="shared" si="259"/>
        <v>0</v>
      </c>
      <c r="G196" s="214">
        <f>G197+G198+G201+G202+G203</f>
        <v>0</v>
      </c>
      <c r="H196" s="87">
        <f t="shared" ref="H196:I196" si="260">H197+H198+H201+H202+H203</f>
        <v>0</v>
      </c>
      <c r="I196" s="215">
        <f t="shared" si="260"/>
        <v>0</v>
      </c>
      <c r="J196" s="87">
        <f>J197+J198+J201+J202+J203</f>
        <v>0</v>
      </c>
      <c r="K196" s="88">
        <f t="shared" ref="K196:L196" si="261">K197+K198+K201+K202+K203</f>
        <v>0</v>
      </c>
      <c r="L196" s="215">
        <f t="shared" si="261"/>
        <v>0</v>
      </c>
      <c r="M196" s="77">
        <f>M197+M198+M201+M202+M203</f>
        <v>0</v>
      </c>
      <c r="N196" s="88">
        <f t="shared" ref="N196:O196" si="262">N197+N198+N201+N202+N203</f>
        <v>0</v>
      </c>
      <c r="O196" s="215">
        <f t="shared" si="262"/>
        <v>0</v>
      </c>
      <c r="P196" s="245"/>
    </row>
    <row r="197" spans="1:16" hidden="1" x14ac:dyDescent="0.25">
      <c r="A197" s="496">
        <v>5110</v>
      </c>
      <c r="B197" s="91" t="s">
        <v>210</v>
      </c>
      <c r="C197" s="92">
        <f t="shared" si="185"/>
        <v>0</v>
      </c>
      <c r="D197" s="227"/>
      <c r="E197" s="475"/>
      <c r="F197" s="433">
        <f>D197+E197</f>
        <v>0</v>
      </c>
      <c r="G197" s="227"/>
      <c r="H197" s="97"/>
      <c r="I197" s="228">
        <f>G197+H197</f>
        <v>0</v>
      </c>
      <c r="J197" s="97"/>
      <c r="K197" s="98"/>
      <c r="L197" s="228">
        <f>J197+K197</f>
        <v>0</v>
      </c>
      <c r="M197" s="230"/>
      <c r="N197" s="98"/>
      <c r="O197" s="228">
        <f>M197+N197</f>
        <v>0</v>
      </c>
      <c r="P197" s="231"/>
    </row>
    <row r="198" spans="1:16" ht="24" hidden="1" x14ac:dyDescent="0.25">
      <c r="A198" s="237">
        <v>5120</v>
      </c>
      <c r="B198" s="101" t="s">
        <v>211</v>
      </c>
      <c r="C198" s="102">
        <f t="shared" si="185"/>
        <v>0</v>
      </c>
      <c r="D198" s="238">
        <f>D199+D200</f>
        <v>0</v>
      </c>
      <c r="E198" s="477">
        <f t="shared" ref="E198:F198" si="263">E199+E200</f>
        <v>0</v>
      </c>
      <c r="F198" s="432">
        <f t="shared" si="263"/>
        <v>0</v>
      </c>
      <c r="G198" s="238">
        <f>G199+G200</f>
        <v>0</v>
      </c>
      <c r="H198" s="240">
        <f t="shared" ref="H198:I198" si="264">H199+H200</f>
        <v>0</v>
      </c>
      <c r="I198" s="233">
        <f t="shared" si="264"/>
        <v>0</v>
      </c>
      <c r="J198" s="240">
        <f>J199+J200</f>
        <v>0</v>
      </c>
      <c r="K198" s="239">
        <f t="shared" ref="K198:L198" si="265">K199+K200</f>
        <v>0</v>
      </c>
      <c r="L198" s="233">
        <f t="shared" si="265"/>
        <v>0</v>
      </c>
      <c r="M198" s="102">
        <f>M199+M200</f>
        <v>0</v>
      </c>
      <c r="N198" s="239">
        <f t="shared" ref="N198:O198" si="266">N199+N200</f>
        <v>0</v>
      </c>
      <c r="O198" s="233">
        <f t="shared" si="266"/>
        <v>0</v>
      </c>
      <c r="P198" s="236"/>
    </row>
    <row r="199" spans="1:16" hidden="1" x14ac:dyDescent="0.25">
      <c r="A199" s="58">
        <v>5121</v>
      </c>
      <c r="B199" s="101" t="s">
        <v>212</v>
      </c>
      <c r="C199" s="102">
        <f t="shared" si="185"/>
        <v>0</v>
      </c>
      <c r="D199" s="232"/>
      <c r="E199" s="476"/>
      <c r="F199" s="432">
        <f t="shared" ref="F199:F203" si="267">D199+E199</f>
        <v>0</v>
      </c>
      <c r="G199" s="232"/>
      <c r="H199" s="107"/>
      <c r="I199" s="233">
        <f t="shared" ref="I199:I203" si="268">G199+H199</f>
        <v>0</v>
      </c>
      <c r="J199" s="107"/>
      <c r="K199" s="108"/>
      <c r="L199" s="233">
        <f t="shared" ref="L199:L203" si="269">J199+K199</f>
        <v>0</v>
      </c>
      <c r="M199" s="235"/>
      <c r="N199" s="108"/>
      <c r="O199" s="233">
        <f t="shared" ref="O199:O203" si="270">M199+N199</f>
        <v>0</v>
      </c>
      <c r="P199" s="236"/>
    </row>
    <row r="200" spans="1:16" ht="24" hidden="1" x14ac:dyDescent="0.25">
      <c r="A200" s="58">
        <v>5129</v>
      </c>
      <c r="B200" s="101" t="s">
        <v>213</v>
      </c>
      <c r="C200" s="102">
        <f t="shared" si="185"/>
        <v>0</v>
      </c>
      <c r="D200" s="232"/>
      <c r="E200" s="476"/>
      <c r="F200" s="432">
        <f t="shared" si="267"/>
        <v>0</v>
      </c>
      <c r="G200" s="232"/>
      <c r="H200" s="107"/>
      <c r="I200" s="233">
        <f t="shared" si="268"/>
        <v>0</v>
      </c>
      <c r="J200" s="107"/>
      <c r="K200" s="108"/>
      <c r="L200" s="233">
        <f t="shared" si="269"/>
        <v>0</v>
      </c>
      <c r="M200" s="235"/>
      <c r="N200" s="108"/>
      <c r="O200" s="233">
        <f t="shared" si="270"/>
        <v>0</v>
      </c>
      <c r="P200" s="236"/>
    </row>
    <row r="201" spans="1:16" hidden="1" x14ac:dyDescent="0.25">
      <c r="A201" s="237">
        <v>5130</v>
      </c>
      <c r="B201" s="101" t="s">
        <v>214</v>
      </c>
      <c r="C201" s="102">
        <f t="shared" si="185"/>
        <v>0</v>
      </c>
      <c r="D201" s="232"/>
      <c r="E201" s="476"/>
      <c r="F201" s="432">
        <f t="shared" si="267"/>
        <v>0</v>
      </c>
      <c r="G201" s="232"/>
      <c r="H201" s="107"/>
      <c r="I201" s="233">
        <f t="shared" si="268"/>
        <v>0</v>
      </c>
      <c r="J201" s="107"/>
      <c r="K201" s="108"/>
      <c r="L201" s="233">
        <f t="shared" si="269"/>
        <v>0</v>
      </c>
      <c r="M201" s="235"/>
      <c r="N201" s="108"/>
      <c r="O201" s="233">
        <f t="shared" si="270"/>
        <v>0</v>
      </c>
      <c r="P201" s="236"/>
    </row>
    <row r="202" spans="1:16" hidden="1" x14ac:dyDescent="0.25">
      <c r="A202" s="237">
        <v>5140</v>
      </c>
      <c r="B202" s="101" t="s">
        <v>215</v>
      </c>
      <c r="C202" s="102">
        <f t="shared" si="185"/>
        <v>0</v>
      </c>
      <c r="D202" s="232"/>
      <c r="E202" s="476"/>
      <c r="F202" s="432">
        <f t="shared" si="267"/>
        <v>0</v>
      </c>
      <c r="G202" s="232"/>
      <c r="H202" s="107"/>
      <c r="I202" s="233">
        <f t="shared" si="268"/>
        <v>0</v>
      </c>
      <c r="J202" s="107"/>
      <c r="K202" s="108"/>
      <c r="L202" s="233">
        <f t="shared" si="269"/>
        <v>0</v>
      </c>
      <c r="M202" s="235"/>
      <c r="N202" s="108"/>
      <c r="O202" s="233">
        <f t="shared" si="270"/>
        <v>0</v>
      </c>
      <c r="P202" s="236"/>
    </row>
    <row r="203" spans="1:16" ht="24" hidden="1" x14ac:dyDescent="0.25">
      <c r="A203" s="237">
        <v>5170</v>
      </c>
      <c r="B203" s="101" t="s">
        <v>216</v>
      </c>
      <c r="C203" s="102">
        <f t="shared" si="185"/>
        <v>0</v>
      </c>
      <c r="D203" s="232"/>
      <c r="E203" s="476"/>
      <c r="F203" s="432">
        <f t="shared" si="267"/>
        <v>0</v>
      </c>
      <c r="G203" s="232"/>
      <c r="H203" s="107"/>
      <c r="I203" s="233">
        <f t="shared" si="268"/>
        <v>0</v>
      </c>
      <c r="J203" s="107"/>
      <c r="K203" s="108"/>
      <c r="L203" s="233">
        <f t="shared" si="269"/>
        <v>0</v>
      </c>
      <c r="M203" s="235"/>
      <c r="N203" s="108"/>
      <c r="O203" s="233">
        <f t="shared" si="270"/>
        <v>0</v>
      </c>
      <c r="P203" s="236"/>
    </row>
    <row r="204" spans="1:16" hidden="1" x14ac:dyDescent="0.25">
      <c r="A204" s="76">
        <v>5200</v>
      </c>
      <c r="B204" s="213" t="s">
        <v>217</v>
      </c>
      <c r="C204" s="77">
        <f t="shared" si="185"/>
        <v>0</v>
      </c>
      <c r="D204" s="214">
        <f>D205+D215+D216+D225+D226+D227+D229</f>
        <v>0</v>
      </c>
      <c r="E204" s="473">
        <f t="shared" ref="E204:F204" si="271">E205+E215+E216+E225+E226+E227+E229</f>
        <v>0</v>
      </c>
      <c r="F204" s="424">
        <f t="shared" si="271"/>
        <v>0</v>
      </c>
      <c r="G204" s="214">
        <f>G205+G215+G216+G225+G226+G227+G229</f>
        <v>0</v>
      </c>
      <c r="H204" s="87">
        <f t="shared" ref="H204:I204" si="272">H205+H215+H216+H225+H226+H227+H229</f>
        <v>0</v>
      </c>
      <c r="I204" s="215">
        <f t="shared" si="272"/>
        <v>0</v>
      </c>
      <c r="J204" s="87">
        <f>J205+J215+J216+J225+J226+J227+J229</f>
        <v>0</v>
      </c>
      <c r="K204" s="88">
        <f t="shared" ref="K204:L204" si="273">K205+K215+K216+K225+K226+K227+K229</f>
        <v>0</v>
      </c>
      <c r="L204" s="215">
        <f t="shared" si="273"/>
        <v>0</v>
      </c>
      <c r="M204" s="77">
        <f>M205+M215+M216+M225+M226+M227+M229</f>
        <v>0</v>
      </c>
      <c r="N204" s="88">
        <f t="shared" ref="N204:O204" si="274">N205+N215+N216+N225+N226+N227+N229</f>
        <v>0</v>
      </c>
      <c r="O204" s="215">
        <f t="shared" si="274"/>
        <v>0</v>
      </c>
      <c r="P204" s="245"/>
    </row>
    <row r="205" spans="1:16" hidden="1" x14ac:dyDescent="0.25">
      <c r="A205" s="220">
        <v>5210</v>
      </c>
      <c r="B205" s="164" t="s">
        <v>218</v>
      </c>
      <c r="C205" s="170">
        <f t="shared" si="185"/>
        <v>0</v>
      </c>
      <c r="D205" s="221">
        <f>SUM(D206:D214)</f>
        <v>0</v>
      </c>
      <c r="E205" s="474">
        <f t="shared" ref="E205:F205" si="275">SUM(E206:E214)</f>
        <v>0</v>
      </c>
      <c r="F205" s="426">
        <f t="shared" si="275"/>
        <v>0</v>
      </c>
      <c r="G205" s="221">
        <f>SUM(G206:G214)</f>
        <v>0</v>
      </c>
      <c r="H205" s="223">
        <f t="shared" ref="H205:I205" si="276">SUM(H206:H214)</f>
        <v>0</v>
      </c>
      <c r="I205" s="224">
        <f t="shared" si="276"/>
        <v>0</v>
      </c>
      <c r="J205" s="223">
        <f>SUM(J206:J214)</f>
        <v>0</v>
      </c>
      <c r="K205" s="222">
        <f t="shared" ref="K205:L205" si="277">SUM(K206:K214)</f>
        <v>0</v>
      </c>
      <c r="L205" s="224">
        <f t="shared" si="277"/>
        <v>0</v>
      </c>
      <c r="M205" s="170">
        <f>SUM(M206:M214)</f>
        <v>0</v>
      </c>
      <c r="N205" s="222">
        <f t="shared" ref="N205:O205" si="278">SUM(N206:N214)</f>
        <v>0</v>
      </c>
      <c r="O205" s="224">
        <f t="shared" si="278"/>
        <v>0</v>
      </c>
      <c r="P205" s="226"/>
    </row>
    <row r="206" spans="1:16" hidden="1" x14ac:dyDescent="0.25">
      <c r="A206" s="48">
        <v>5211</v>
      </c>
      <c r="B206" s="91" t="s">
        <v>219</v>
      </c>
      <c r="C206" s="92">
        <f t="shared" si="185"/>
        <v>0</v>
      </c>
      <c r="D206" s="227"/>
      <c r="E206" s="475"/>
      <c r="F206" s="433">
        <f t="shared" ref="F206:F215" si="279">D206+E206</f>
        <v>0</v>
      </c>
      <c r="G206" s="227"/>
      <c r="H206" s="97"/>
      <c r="I206" s="228">
        <f t="shared" ref="I206:I215" si="280">G206+H206</f>
        <v>0</v>
      </c>
      <c r="J206" s="97"/>
      <c r="K206" s="98"/>
      <c r="L206" s="228">
        <f t="shared" ref="L206:L215" si="281">J206+K206</f>
        <v>0</v>
      </c>
      <c r="M206" s="230"/>
      <c r="N206" s="98"/>
      <c r="O206" s="228">
        <f t="shared" ref="O206:O215" si="282">M206+N206</f>
        <v>0</v>
      </c>
      <c r="P206" s="231"/>
    </row>
    <row r="207" spans="1:16" hidden="1" x14ac:dyDescent="0.25">
      <c r="A207" s="58">
        <v>5212</v>
      </c>
      <c r="B207" s="101" t="s">
        <v>220</v>
      </c>
      <c r="C207" s="102">
        <f t="shared" si="185"/>
        <v>0</v>
      </c>
      <c r="D207" s="232"/>
      <c r="E207" s="476"/>
      <c r="F207" s="432">
        <f t="shared" si="279"/>
        <v>0</v>
      </c>
      <c r="G207" s="232"/>
      <c r="H207" s="107"/>
      <c r="I207" s="233">
        <f t="shared" si="280"/>
        <v>0</v>
      </c>
      <c r="J207" s="107"/>
      <c r="K207" s="108"/>
      <c r="L207" s="233">
        <f t="shared" si="281"/>
        <v>0</v>
      </c>
      <c r="M207" s="235"/>
      <c r="N207" s="108"/>
      <c r="O207" s="233">
        <f t="shared" si="282"/>
        <v>0</v>
      </c>
      <c r="P207" s="236"/>
    </row>
    <row r="208" spans="1:16" hidden="1" x14ac:dyDescent="0.25">
      <c r="A208" s="58">
        <v>5213</v>
      </c>
      <c r="B208" s="101" t="s">
        <v>221</v>
      </c>
      <c r="C208" s="102">
        <f t="shared" si="185"/>
        <v>0</v>
      </c>
      <c r="D208" s="232"/>
      <c r="E208" s="476"/>
      <c r="F208" s="432">
        <f t="shared" si="279"/>
        <v>0</v>
      </c>
      <c r="G208" s="232"/>
      <c r="H208" s="107"/>
      <c r="I208" s="233">
        <f t="shared" si="280"/>
        <v>0</v>
      </c>
      <c r="J208" s="107"/>
      <c r="K208" s="108"/>
      <c r="L208" s="233">
        <f t="shared" si="281"/>
        <v>0</v>
      </c>
      <c r="M208" s="235"/>
      <c r="N208" s="108"/>
      <c r="O208" s="233">
        <f t="shared" si="282"/>
        <v>0</v>
      </c>
      <c r="P208" s="236"/>
    </row>
    <row r="209" spans="1:16" hidden="1" x14ac:dyDescent="0.25">
      <c r="A209" s="58">
        <v>5214</v>
      </c>
      <c r="B209" s="101" t="s">
        <v>222</v>
      </c>
      <c r="C209" s="102">
        <f t="shared" si="185"/>
        <v>0</v>
      </c>
      <c r="D209" s="232"/>
      <c r="E209" s="476"/>
      <c r="F209" s="432">
        <f t="shared" si="279"/>
        <v>0</v>
      </c>
      <c r="G209" s="232"/>
      <c r="H209" s="107"/>
      <c r="I209" s="233">
        <f t="shared" si="280"/>
        <v>0</v>
      </c>
      <c r="J209" s="107"/>
      <c r="K209" s="108"/>
      <c r="L209" s="233">
        <f t="shared" si="281"/>
        <v>0</v>
      </c>
      <c r="M209" s="235"/>
      <c r="N209" s="108"/>
      <c r="O209" s="233">
        <f t="shared" si="282"/>
        <v>0</v>
      </c>
      <c r="P209" s="236"/>
    </row>
    <row r="210" spans="1:16" hidden="1" x14ac:dyDescent="0.25">
      <c r="A210" s="58">
        <v>5215</v>
      </c>
      <c r="B210" s="101" t="s">
        <v>223</v>
      </c>
      <c r="C210" s="102">
        <f t="shared" si="185"/>
        <v>0</v>
      </c>
      <c r="D210" s="232"/>
      <c r="E210" s="476"/>
      <c r="F210" s="432">
        <f t="shared" si="279"/>
        <v>0</v>
      </c>
      <c r="G210" s="232"/>
      <c r="H210" s="107"/>
      <c r="I210" s="233">
        <f t="shared" si="280"/>
        <v>0</v>
      </c>
      <c r="J210" s="107"/>
      <c r="K210" s="108"/>
      <c r="L210" s="233">
        <f t="shared" si="281"/>
        <v>0</v>
      </c>
      <c r="M210" s="235"/>
      <c r="N210" s="108"/>
      <c r="O210" s="233">
        <f t="shared" si="282"/>
        <v>0</v>
      </c>
      <c r="P210" s="236"/>
    </row>
    <row r="211" spans="1:16" ht="14.25" hidden="1" customHeight="1" x14ac:dyDescent="0.25">
      <c r="A211" s="58">
        <v>5216</v>
      </c>
      <c r="B211" s="101" t="s">
        <v>224</v>
      </c>
      <c r="C211" s="102">
        <f t="shared" si="185"/>
        <v>0</v>
      </c>
      <c r="D211" s="232"/>
      <c r="E211" s="476"/>
      <c r="F211" s="432">
        <f t="shared" si="279"/>
        <v>0</v>
      </c>
      <c r="G211" s="232"/>
      <c r="H211" s="107"/>
      <c r="I211" s="233">
        <f t="shared" si="280"/>
        <v>0</v>
      </c>
      <c r="J211" s="107"/>
      <c r="K211" s="108"/>
      <c r="L211" s="233">
        <f t="shared" si="281"/>
        <v>0</v>
      </c>
      <c r="M211" s="235"/>
      <c r="N211" s="108"/>
      <c r="O211" s="233">
        <f t="shared" si="282"/>
        <v>0</v>
      </c>
      <c r="P211" s="236"/>
    </row>
    <row r="212" spans="1:16" hidden="1" x14ac:dyDescent="0.25">
      <c r="A212" s="58">
        <v>5217</v>
      </c>
      <c r="B212" s="101" t="s">
        <v>225</v>
      </c>
      <c r="C212" s="102">
        <f t="shared" si="185"/>
        <v>0</v>
      </c>
      <c r="D212" s="232"/>
      <c r="E212" s="476"/>
      <c r="F212" s="432">
        <f t="shared" si="279"/>
        <v>0</v>
      </c>
      <c r="G212" s="232"/>
      <c r="H212" s="107"/>
      <c r="I212" s="233">
        <f t="shared" si="280"/>
        <v>0</v>
      </c>
      <c r="J212" s="107"/>
      <c r="K212" s="108"/>
      <c r="L212" s="233">
        <f t="shared" si="281"/>
        <v>0</v>
      </c>
      <c r="M212" s="235"/>
      <c r="N212" s="108"/>
      <c r="O212" s="233">
        <f t="shared" si="282"/>
        <v>0</v>
      </c>
      <c r="P212" s="236"/>
    </row>
    <row r="213" spans="1:16" hidden="1" x14ac:dyDescent="0.25">
      <c r="A213" s="58">
        <v>5218</v>
      </c>
      <c r="B213" s="101" t="s">
        <v>226</v>
      </c>
      <c r="C213" s="102">
        <f t="shared" ref="C213:C276" si="283">F213+I213+L213+O213</f>
        <v>0</v>
      </c>
      <c r="D213" s="232"/>
      <c r="E213" s="476"/>
      <c r="F213" s="432">
        <f t="shared" si="279"/>
        <v>0</v>
      </c>
      <c r="G213" s="232"/>
      <c r="H213" s="107"/>
      <c r="I213" s="233">
        <f t="shared" si="280"/>
        <v>0</v>
      </c>
      <c r="J213" s="107"/>
      <c r="K213" s="108"/>
      <c r="L213" s="233">
        <f t="shared" si="281"/>
        <v>0</v>
      </c>
      <c r="M213" s="235"/>
      <c r="N213" s="108"/>
      <c r="O213" s="233">
        <f t="shared" si="282"/>
        <v>0</v>
      </c>
      <c r="P213" s="236"/>
    </row>
    <row r="214" spans="1:16" hidden="1" x14ac:dyDescent="0.25">
      <c r="A214" s="58">
        <v>5219</v>
      </c>
      <c r="B214" s="101" t="s">
        <v>227</v>
      </c>
      <c r="C214" s="102">
        <f t="shared" si="283"/>
        <v>0</v>
      </c>
      <c r="D214" s="232"/>
      <c r="E214" s="476"/>
      <c r="F214" s="432">
        <f t="shared" si="279"/>
        <v>0</v>
      </c>
      <c r="G214" s="232"/>
      <c r="H214" s="107"/>
      <c r="I214" s="233">
        <f t="shared" si="280"/>
        <v>0</v>
      </c>
      <c r="J214" s="107"/>
      <c r="K214" s="108"/>
      <c r="L214" s="233">
        <f t="shared" si="281"/>
        <v>0</v>
      </c>
      <c r="M214" s="235"/>
      <c r="N214" s="108"/>
      <c r="O214" s="233">
        <f t="shared" si="282"/>
        <v>0</v>
      </c>
      <c r="P214" s="236"/>
    </row>
    <row r="215" spans="1:16" ht="13.5" hidden="1" customHeight="1" x14ac:dyDescent="0.25">
      <c r="A215" s="237">
        <v>5220</v>
      </c>
      <c r="B215" s="101" t="s">
        <v>228</v>
      </c>
      <c r="C215" s="102">
        <f t="shared" si="283"/>
        <v>0</v>
      </c>
      <c r="D215" s="232"/>
      <c r="E215" s="476"/>
      <c r="F215" s="432">
        <f t="shared" si="279"/>
        <v>0</v>
      </c>
      <c r="G215" s="232"/>
      <c r="H215" s="107"/>
      <c r="I215" s="233">
        <f t="shared" si="280"/>
        <v>0</v>
      </c>
      <c r="J215" s="107"/>
      <c r="K215" s="108"/>
      <c r="L215" s="233">
        <f t="shared" si="281"/>
        <v>0</v>
      </c>
      <c r="M215" s="235"/>
      <c r="N215" s="108"/>
      <c r="O215" s="233">
        <f t="shared" si="282"/>
        <v>0</v>
      </c>
      <c r="P215" s="236"/>
    </row>
    <row r="216" spans="1:16" hidden="1" x14ac:dyDescent="0.25">
      <c r="A216" s="237">
        <v>5230</v>
      </c>
      <c r="B216" s="101" t="s">
        <v>229</v>
      </c>
      <c r="C216" s="102">
        <f t="shared" si="283"/>
        <v>0</v>
      </c>
      <c r="D216" s="238">
        <f>SUM(D217:D224)</f>
        <v>0</v>
      </c>
      <c r="E216" s="477">
        <f t="shared" ref="E216:F216" si="284">SUM(E217:E224)</f>
        <v>0</v>
      </c>
      <c r="F216" s="432">
        <f t="shared" si="284"/>
        <v>0</v>
      </c>
      <c r="G216" s="238">
        <f>SUM(G217:G224)</f>
        <v>0</v>
      </c>
      <c r="H216" s="240">
        <f t="shared" ref="H216:I216" si="285">SUM(H217:H224)</f>
        <v>0</v>
      </c>
      <c r="I216" s="233">
        <f t="shared" si="285"/>
        <v>0</v>
      </c>
      <c r="J216" s="240">
        <f>SUM(J217:J224)</f>
        <v>0</v>
      </c>
      <c r="K216" s="239">
        <f t="shared" ref="K216:L216" si="286">SUM(K217:K224)</f>
        <v>0</v>
      </c>
      <c r="L216" s="233">
        <f t="shared" si="286"/>
        <v>0</v>
      </c>
      <c r="M216" s="102">
        <f>SUM(M217:M224)</f>
        <v>0</v>
      </c>
      <c r="N216" s="239">
        <f t="shared" ref="N216:O216" si="287">SUM(N217:N224)</f>
        <v>0</v>
      </c>
      <c r="O216" s="233">
        <f t="shared" si="287"/>
        <v>0</v>
      </c>
      <c r="P216" s="236"/>
    </row>
    <row r="217" spans="1:16" hidden="1" x14ac:dyDescent="0.25">
      <c r="A217" s="58">
        <v>5231</v>
      </c>
      <c r="B217" s="101" t="s">
        <v>230</v>
      </c>
      <c r="C217" s="102">
        <f t="shared" si="283"/>
        <v>0</v>
      </c>
      <c r="D217" s="232"/>
      <c r="E217" s="476"/>
      <c r="F217" s="432">
        <f t="shared" ref="F217:F226" si="288">D217+E217</f>
        <v>0</v>
      </c>
      <c r="G217" s="232"/>
      <c r="H217" s="107"/>
      <c r="I217" s="233">
        <f t="shared" ref="I217:I226" si="289">G217+H217</f>
        <v>0</v>
      </c>
      <c r="J217" s="107"/>
      <c r="K217" s="108"/>
      <c r="L217" s="233">
        <f t="shared" ref="L217:L226" si="290">J217+K217</f>
        <v>0</v>
      </c>
      <c r="M217" s="235"/>
      <c r="N217" s="108"/>
      <c r="O217" s="233">
        <f t="shared" ref="O217:O226" si="291">M217+N217</f>
        <v>0</v>
      </c>
      <c r="P217" s="236"/>
    </row>
    <row r="218" spans="1:16" hidden="1" x14ac:dyDescent="0.25">
      <c r="A218" s="58">
        <v>5232</v>
      </c>
      <c r="B218" s="101" t="s">
        <v>231</v>
      </c>
      <c r="C218" s="102">
        <f t="shared" si="283"/>
        <v>0</v>
      </c>
      <c r="D218" s="232"/>
      <c r="E218" s="476"/>
      <c r="F218" s="432">
        <f t="shared" si="288"/>
        <v>0</v>
      </c>
      <c r="G218" s="232"/>
      <c r="H218" s="107"/>
      <c r="I218" s="233">
        <f t="shared" si="289"/>
        <v>0</v>
      </c>
      <c r="J218" s="107"/>
      <c r="K218" s="108"/>
      <c r="L218" s="233">
        <f t="shared" si="290"/>
        <v>0</v>
      </c>
      <c r="M218" s="235"/>
      <c r="N218" s="108"/>
      <c r="O218" s="233">
        <f t="shared" si="291"/>
        <v>0</v>
      </c>
      <c r="P218" s="236"/>
    </row>
    <row r="219" spans="1:16" hidden="1" x14ac:dyDescent="0.25">
      <c r="A219" s="58">
        <v>5233</v>
      </c>
      <c r="B219" s="101" t="s">
        <v>232</v>
      </c>
      <c r="C219" s="102">
        <f t="shared" si="283"/>
        <v>0</v>
      </c>
      <c r="D219" s="232"/>
      <c r="E219" s="476"/>
      <c r="F219" s="432">
        <f t="shared" si="288"/>
        <v>0</v>
      </c>
      <c r="G219" s="232"/>
      <c r="H219" s="107"/>
      <c r="I219" s="233">
        <f t="shared" si="289"/>
        <v>0</v>
      </c>
      <c r="J219" s="107"/>
      <c r="K219" s="108"/>
      <c r="L219" s="233">
        <f t="shared" si="290"/>
        <v>0</v>
      </c>
      <c r="M219" s="235"/>
      <c r="N219" s="108"/>
      <c r="O219" s="233">
        <f t="shared" si="291"/>
        <v>0</v>
      </c>
      <c r="P219" s="236"/>
    </row>
    <row r="220" spans="1:16" ht="24" hidden="1" x14ac:dyDescent="0.25">
      <c r="A220" s="58">
        <v>5234</v>
      </c>
      <c r="B220" s="101" t="s">
        <v>233</v>
      </c>
      <c r="C220" s="102">
        <f t="shared" si="283"/>
        <v>0</v>
      </c>
      <c r="D220" s="232"/>
      <c r="E220" s="476"/>
      <c r="F220" s="432">
        <f t="shared" si="288"/>
        <v>0</v>
      </c>
      <c r="G220" s="232"/>
      <c r="H220" s="107"/>
      <c r="I220" s="233">
        <f t="shared" si="289"/>
        <v>0</v>
      </c>
      <c r="J220" s="107"/>
      <c r="K220" s="108"/>
      <c r="L220" s="233">
        <f t="shared" si="290"/>
        <v>0</v>
      </c>
      <c r="M220" s="235"/>
      <c r="N220" s="108"/>
      <c r="O220" s="233">
        <f t="shared" si="291"/>
        <v>0</v>
      </c>
      <c r="P220" s="236"/>
    </row>
    <row r="221" spans="1:16" ht="14.25" hidden="1" customHeight="1" x14ac:dyDescent="0.25">
      <c r="A221" s="58">
        <v>5236</v>
      </c>
      <c r="B221" s="101" t="s">
        <v>234</v>
      </c>
      <c r="C221" s="102">
        <f t="shared" si="283"/>
        <v>0</v>
      </c>
      <c r="D221" s="232"/>
      <c r="E221" s="476"/>
      <c r="F221" s="432">
        <f t="shared" si="288"/>
        <v>0</v>
      </c>
      <c r="G221" s="232"/>
      <c r="H221" s="107"/>
      <c r="I221" s="233">
        <f t="shared" si="289"/>
        <v>0</v>
      </c>
      <c r="J221" s="107"/>
      <c r="K221" s="108"/>
      <c r="L221" s="233">
        <f t="shared" si="290"/>
        <v>0</v>
      </c>
      <c r="M221" s="235"/>
      <c r="N221" s="108"/>
      <c r="O221" s="233">
        <f t="shared" si="291"/>
        <v>0</v>
      </c>
      <c r="P221" s="236"/>
    </row>
    <row r="222" spans="1:16" ht="14.25" hidden="1" customHeight="1" x14ac:dyDescent="0.25">
      <c r="A222" s="58">
        <v>5237</v>
      </c>
      <c r="B222" s="101" t="s">
        <v>235</v>
      </c>
      <c r="C222" s="102">
        <f t="shared" si="283"/>
        <v>0</v>
      </c>
      <c r="D222" s="232"/>
      <c r="E222" s="476"/>
      <c r="F222" s="432">
        <f t="shared" si="288"/>
        <v>0</v>
      </c>
      <c r="G222" s="232"/>
      <c r="H222" s="107"/>
      <c r="I222" s="233">
        <f t="shared" si="289"/>
        <v>0</v>
      </c>
      <c r="J222" s="107"/>
      <c r="K222" s="108"/>
      <c r="L222" s="233">
        <f t="shared" si="290"/>
        <v>0</v>
      </c>
      <c r="M222" s="235"/>
      <c r="N222" s="108"/>
      <c r="O222" s="233">
        <f t="shared" si="291"/>
        <v>0</v>
      </c>
      <c r="P222" s="236"/>
    </row>
    <row r="223" spans="1:16" ht="24" hidden="1" x14ac:dyDescent="0.25">
      <c r="A223" s="58">
        <v>5238</v>
      </c>
      <c r="B223" s="101" t="s">
        <v>236</v>
      </c>
      <c r="C223" s="102">
        <f t="shared" si="283"/>
        <v>0</v>
      </c>
      <c r="D223" s="232"/>
      <c r="E223" s="476"/>
      <c r="F223" s="432">
        <f t="shared" si="288"/>
        <v>0</v>
      </c>
      <c r="G223" s="232"/>
      <c r="H223" s="107"/>
      <c r="I223" s="233">
        <f t="shared" si="289"/>
        <v>0</v>
      </c>
      <c r="J223" s="107"/>
      <c r="K223" s="108"/>
      <c r="L223" s="233">
        <f t="shared" si="290"/>
        <v>0</v>
      </c>
      <c r="M223" s="235"/>
      <c r="N223" s="108"/>
      <c r="O223" s="233">
        <f t="shared" si="291"/>
        <v>0</v>
      </c>
      <c r="P223" s="236"/>
    </row>
    <row r="224" spans="1:16" ht="24" hidden="1" x14ac:dyDescent="0.25">
      <c r="A224" s="58">
        <v>5239</v>
      </c>
      <c r="B224" s="101" t="s">
        <v>237</v>
      </c>
      <c r="C224" s="102">
        <f t="shared" si="283"/>
        <v>0</v>
      </c>
      <c r="D224" s="232"/>
      <c r="E224" s="476"/>
      <c r="F224" s="432">
        <f t="shared" si="288"/>
        <v>0</v>
      </c>
      <c r="G224" s="232"/>
      <c r="H224" s="107"/>
      <c r="I224" s="233">
        <f t="shared" si="289"/>
        <v>0</v>
      </c>
      <c r="J224" s="107"/>
      <c r="K224" s="108"/>
      <c r="L224" s="233">
        <f t="shared" si="290"/>
        <v>0</v>
      </c>
      <c r="M224" s="235"/>
      <c r="N224" s="108"/>
      <c r="O224" s="233">
        <f t="shared" si="291"/>
        <v>0</v>
      </c>
      <c r="P224" s="236"/>
    </row>
    <row r="225" spans="1:16" ht="24" hidden="1" x14ac:dyDescent="0.25">
      <c r="A225" s="237">
        <v>5240</v>
      </c>
      <c r="B225" s="101" t="s">
        <v>238</v>
      </c>
      <c r="C225" s="102">
        <f t="shared" si="283"/>
        <v>0</v>
      </c>
      <c r="D225" s="232"/>
      <c r="E225" s="476"/>
      <c r="F225" s="432">
        <f t="shared" si="288"/>
        <v>0</v>
      </c>
      <c r="G225" s="232"/>
      <c r="H225" s="107"/>
      <c r="I225" s="233">
        <f t="shared" si="289"/>
        <v>0</v>
      </c>
      <c r="J225" s="107"/>
      <c r="K225" s="108"/>
      <c r="L225" s="233">
        <f t="shared" si="290"/>
        <v>0</v>
      </c>
      <c r="M225" s="235"/>
      <c r="N225" s="108"/>
      <c r="O225" s="233">
        <f t="shared" si="291"/>
        <v>0</v>
      </c>
      <c r="P225" s="236"/>
    </row>
    <row r="226" spans="1:16" hidden="1" x14ac:dyDescent="0.25">
      <c r="A226" s="237">
        <v>5250</v>
      </c>
      <c r="B226" s="101" t="s">
        <v>239</v>
      </c>
      <c r="C226" s="102">
        <f t="shared" si="283"/>
        <v>0</v>
      </c>
      <c r="D226" s="232"/>
      <c r="E226" s="476"/>
      <c r="F226" s="432">
        <f t="shared" si="288"/>
        <v>0</v>
      </c>
      <c r="G226" s="232"/>
      <c r="H226" s="107"/>
      <c r="I226" s="233">
        <f t="shared" si="289"/>
        <v>0</v>
      </c>
      <c r="J226" s="107"/>
      <c r="K226" s="108"/>
      <c r="L226" s="233">
        <f t="shared" si="290"/>
        <v>0</v>
      </c>
      <c r="M226" s="235"/>
      <c r="N226" s="108"/>
      <c r="O226" s="233">
        <f t="shared" si="291"/>
        <v>0</v>
      </c>
      <c r="P226" s="236"/>
    </row>
    <row r="227" spans="1:16" hidden="1" x14ac:dyDescent="0.25">
      <c r="A227" s="237">
        <v>5260</v>
      </c>
      <c r="B227" s="101" t="s">
        <v>240</v>
      </c>
      <c r="C227" s="102">
        <f t="shared" si="283"/>
        <v>0</v>
      </c>
      <c r="D227" s="238">
        <f>SUM(D228)</f>
        <v>0</v>
      </c>
      <c r="E227" s="477">
        <f t="shared" ref="E227:F227" si="292">SUM(E228)</f>
        <v>0</v>
      </c>
      <c r="F227" s="432">
        <f t="shared" si="292"/>
        <v>0</v>
      </c>
      <c r="G227" s="238">
        <f>SUM(G228)</f>
        <v>0</v>
      </c>
      <c r="H227" s="240">
        <f t="shared" ref="H227:I227" si="293">SUM(H228)</f>
        <v>0</v>
      </c>
      <c r="I227" s="233">
        <f t="shared" si="293"/>
        <v>0</v>
      </c>
      <c r="J227" s="240">
        <f>SUM(J228)</f>
        <v>0</v>
      </c>
      <c r="K227" s="239">
        <f t="shared" ref="K227:L227" si="294">SUM(K228)</f>
        <v>0</v>
      </c>
      <c r="L227" s="233">
        <f t="shared" si="294"/>
        <v>0</v>
      </c>
      <c r="M227" s="102">
        <f>SUM(M228)</f>
        <v>0</v>
      </c>
      <c r="N227" s="239">
        <f t="shared" ref="N227:O227" si="295">SUM(N228)</f>
        <v>0</v>
      </c>
      <c r="O227" s="233">
        <f t="shared" si="295"/>
        <v>0</v>
      </c>
      <c r="P227" s="236"/>
    </row>
    <row r="228" spans="1:16" ht="24" hidden="1" x14ac:dyDescent="0.25">
      <c r="A228" s="58">
        <v>5269</v>
      </c>
      <c r="B228" s="101" t="s">
        <v>241</v>
      </c>
      <c r="C228" s="102">
        <f t="shared" si="283"/>
        <v>0</v>
      </c>
      <c r="D228" s="232"/>
      <c r="E228" s="476"/>
      <c r="F228" s="432">
        <f t="shared" ref="F228:F229" si="296">D228+E228</f>
        <v>0</v>
      </c>
      <c r="G228" s="232"/>
      <c r="H228" s="107"/>
      <c r="I228" s="233">
        <f t="shared" ref="I228:I229" si="297">G228+H228</f>
        <v>0</v>
      </c>
      <c r="J228" s="107"/>
      <c r="K228" s="108"/>
      <c r="L228" s="233">
        <f t="shared" ref="L228:L229" si="298">J228+K228</f>
        <v>0</v>
      </c>
      <c r="M228" s="235"/>
      <c r="N228" s="108"/>
      <c r="O228" s="233">
        <f t="shared" ref="O228:O229" si="299">M228+N228</f>
        <v>0</v>
      </c>
      <c r="P228" s="236"/>
    </row>
    <row r="229" spans="1:16" ht="24" hidden="1" x14ac:dyDescent="0.25">
      <c r="A229" s="220">
        <v>5270</v>
      </c>
      <c r="B229" s="164" t="s">
        <v>242</v>
      </c>
      <c r="C229" s="170">
        <f t="shared" si="283"/>
        <v>0</v>
      </c>
      <c r="D229" s="241"/>
      <c r="E229" s="478"/>
      <c r="F229" s="426">
        <f t="shared" si="296"/>
        <v>0</v>
      </c>
      <c r="G229" s="241"/>
      <c r="H229" s="243"/>
      <c r="I229" s="224">
        <f t="shared" si="297"/>
        <v>0</v>
      </c>
      <c r="J229" s="243"/>
      <c r="K229" s="242"/>
      <c r="L229" s="224">
        <f t="shared" si="298"/>
        <v>0</v>
      </c>
      <c r="M229" s="244"/>
      <c r="N229" s="242"/>
      <c r="O229" s="224">
        <f t="shared" si="299"/>
        <v>0</v>
      </c>
      <c r="P229" s="226"/>
    </row>
    <row r="230" spans="1:16" hidden="1" x14ac:dyDescent="0.25">
      <c r="A230" s="205">
        <v>6000</v>
      </c>
      <c r="B230" s="205" t="s">
        <v>243</v>
      </c>
      <c r="C230" s="206">
        <f t="shared" si="283"/>
        <v>0</v>
      </c>
      <c r="D230" s="207">
        <f>D231+D251+D259</f>
        <v>0</v>
      </c>
      <c r="E230" s="472">
        <f t="shared" ref="E230:F230" si="300">E231+E251+E259</f>
        <v>0</v>
      </c>
      <c r="F230" s="431">
        <f t="shared" si="300"/>
        <v>0</v>
      </c>
      <c r="G230" s="207">
        <f>G231+G251+G259</f>
        <v>0</v>
      </c>
      <c r="H230" s="209">
        <f t="shared" ref="H230:I230" si="301">H231+H251+H259</f>
        <v>0</v>
      </c>
      <c r="I230" s="210">
        <f t="shared" si="301"/>
        <v>0</v>
      </c>
      <c r="J230" s="209">
        <f>J231+J251+J259</f>
        <v>0</v>
      </c>
      <c r="K230" s="208">
        <f t="shared" ref="K230:L230" si="302">K231+K251+K259</f>
        <v>0</v>
      </c>
      <c r="L230" s="210">
        <f t="shared" si="302"/>
        <v>0</v>
      </c>
      <c r="M230" s="206">
        <f>M231+M251+M259</f>
        <v>0</v>
      </c>
      <c r="N230" s="208">
        <f t="shared" ref="N230:O230" si="303">N231+N251+N259</f>
        <v>0</v>
      </c>
      <c r="O230" s="210">
        <f t="shared" si="303"/>
        <v>0</v>
      </c>
      <c r="P230" s="212"/>
    </row>
    <row r="231" spans="1:16" ht="14.25" hidden="1" customHeight="1" x14ac:dyDescent="0.25">
      <c r="A231" s="273">
        <v>6200</v>
      </c>
      <c r="B231" s="262" t="s">
        <v>244</v>
      </c>
      <c r="C231" s="216">
        <f t="shared" si="283"/>
        <v>0</v>
      </c>
      <c r="D231" s="274">
        <f>SUM(D232,D233,D235,D238,D244,D245,D246)</f>
        <v>0</v>
      </c>
      <c r="E231" s="484">
        <f t="shared" ref="E231:F231" si="304">SUM(E232,E233,E235,E238,E244,E245,E246)</f>
        <v>0</v>
      </c>
      <c r="F231" s="485">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18">
        <f t="shared" si="306"/>
        <v>0</v>
      </c>
      <c r="M231" s="216">
        <f>SUM(M232,M233,M235,M238,M244,M245,M246)</f>
        <v>0</v>
      </c>
      <c r="N231" s="217">
        <f t="shared" ref="N231:O231" si="307">SUM(N232,N233,N235,N238,N244,N245,N246)</f>
        <v>0</v>
      </c>
      <c r="O231" s="218">
        <f t="shared" si="307"/>
        <v>0</v>
      </c>
      <c r="P231" s="219"/>
    </row>
    <row r="232" spans="1:16" ht="24" hidden="1" x14ac:dyDescent="0.25">
      <c r="A232" s="496">
        <v>6220</v>
      </c>
      <c r="B232" s="91" t="s">
        <v>245</v>
      </c>
      <c r="C232" s="92">
        <f t="shared" si="283"/>
        <v>0</v>
      </c>
      <c r="D232" s="227"/>
      <c r="E232" s="475"/>
      <c r="F232" s="433">
        <f>D232+E232</f>
        <v>0</v>
      </c>
      <c r="G232" s="227"/>
      <c r="H232" s="97"/>
      <c r="I232" s="228">
        <f>G232+H232</f>
        <v>0</v>
      </c>
      <c r="J232" s="97"/>
      <c r="K232" s="98"/>
      <c r="L232" s="228">
        <f>J232+K232</f>
        <v>0</v>
      </c>
      <c r="M232" s="230"/>
      <c r="N232" s="98"/>
      <c r="O232" s="228">
        <f>M232+N232</f>
        <v>0</v>
      </c>
      <c r="P232" s="231"/>
    </row>
    <row r="233" spans="1:16" hidden="1" x14ac:dyDescent="0.25">
      <c r="A233" s="237">
        <v>6230</v>
      </c>
      <c r="B233" s="101" t="s">
        <v>246</v>
      </c>
      <c r="C233" s="102">
        <f t="shared" si="283"/>
        <v>0</v>
      </c>
      <c r="D233" s="238">
        <f t="shared" ref="D233:O233" si="308">SUM(D234)</f>
        <v>0</v>
      </c>
      <c r="E233" s="477">
        <f t="shared" si="308"/>
        <v>0</v>
      </c>
      <c r="F233" s="432">
        <f t="shared" si="308"/>
        <v>0</v>
      </c>
      <c r="G233" s="238">
        <f t="shared" si="308"/>
        <v>0</v>
      </c>
      <c r="H233" s="240">
        <f t="shared" si="308"/>
        <v>0</v>
      </c>
      <c r="I233" s="233">
        <f t="shared" si="308"/>
        <v>0</v>
      </c>
      <c r="J233" s="240">
        <f t="shared" si="308"/>
        <v>0</v>
      </c>
      <c r="K233" s="239">
        <f t="shared" si="308"/>
        <v>0</v>
      </c>
      <c r="L233" s="233">
        <f t="shared" si="308"/>
        <v>0</v>
      </c>
      <c r="M233" s="102">
        <f t="shared" si="308"/>
        <v>0</v>
      </c>
      <c r="N233" s="239">
        <f t="shared" si="308"/>
        <v>0</v>
      </c>
      <c r="O233" s="233">
        <f t="shared" si="308"/>
        <v>0</v>
      </c>
      <c r="P233" s="236"/>
    </row>
    <row r="234" spans="1:16" ht="24" hidden="1" x14ac:dyDescent="0.25">
      <c r="A234" s="58">
        <v>6239</v>
      </c>
      <c r="B234" s="91" t="s">
        <v>247</v>
      </c>
      <c r="C234" s="102">
        <f t="shared" si="283"/>
        <v>0</v>
      </c>
      <c r="D234" s="227"/>
      <c r="E234" s="475"/>
      <c r="F234" s="433">
        <f>D234+E234</f>
        <v>0</v>
      </c>
      <c r="G234" s="227"/>
      <c r="H234" s="97"/>
      <c r="I234" s="228">
        <f>G234+H234</f>
        <v>0</v>
      </c>
      <c r="J234" s="97"/>
      <c r="K234" s="98"/>
      <c r="L234" s="228">
        <f>J234+K234</f>
        <v>0</v>
      </c>
      <c r="M234" s="230"/>
      <c r="N234" s="98"/>
      <c r="O234" s="228">
        <f>M234+N234</f>
        <v>0</v>
      </c>
      <c r="P234" s="231"/>
    </row>
    <row r="235" spans="1:16" ht="24" hidden="1" x14ac:dyDescent="0.25">
      <c r="A235" s="237">
        <v>6240</v>
      </c>
      <c r="B235" s="101" t="s">
        <v>248</v>
      </c>
      <c r="C235" s="102">
        <f t="shared" si="283"/>
        <v>0</v>
      </c>
      <c r="D235" s="238">
        <f>SUM(D236:D237)</f>
        <v>0</v>
      </c>
      <c r="E235" s="477">
        <f t="shared" ref="E235:F235" si="309">SUM(E236:E237)</f>
        <v>0</v>
      </c>
      <c r="F235" s="432">
        <f t="shared" si="309"/>
        <v>0</v>
      </c>
      <c r="G235" s="238">
        <f>SUM(G236:G237)</f>
        <v>0</v>
      </c>
      <c r="H235" s="240">
        <f t="shared" ref="H235:I235" si="310">SUM(H236:H237)</f>
        <v>0</v>
      </c>
      <c r="I235" s="233">
        <f t="shared" si="310"/>
        <v>0</v>
      </c>
      <c r="J235" s="240">
        <f>SUM(J236:J237)</f>
        <v>0</v>
      </c>
      <c r="K235" s="239">
        <f t="shared" ref="K235:L235" si="311">SUM(K236:K237)</f>
        <v>0</v>
      </c>
      <c r="L235" s="233">
        <f t="shared" si="311"/>
        <v>0</v>
      </c>
      <c r="M235" s="102">
        <f>SUM(M236:M237)</f>
        <v>0</v>
      </c>
      <c r="N235" s="239">
        <f t="shared" ref="N235:O235" si="312">SUM(N236:N237)</f>
        <v>0</v>
      </c>
      <c r="O235" s="233">
        <f t="shared" si="312"/>
        <v>0</v>
      </c>
      <c r="P235" s="236"/>
    </row>
    <row r="236" spans="1:16" hidden="1" x14ac:dyDescent="0.25">
      <c r="A236" s="58">
        <v>6241</v>
      </c>
      <c r="B236" s="101" t="s">
        <v>249</v>
      </c>
      <c r="C236" s="102">
        <f t="shared" si="283"/>
        <v>0</v>
      </c>
      <c r="D236" s="232"/>
      <c r="E236" s="476"/>
      <c r="F236" s="432">
        <f t="shared" ref="F236:F237" si="313">D236+E236</f>
        <v>0</v>
      </c>
      <c r="G236" s="232"/>
      <c r="H236" s="107"/>
      <c r="I236" s="233">
        <f t="shared" ref="I236:I237" si="314">G236+H236</f>
        <v>0</v>
      </c>
      <c r="J236" s="107"/>
      <c r="K236" s="108"/>
      <c r="L236" s="233">
        <f t="shared" ref="L236:L237" si="315">J236+K236</f>
        <v>0</v>
      </c>
      <c r="M236" s="235"/>
      <c r="N236" s="108"/>
      <c r="O236" s="233">
        <f t="shared" ref="O236:O237" si="316">M236+N236</f>
        <v>0</v>
      </c>
      <c r="P236" s="236"/>
    </row>
    <row r="237" spans="1:16" hidden="1" x14ac:dyDescent="0.25">
      <c r="A237" s="58">
        <v>6242</v>
      </c>
      <c r="B237" s="101" t="s">
        <v>250</v>
      </c>
      <c r="C237" s="102">
        <f t="shared" si="283"/>
        <v>0</v>
      </c>
      <c r="D237" s="232"/>
      <c r="E237" s="476"/>
      <c r="F237" s="432">
        <f t="shared" si="313"/>
        <v>0</v>
      </c>
      <c r="G237" s="232"/>
      <c r="H237" s="107"/>
      <c r="I237" s="233">
        <f t="shared" si="314"/>
        <v>0</v>
      </c>
      <c r="J237" s="107"/>
      <c r="K237" s="108"/>
      <c r="L237" s="233">
        <f t="shared" si="315"/>
        <v>0</v>
      </c>
      <c r="M237" s="235"/>
      <c r="N237" s="108"/>
      <c r="O237" s="233">
        <f t="shared" si="316"/>
        <v>0</v>
      </c>
      <c r="P237" s="236"/>
    </row>
    <row r="238" spans="1:16" ht="25.5" hidden="1" customHeight="1" x14ac:dyDescent="0.25">
      <c r="A238" s="237">
        <v>6250</v>
      </c>
      <c r="B238" s="101" t="s">
        <v>251</v>
      </c>
      <c r="C238" s="102">
        <f t="shared" si="283"/>
        <v>0</v>
      </c>
      <c r="D238" s="238">
        <f>SUM(D239:D243)</f>
        <v>0</v>
      </c>
      <c r="E238" s="477">
        <f t="shared" ref="E238:F238" si="317">SUM(E239:E243)</f>
        <v>0</v>
      </c>
      <c r="F238" s="432">
        <f t="shared" si="317"/>
        <v>0</v>
      </c>
      <c r="G238" s="238">
        <f>SUM(G239:G243)</f>
        <v>0</v>
      </c>
      <c r="H238" s="240">
        <f t="shared" ref="H238:I238" si="318">SUM(H239:H243)</f>
        <v>0</v>
      </c>
      <c r="I238" s="233">
        <f t="shared" si="318"/>
        <v>0</v>
      </c>
      <c r="J238" s="240">
        <f>SUM(J239:J243)</f>
        <v>0</v>
      </c>
      <c r="K238" s="239">
        <f t="shared" ref="K238:L238" si="319">SUM(K239:K243)</f>
        <v>0</v>
      </c>
      <c r="L238" s="233">
        <f t="shared" si="319"/>
        <v>0</v>
      </c>
      <c r="M238" s="102">
        <f>SUM(M239:M243)</f>
        <v>0</v>
      </c>
      <c r="N238" s="239">
        <f t="shared" ref="N238:O238" si="320">SUM(N239:N243)</f>
        <v>0</v>
      </c>
      <c r="O238" s="233">
        <f t="shared" si="320"/>
        <v>0</v>
      </c>
      <c r="P238" s="236"/>
    </row>
    <row r="239" spans="1:16" ht="14.25" hidden="1" customHeight="1" x14ac:dyDescent="0.25">
      <c r="A239" s="58">
        <v>6252</v>
      </c>
      <c r="B239" s="101" t="s">
        <v>252</v>
      </c>
      <c r="C239" s="102">
        <f t="shared" si="283"/>
        <v>0</v>
      </c>
      <c r="D239" s="232"/>
      <c r="E239" s="476"/>
      <c r="F239" s="432">
        <f t="shared" ref="F239:F245" si="321">D239+E239</f>
        <v>0</v>
      </c>
      <c r="G239" s="232"/>
      <c r="H239" s="107"/>
      <c r="I239" s="233">
        <f t="shared" ref="I239:I245" si="322">G239+H239</f>
        <v>0</v>
      </c>
      <c r="J239" s="107"/>
      <c r="K239" s="108"/>
      <c r="L239" s="233">
        <f t="shared" ref="L239:L245" si="323">J239+K239</f>
        <v>0</v>
      </c>
      <c r="M239" s="235"/>
      <c r="N239" s="108"/>
      <c r="O239" s="233">
        <f t="shared" ref="O239:O245" si="324">M239+N239</f>
        <v>0</v>
      </c>
      <c r="P239" s="236"/>
    </row>
    <row r="240" spans="1:16" ht="14.25" hidden="1" customHeight="1" x14ac:dyDescent="0.25">
      <c r="A240" s="58">
        <v>6253</v>
      </c>
      <c r="B240" s="101" t="s">
        <v>253</v>
      </c>
      <c r="C240" s="102">
        <f t="shared" si="283"/>
        <v>0</v>
      </c>
      <c r="D240" s="232"/>
      <c r="E240" s="476"/>
      <c r="F240" s="432">
        <f t="shared" si="321"/>
        <v>0</v>
      </c>
      <c r="G240" s="232"/>
      <c r="H240" s="107"/>
      <c r="I240" s="233">
        <f t="shared" si="322"/>
        <v>0</v>
      </c>
      <c r="J240" s="107"/>
      <c r="K240" s="108"/>
      <c r="L240" s="233">
        <f t="shared" si="323"/>
        <v>0</v>
      </c>
      <c r="M240" s="235"/>
      <c r="N240" s="108"/>
      <c r="O240" s="233">
        <f t="shared" si="324"/>
        <v>0</v>
      </c>
      <c r="P240" s="236"/>
    </row>
    <row r="241" spans="1:16" ht="24" hidden="1" x14ac:dyDescent="0.25">
      <c r="A241" s="58">
        <v>6254</v>
      </c>
      <c r="B241" s="101" t="s">
        <v>254</v>
      </c>
      <c r="C241" s="102">
        <f t="shared" si="283"/>
        <v>0</v>
      </c>
      <c r="D241" s="232"/>
      <c r="E241" s="476"/>
      <c r="F241" s="432">
        <f t="shared" si="321"/>
        <v>0</v>
      </c>
      <c r="G241" s="232"/>
      <c r="H241" s="107"/>
      <c r="I241" s="233">
        <f t="shared" si="322"/>
        <v>0</v>
      </c>
      <c r="J241" s="107"/>
      <c r="K241" s="108"/>
      <c r="L241" s="233">
        <f t="shared" si="323"/>
        <v>0</v>
      </c>
      <c r="M241" s="235"/>
      <c r="N241" s="108"/>
      <c r="O241" s="233">
        <f t="shared" si="324"/>
        <v>0</v>
      </c>
      <c r="P241" s="236"/>
    </row>
    <row r="242" spans="1:16" ht="24" hidden="1" x14ac:dyDescent="0.25">
      <c r="A242" s="58">
        <v>6255</v>
      </c>
      <c r="B242" s="101" t="s">
        <v>255</v>
      </c>
      <c r="C242" s="102">
        <f t="shared" si="283"/>
        <v>0</v>
      </c>
      <c r="D242" s="232"/>
      <c r="E242" s="476"/>
      <c r="F242" s="432">
        <f t="shared" si="321"/>
        <v>0</v>
      </c>
      <c r="G242" s="232"/>
      <c r="H242" s="107"/>
      <c r="I242" s="233">
        <f t="shared" si="322"/>
        <v>0</v>
      </c>
      <c r="J242" s="107"/>
      <c r="K242" s="108"/>
      <c r="L242" s="233">
        <f t="shared" si="323"/>
        <v>0</v>
      </c>
      <c r="M242" s="235"/>
      <c r="N242" s="108"/>
      <c r="O242" s="233">
        <f t="shared" si="324"/>
        <v>0</v>
      </c>
      <c r="P242" s="236"/>
    </row>
    <row r="243" spans="1:16" hidden="1" x14ac:dyDescent="0.25">
      <c r="A243" s="58">
        <v>6259</v>
      </c>
      <c r="B243" s="101" t="s">
        <v>256</v>
      </c>
      <c r="C243" s="102">
        <f t="shared" si="283"/>
        <v>0</v>
      </c>
      <c r="D243" s="232"/>
      <c r="E243" s="476"/>
      <c r="F243" s="432">
        <f t="shared" si="321"/>
        <v>0</v>
      </c>
      <c r="G243" s="232"/>
      <c r="H243" s="107"/>
      <c r="I243" s="233">
        <f t="shared" si="322"/>
        <v>0</v>
      </c>
      <c r="J243" s="107"/>
      <c r="K243" s="108"/>
      <c r="L243" s="233">
        <f t="shared" si="323"/>
        <v>0</v>
      </c>
      <c r="M243" s="235"/>
      <c r="N243" s="108"/>
      <c r="O243" s="233">
        <f t="shared" si="324"/>
        <v>0</v>
      </c>
      <c r="P243" s="236"/>
    </row>
    <row r="244" spans="1:16" ht="24" hidden="1" x14ac:dyDescent="0.25">
      <c r="A244" s="237">
        <v>6260</v>
      </c>
      <c r="B244" s="101" t="s">
        <v>257</v>
      </c>
      <c r="C244" s="102">
        <f t="shared" si="283"/>
        <v>0</v>
      </c>
      <c r="D244" s="232"/>
      <c r="E244" s="476"/>
      <c r="F244" s="432">
        <f t="shared" si="321"/>
        <v>0</v>
      </c>
      <c r="G244" s="232"/>
      <c r="H244" s="107"/>
      <c r="I244" s="233">
        <f t="shared" si="322"/>
        <v>0</v>
      </c>
      <c r="J244" s="107"/>
      <c r="K244" s="108"/>
      <c r="L244" s="233">
        <f t="shared" si="323"/>
        <v>0</v>
      </c>
      <c r="M244" s="235"/>
      <c r="N244" s="108"/>
      <c r="O244" s="233">
        <f t="shared" si="324"/>
        <v>0</v>
      </c>
      <c r="P244" s="236"/>
    </row>
    <row r="245" spans="1:16" hidden="1" x14ac:dyDescent="0.25">
      <c r="A245" s="237">
        <v>6270</v>
      </c>
      <c r="B245" s="101" t="s">
        <v>258</v>
      </c>
      <c r="C245" s="102">
        <f t="shared" si="283"/>
        <v>0</v>
      </c>
      <c r="D245" s="232"/>
      <c r="E245" s="476"/>
      <c r="F245" s="432">
        <f t="shared" si="321"/>
        <v>0</v>
      </c>
      <c r="G245" s="232"/>
      <c r="H245" s="107"/>
      <c r="I245" s="233">
        <f t="shared" si="322"/>
        <v>0</v>
      </c>
      <c r="J245" s="107"/>
      <c r="K245" s="108"/>
      <c r="L245" s="233">
        <f t="shared" si="323"/>
        <v>0</v>
      </c>
      <c r="M245" s="235"/>
      <c r="N245" s="108"/>
      <c r="O245" s="233">
        <f t="shared" si="324"/>
        <v>0</v>
      </c>
      <c r="P245" s="236"/>
    </row>
    <row r="246" spans="1:16" ht="24" hidden="1" x14ac:dyDescent="0.25">
      <c r="A246" s="496">
        <v>6290</v>
      </c>
      <c r="B246" s="91" t="s">
        <v>259</v>
      </c>
      <c r="C246" s="263">
        <f t="shared" si="283"/>
        <v>0</v>
      </c>
      <c r="D246" s="246">
        <f>SUM(D247:D250)</f>
        <v>0</v>
      </c>
      <c r="E246" s="480">
        <f t="shared" ref="E246:O246" si="325">SUM(E247:E250)</f>
        <v>0</v>
      </c>
      <c r="F246" s="433">
        <f t="shared" si="325"/>
        <v>0</v>
      </c>
      <c r="G246" s="246">
        <f t="shared" si="325"/>
        <v>0</v>
      </c>
      <c r="H246" s="248">
        <f t="shared" si="325"/>
        <v>0</v>
      </c>
      <c r="I246" s="228">
        <f t="shared" si="325"/>
        <v>0</v>
      </c>
      <c r="J246" s="248">
        <f t="shared" si="325"/>
        <v>0</v>
      </c>
      <c r="K246" s="247">
        <f t="shared" si="325"/>
        <v>0</v>
      </c>
      <c r="L246" s="228">
        <f t="shared" si="325"/>
        <v>0</v>
      </c>
      <c r="M246" s="263">
        <f t="shared" si="325"/>
        <v>0</v>
      </c>
      <c r="N246" s="264">
        <f t="shared" si="325"/>
        <v>0</v>
      </c>
      <c r="O246" s="265">
        <f t="shared" si="325"/>
        <v>0</v>
      </c>
      <c r="P246" s="266"/>
    </row>
    <row r="247" spans="1:16" hidden="1" x14ac:dyDescent="0.25">
      <c r="A247" s="58">
        <v>6291</v>
      </c>
      <c r="B247" s="101" t="s">
        <v>260</v>
      </c>
      <c r="C247" s="102">
        <f t="shared" si="283"/>
        <v>0</v>
      </c>
      <c r="D247" s="232"/>
      <c r="E247" s="476"/>
      <c r="F247" s="432">
        <f t="shared" ref="F247:F250" si="326">D247+E247</f>
        <v>0</v>
      </c>
      <c r="G247" s="232"/>
      <c r="H247" s="107"/>
      <c r="I247" s="233">
        <f t="shared" ref="I247:I250" si="327">G247+H247</f>
        <v>0</v>
      </c>
      <c r="J247" s="107"/>
      <c r="K247" s="108"/>
      <c r="L247" s="233">
        <f t="shared" ref="L247:L250" si="328">J247+K247</f>
        <v>0</v>
      </c>
      <c r="M247" s="235"/>
      <c r="N247" s="108"/>
      <c r="O247" s="233">
        <f t="shared" ref="O247:O250" si="329">M247+N247</f>
        <v>0</v>
      </c>
      <c r="P247" s="236"/>
    </row>
    <row r="248" spans="1:16" hidden="1" x14ac:dyDescent="0.25">
      <c r="A248" s="58">
        <v>6292</v>
      </c>
      <c r="B248" s="101" t="s">
        <v>261</v>
      </c>
      <c r="C248" s="102">
        <f t="shared" si="283"/>
        <v>0</v>
      </c>
      <c r="D248" s="232"/>
      <c r="E248" s="476"/>
      <c r="F248" s="432">
        <f t="shared" si="326"/>
        <v>0</v>
      </c>
      <c r="G248" s="232"/>
      <c r="H248" s="107"/>
      <c r="I248" s="233">
        <f t="shared" si="327"/>
        <v>0</v>
      </c>
      <c r="J248" s="107"/>
      <c r="K248" s="108"/>
      <c r="L248" s="233">
        <f t="shared" si="328"/>
        <v>0</v>
      </c>
      <c r="M248" s="235"/>
      <c r="N248" s="108"/>
      <c r="O248" s="233">
        <f t="shared" si="329"/>
        <v>0</v>
      </c>
      <c r="P248" s="236"/>
    </row>
    <row r="249" spans="1:16" ht="72" hidden="1" x14ac:dyDescent="0.25">
      <c r="A249" s="58">
        <v>6296</v>
      </c>
      <c r="B249" s="101" t="s">
        <v>262</v>
      </c>
      <c r="C249" s="102">
        <f t="shared" si="283"/>
        <v>0</v>
      </c>
      <c r="D249" s="232"/>
      <c r="E249" s="476"/>
      <c r="F249" s="432">
        <f t="shared" si="326"/>
        <v>0</v>
      </c>
      <c r="G249" s="232"/>
      <c r="H249" s="107"/>
      <c r="I249" s="233">
        <f t="shared" si="327"/>
        <v>0</v>
      </c>
      <c r="J249" s="107"/>
      <c r="K249" s="108"/>
      <c r="L249" s="233">
        <f t="shared" si="328"/>
        <v>0</v>
      </c>
      <c r="M249" s="235"/>
      <c r="N249" s="108"/>
      <c r="O249" s="233">
        <f t="shared" si="329"/>
        <v>0</v>
      </c>
      <c r="P249" s="236"/>
    </row>
    <row r="250" spans="1:16" ht="39.75" hidden="1" customHeight="1" x14ac:dyDescent="0.25">
      <c r="A250" s="58">
        <v>6299</v>
      </c>
      <c r="B250" s="101" t="s">
        <v>263</v>
      </c>
      <c r="C250" s="102">
        <f t="shared" si="283"/>
        <v>0</v>
      </c>
      <c r="D250" s="232"/>
      <c r="E250" s="476"/>
      <c r="F250" s="432">
        <f t="shared" si="326"/>
        <v>0</v>
      </c>
      <c r="G250" s="232"/>
      <c r="H250" s="107"/>
      <c r="I250" s="233">
        <f t="shared" si="327"/>
        <v>0</v>
      </c>
      <c r="J250" s="107"/>
      <c r="K250" s="108"/>
      <c r="L250" s="233">
        <f t="shared" si="328"/>
        <v>0</v>
      </c>
      <c r="M250" s="235"/>
      <c r="N250" s="108"/>
      <c r="O250" s="233">
        <f t="shared" si="329"/>
        <v>0</v>
      </c>
      <c r="P250" s="236"/>
    </row>
    <row r="251" spans="1:16" hidden="1" x14ac:dyDescent="0.25">
      <c r="A251" s="76">
        <v>6300</v>
      </c>
      <c r="B251" s="213" t="s">
        <v>264</v>
      </c>
      <c r="C251" s="77">
        <f t="shared" si="283"/>
        <v>0</v>
      </c>
      <c r="D251" s="214">
        <f>SUM(D252,D257,D258)</f>
        <v>0</v>
      </c>
      <c r="E251" s="473">
        <f t="shared" ref="E251:O251" si="330">SUM(E252,E257,E258)</f>
        <v>0</v>
      </c>
      <c r="F251" s="424">
        <f t="shared" si="330"/>
        <v>0</v>
      </c>
      <c r="G251" s="214">
        <f t="shared" si="330"/>
        <v>0</v>
      </c>
      <c r="H251" s="87">
        <f t="shared" si="330"/>
        <v>0</v>
      </c>
      <c r="I251" s="215">
        <f t="shared" si="330"/>
        <v>0</v>
      </c>
      <c r="J251" s="87">
        <f t="shared" si="330"/>
        <v>0</v>
      </c>
      <c r="K251" s="88">
        <f t="shared" si="330"/>
        <v>0</v>
      </c>
      <c r="L251" s="215">
        <f t="shared" si="330"/>
        <v>0</v>
      </c>
      <c r="M251" s="125">
        <f t="shared" si="330"/>
        <v>0</v>
      </c>
      <c r="N251" s="249">
        <f t="shared" si="330"/>
        <v>0</v>
      </c>
      <c r="O251" s="250">
        <f t="shared" si="330"/>
        <v>0</v>
      </c>
      <c r="P251" s="251"/>
    </row>
    <row r="252" spans="1:16" ht="24" hidden="1" x14ac:dyDescent="0.25">
      <c r="A252" s="496">
        <v>6320</v>
      </c>
      <c r="B252" s="91" t="s">
        <v>265</v>
      </c>
      <c r="C252" s="263">
        <f t="shared" si="283"/>
        <v>0</v>
      </c>
      <c r="D252" s="246">
        <f>SUM(D253:D256)</f>
        <v>0</v>
      </c>
      <c r="E252" s="480">
        <f t="shared" ref="E252:O252" si="331">SUM(E253:E256)</f>
        <v>0</v>
      </c>
      <c r="F252" s="433">
        <f t="shared" si="331"/>
        <v>0</v>
      </c>
      <c r="G252" s="246">
        <f t="shared" si="331"/>
        <v>0</v>
      </c>
      <c r="H252" s="248">
        <f t="shared" si="331"/>
        <v>0</v>
      </c>
      <c r="I252" s="228">
        <f t="shared" si="331"/>
        <v>0</v>
      </c>
      <c r="J252" s="248">
        <f t="shared" si="331"/>
        <v>0</v>
      </c>
      <c r="K252" s="247">
        <f t="shared" si="331"/>
        <v>0</v>
      </c>
      <c r="L252" s="228">
        <f t="shared" si="331"/>
        <v>0</v>
      </c>
      <c r="M252" s="92">
        <f t="shared" si="331"/>
        <v>0</v>
      </c>
      <c r="N252" s="247">
        <f t="shared" si="331"/>
        <v>0</v>
      </c>
      <c r="O252" s="228">
        <f t="shared" si="331"/>
        <v>0</v>
      </c>
      <c r="P252" s="231"/>
    </row>
    <row r="253" spans="1:16" hidden="1" x14ac:dyDescent="0.25">
      <c r="A253" s="58">
        <v>6322</v>
      </c>
      <c r="B253" s="101" t="s">
        <v>266</v>
      </c>
      <c r="C253" s="102">
        <f t="shared" si="283"/>
        <v>0</v>
      </c>
      <c r="D253" s="232"/>
      <c r="E253" s="476"/>
      <c r="F253" s="432">
        <f t="shared" ref="F253:F258" si="332">D253+E253</f>
        <v>0</v>
      </c>
      <c r="G253" s="232"/>
      <c r="H253" s="107"/>
      <c r="I253" s="233">
        <f t="shared" ref="I253:I258" si="333">G253+H253</f>
        <v>0</v>
      </c>
      <c r="J253" s="107"/>
      <c r="K253" s="108"/>
      <c r="L253" s="233">
        <f t="shared" ref="L253:L258" si="334">J253+K253</f>
        <v>0</v>
      </c>
      <c r="M253" s="235"/>
      <c r="N253" s="108"/>
      <c r="O253" s="233">
        <f t="shared" ref="O253:O258" si="335">M253+N253</f>
        <v>0</v>
      </c>
      <c r="P253" s="236"/>
    </row>
    <row r="254" spans="1:16" ht="24" hidden="1" x14ac:dyDescent="0.25">
      <c r="A254" s="58">
        <v>6323</v>
      </c>
      <c r="B254" s="101" t="s">
        <v>267</v>
      </c>
      <c r="C254" s="102">
        <f t="shared" si="283"/>
        <v>0</v>
      </c>
      <c r="D254" s="232"/>
      <c r="E254" s="476"/>
      <c r="F254" s="432">
        <f t="shared" si="332"/>
        <v>0</v>
      </c>
      <c r="G254" s="232"/>
      <c r="H254" s="107"/>
      <c r="I254" s="233">
        <f t="shared" si="333"/>
        <v>0</v>
      </c>
      <c r="J254" s="107"/>
      <c r="K254" s="108"/>
      <c r="L254" s="233">
        <f t="shared" si="334"/>
        <v>0</v>
      </c>
      <c r="M254" s="235"/>
      <c r="N254" s="108"/>
      <c r="O254" s="233">
        <f t="shared" si="335"/>
        <v>0</v>
      </c>
      <c r="P254" s="236"/>
    </row>
    <row r="255" spans="1:16" ht="24" hidden="1" x14ac:dyDescent="0.25">
      <c r="A255" s="58">
        <v>6324</v>
      </c>
      <c r="B255" s="101" t="s">
        <v>268</v>
      </c>
      <c r="C255" s="102">
        <f t="shared" si="283"/>
        <v>0</v>
      </c>
      <c r="D255" s="232"/>
      <c r="E255" s="476"/>
      <c r="F255" s="432">
        <f t="shared" si="332"/>
        <v>0</v>
      </c>
      <c r="G255" s="232"/>
      <c r="H255" s="107"/>
      <c r="I255" s="233">
        <f t="shared" si="333"/>
        <v>0</v>
      </c>
      <c r="J255" s="107"/>
      <c r="K255" s="108"/>
      <c r="L255" s="233">
        <f t="shared" si="334"/>
        <v>0</v>
      </c>
      <c r="M255" s="235"/>
      <c r="N255" s="108"/>
      <c r="O255" s="233">
        <f t="shared" si="335"/>
        <v>0</v>
      </c>
      <c r="P255" s="236"/>
    </row>
    <row r="256" spans="1:16" hidden="1" x14ac:dyDescent="0.25">
      <c r="A256" s="48">
        <v>6329</v>
      </c>
      <c r="B256" s="91" t="s">
        <v>269</v>
      </c>
      <c r="C256" s="92">
        <f t="shared" si="283"/>
        <v>0</v>
      </c>
      <c r="D256" s="227"/>
      <c r="E256" s="475"/>
      <c r="F256" s="433">
        <f t="shared" si="332"/>
        <v>0</v>
      </c>
      <c r="G256" s="227"/>
      <c r="H256" s="97"/>
      <c r="I256" s="228">
        <f t="shared" si="333"/>
        <v>0</v>
      </c>
      <c r="J256" s="97"/>
      <c r="K256" s="98"/>
      <c r="L256" s="228">
        <f t="shared" si="334"/>
        <v>0</v>
      </c>
      <c r="M256" s="230"/>
      <c r="N256" s="98"/>
      <c r="O256" s="228">
        <f t="shared" si="335"/>
        <v>0</v>
      </c>
      <c r="P256" s="231"/>
    </row>
    <row r="257" spans="1:16" ht="24" hidden="1" x14ac:dyDescent="0.25">
      <c r="A257" s="284">
        <v>6330</v>
      </c>
      <c r="B257" s="285" t="s">
        <v>270</v>
      </c>
      <c r="C257" s="263">
        <f t="shared" si="283"/>
        <v>0</v>
      </c>
      <c r="D257" s="268"/>
      <c r="E257" s="482"/>
      <c r="F257" s="483">
        <f t="shared" si="332"/>
        <v>0</v>
      </c>
      <c r="G257" s="268"/>
      <c r="H257" s="270"/>
      <c r="I257" s="265">
        <f t="shared" si="333"/>
        <v>0</v>
      </c>
      <c r="J257" s="270"/>
      <c r="K257" s="269"/>
      <c r="L257" s="265">
        <f t="shared" si="334"/>
        <v>0</v>
      </c>
      <c r="M257" s="272"/>
      <c r="N257" s="269"/>
      <c r="O257" s="265">
        <f t="shared" si="335"/>
        <v>0</v>
      </c>
      <c r="P257" s="266"/>
    </row>
    <row r="258" spans="1:16" hidden="1" x14ac:dyDescent="0.25">
      <c r="A258" s="237">
        <v>6360</v>
      </c>
      <c r="B258" s="101" t="s">
        <v>271</v>
      </c>
      <c r="C258" s="102">
        <f t="shared" si="283"/>
        <v>0</v>
      </c>
      <c r="D258" s="232"/>
      <c r="E258" s="476"/>
      <c r="F258" s="432">
        <f t="shared" si="332"/>
        <v>0</v>
      </c>
      <c r="G258" s="232"/>
      <c r="H258" s="107"/>
      <c r="I258" s="233">
        <f t="shared" si="333"/>
        <v>0</v>
      </c>
      <c r="J258" s="107"/>
      <c r="K258" s="108"/>
      <c r="L258" s="233">
        <f t="shared" si="334"/>
        <v>0</v>
      </c>
      <c r="M258" s="235"/>
      <c r="N258" s="108"/>
      <c r="O258" s="233">
        <f t="shared" si="335"/>
        <v>0</v>
      </c>
      <c r="P258" s="236"/>
    </row>
    <row r="259" spans="1:16" ht="36" hidden="1" x14ac:dyDescent="0.25">
      <c r="A259" s="76">
        <v>6400</v>
      </c>
      <c r="B259" s="213" t="s">
        <v>272</v>
      </c>
      <c r="C259" s="77">
        <f t="shared" si="283"/>
        <v>0</v>
      </c>
      <c r="D259" s="214">
        <f>SUM(D260,D264)</f>
        <v>0</v>
      </c>
      <c r="E259" s="473">
        <f t="shared" ref="E259:O259" si="336">SUM(E260,E264)</f>
        <v>0</v>
      </c>
      <c r="F259" s="424">
        <f t="shared" si="336"/>
        <v>0</v>
      </c>
      <c r="G259" s="214">
        <f t="shared" si="336"/>
        <v>0</v>
      </c>
      <c r="H259" s="87">
        <f t="shared" si="336"/>
        <v>0</v>
      </c>
      <c r="I259" s="215">
        <f t="shared" si="336"/>
        <v>0</v>
      </c>
      <c r="J259" s="87">
        <f t="shared" si="336"/>
        <v>0</v>
      </c>
      <c r="K259" s="88">
        <f t="shared" si="336"/>
        <v>0</v>
      </c>
      <c r="L259" s="215">
        <f t="shared" si="336"/>
        <v>0</v>
      </c>
      <c r="M259" s="125">
        <f t="shared" si="336"/>
        <v>0</v>
      </c>
      <c r="N259" s="249">
        <f t="shared" si="336"/>
        <v>0</v>
      </c>
      <c r="O259" s="250">
        <f t="shared" si="336"/>
        <v>0</v>
      </c>
      <c r="P259" s="251"/>
    </row>
    <row r="260" spans="1:16" ht="24" hidden="1" x14ac:dyDescent="0.25">
      <c r="A260" s="496">
        <v>6410</v>
      </c>
      <c r="B260" s="91" t="s">
        <v>273</v>
      </c>
      <c r="C260" s="92">
        <f t="shared" si="283"/>
        <v>0</v>
      </c>
      <c r="D260" s="246">
        <f>SUM(D261:D263)</f>
        <v>0</v>
      </c>
      <c r="E260" s="480">
        <f t="shared" ref="E260:O260" si="337">SUM(E261:E263)</f>
        <v>0</v>
      </c>
      <c r="F260" s="433">
        <f t="shared" si="337"/>
        <v>0</v>
      </c>
      <c r="G260" s="246">
        <f t="shared" si="337"/>
        <v>0</v>
      </c>
      <c r="H260" s="248">
        <f t="shared" si="337"/>
        <v>0</v>
      </c>
      <c r="I260" s="228">
        <f t="shared" si="337"/>
        <v>0</v>
      </c>
      <c r="J260" s="248">
        <f t="shared" si="337"/>
        <v>0</v>
      </c>
      <c r="K260" s="247">
        <f t="shared" si="337"/>
        <v>0</v>
      </c>
      <c r="L260" s="228">
        <f t="shared" si="337"/>
        <v>0</v>
      </c>
      <c r="M260" s="113">
        <f t="shared" si="337"/>
        <v>0</v>
      </c>
      <c r="N260" s="258">
        <f t="shared" si="337"/>
        <v>0</v>
      </c>
      <c r="O260" s="259">
        <f t="shared" si="337"/>
        <v>0</v>
      </c>
      <c r="P260" s="260"/>
    </row>
    <row r="261" spans="1:16" hidden="1" x14ac:dyDescent="0.25">
      <c r="A261" s="58">
        <v>6411</v>
      </c>
      <c r="B261" s="252" t="s">
        <v>274</v>
      </c>
      <c r="C261" s="102">
        <f t="shared" si="283"/>
        <v>0</v>
      </c>
      <c r="D261" s="232"/>
      <c r="E261" s="476"/>
      <c r="F261" s="432">
        <f t="shared" ref="F261:F263" si="338">D261+E261</f>
        <v>0</v>
      </c>
      <c r="G261" s="232"/>
      <c r="H261" s="107"/>
      <c r="I261" s="233">
        <f t="shared" ref="I261:I263" si="339">G261+H261</f>
        <v>0</v>
      </c>
      <c r="J261" s="107"/>
      <c r="K261" s="108"/>
      <c r="L261" s="233">
        <f t="shared" ref="L261:L263" si="340">J261+K261</f>
        <v>0</v>
      </c>
      <c r="M261" s="235"/>
      <c r="N261" s="108"/>
      <c r="O261" s="233">
        <f t="shared" ref="O261:O263" si="341">M261+N261</f>
        <v>0</v>
      </c>
      <c r="P261" s="236"/>
    </row>
    <row r="262" spans="1:16" ht="36" hidden="1" x14ac:dyDescent="0.25">
      <c r="A262" s="58">
        <v>6412</v>
      </c>
      <c r="B262" s="101" t="s">
        <v>275</v>
      </c>
      <c r="C262" s="102">
        <f t="shared" si="283"/>
        <v>0</v>
      </c>
      <c r="D262" s="232"/>
      <c r="E262" s="476"/>
      <c r="F262" s="432">
        <f t="shared" si="338"/>
        <v>0</v>
      </c>
      <c r="G262" s="232"/>
      <c r="H262" s="107"/>
      <c r="I262" s="233">
        <f t="shared" si="339"/>
        <v>0</v>
      </c>
      <c r="J262" s="107"/>
      <c r="K262" s="108"/>
      <c r="L262" s="233">
        <f t="shared" si="340"/>
        <v>0</v>
      </c>
      <c r="M262" s="235"/>
      <c r="N262" s="108"/>
      <c r="O262" s="233">
        <f t="shared" si="341"/>
        <v>0</v>
      </c>
      <c r="P262" s="236"/>
    </row>
    <row r="263" spans="1:16" ht="36" hidden="1" x14ac:dyDescent="0.25">
      <c r="A263" s="58">
        <v>6419</v>
      </c>
      <c r="B263" s="101" t="s">
        <v>276</v>
      </c>
      <c r="C263" s="102">
        <f t="shared" si="283"/>
        <v>0</v>
      </c>
      <c r="D263" s="232"/>
      <c r="E263" s="476"/>
      <c r="F263" s="432">
        <f t="shared" si="338"/>
        <v>0</v>
      </c>
      <c r="G263" s="232"/>
      <c r="H263" s="107"/>
      <c r="I263" s="233">
        <f t="shared" si="339"/>
        <v>0</v>
      </c>
      <c r="J263" s="107"/>
      <c r="K263" s="108"/>
      <c r="L263" s="233">
        <f t="shared" si="340"/>
        <v>0</v>
      </c>
      <c r="M263" s="235"/>
      <c r="N263" s="108"/>
      <c r="O263" s="233">
        <f t="shared" si="341"/>
        <v>0</v>
      </c>
      <c r="P263" s="236"/>
    </row>
    <row r="264" spans="1:16" ht="36" hidden="1" x14ac:dyDescent="0.25">
      <c r="A264" s="237">
        <v>6420</v>
      </c>
      <c r="B264" s="101" t="s">
        <v>277</v>
      </c>
      <c r="C264" s="102">
        <f t="shared" si="283"/>
        <v>0</v>
      </c>
      <c r="D264" s="238">
        <f>SUM(D265:D268)</f>
        <v>0</v>
      </c>
      <c r="E264" s="477">
        <f t="shared" ref="E264:F264" si="342">SUM(E265:E268)</f>
        <v>0</v>
      </c>
      <c r="F264" s="432">
        <f t="shared" si="342"/>
        <v>0</v>
      </c>
      <c r="G264" s="238">
        <f>SUM(G265:G268)</f>
        <v>0</v>
      </c>
      <c r="H264" s="240">
        <f t="shared" ref="H264:I264" si="343">SUM(H265:H268)</f>
        <v>0</v>
      </c>
      <c r="I264" s="233">
        <f t="shared" si="343"/>
        <v>0</v>
      </c>
      <c r="J264" s="240">
        <f>SUM(J265:J268)</f>
        <v>0</v>
      </c>
      <c r="K264" s="239">
        <f t="shared" ref="K264:L264" si="344">SUM(K265:K268)</f>
        <v>0</v>
      </c>
      <c r="L264" s="233">
        <f t="shared" si="344"/>
        <v>0</v>
      </c>
      <c r="M264" s="102">
        <f>SUM(M265:M268)</f>
        <v>0</v>
      </c>
      <c r="N264" s="239">
        <f t="shared" ref="N264:O264" si="345">SUM(N265:N268)</f>
        <v>0</v>
      </c>
      <c r="O264" s="233">
        <f t="shared" si="345"/>
        <v>0</v>
      </c>
      <c r="P264" s="236"/>
    </row>
    <row r="265" spans="1:16" hidden="1" x14ac:dyDescent="0.25">
      <c r="A265" s="58">
        <v>6421</v>
      </c>
      <c r="B265" s="101" t="s">
        <v>278</v>
      </c>
      <c r="C265" s="102">
        <f t="shared" si="283"/>
        <v>0</v>
      </c>
      <c r="D265" s="232"/>
      <c r="E265" s="476"/>
      <c r="F265" s="432">
        <f t="shared" ref="F265:F268" si="346">D265+E265</f>
        <v>0</v>
      </c>
      <c r="G265" s="232"/>
      <c r="H265" s="107"/>
      <c r="I265" s="233">
        <f t="shared" ref="I265:I268" si="347">G265+H265</f>
        <v>0</v>
      </c>
      <c r="J265" s="107"/>
      <c r="K265" s="108"/>
      <c r="L265" s="233">
        <f t="shared" ref="L265:L268" si="348">J265+K265</f>
        <v>0</v>
      </c>
      <c r="M265" s="235"/>
      <c r="N265" s="108"/>
      <c r="O265" s="233">
        <f t="shared" ref="O265:O268" si="349">M265+N265</f>
        <v>0</v>
      </c>
      <c r="P265" s="236"/>
    </row>
    <row r="266" spans="1:16" hidden="1" x14ac:dyDescent="0.25">
      <c r="A266" s="58">
        <v>6422</v>
      </c>
      <c r="B266" s="101" t="s">
        <v>279</v>
      </c>
      <c r="C266" s="102">
        <f t="shared" si="283"/>
        <v>0</v>
      </c>
      <c r="D266" s="232"/>
      <c r="E266" s="476"/>
      <c r="F266" s="432">
        <f t="shared" si="346"/>
        <v>0</v>
      </c>
      <c r="G266" s="232"/>
      <c r="H266" s="107"/>
      <c r="I266" s="233">
        <f t="shared" si="347"/>
        <v>0</v>
      </c>
      <c r="J266" s="107"/>
      <c r="K266" s="108"/>
      <c r="L266" s="233">
        <f t="shared" si="348"/>
        <v>0</v>
      </c>
      <c r="M266" s="235"/>
      <c r="N266" s="108"/>
      <c r="O266" s="233">
        <f t="shared" si="349"/>
        <v>0</v>
      </c>
      <c r="P266" s="236"/>
    </row>
    <row r="267" spans="1:16" ht="13.5" hidden="1" customHeight="1" x14ac:dyDescent="0.25">
      <c r="A267" s="58">
        <v>6423</v>
      </c>
      <c r="B267" s="101" t="s">
        <v>280</v>
      </c>
      <c r="C267" s="102">
        <f t="shared" si="283"/>
        <v>0</v>
      </c>
      <c r="D267" s="232"/>
      <c r="E267" s="476"/>
      <c r="F267" s="432">
        <f t="shared" si="346"/>
        <v>0</v>
      </c>
      <c r="G267" s="232"/>
      <c r="H267" s="107"/>
      <c r="I267" s="233">
        <f t="shared" si="347"/>
        <v>0</v>
      </c>
      <c r="J267" s="107"/>
      <c r="K267" s="108"/>
      <c r="L267" s="233">
        <f t="shared" si="348"/>
        <v>0</v>
      </c>
      <c r="M267" s="235"/>
      <c r="N267" s="108"/>
      <c r="O267" s="233">
        <f t="shared" si="349"/>
        <v>0</v>
      </c>
      <c r="P267" s="236"/>
    </row>
    <row r="268" spans="1:16" ht="36" hidden="1" x14ac:dyDescent="0.25">
      <c r="A268" s="58">
        <v>6424</v>
      </c>
      <c r="B268" s="101" t="s">
        <v>281</v>
      </c>
      <c r="C268" s="102">
        <f t="shared" si="283"/>
        <v>0</v>
      </c>
      <c r="D268" s="232"/>
      <c r="E268" s="476"/>
      <c r="F268" s="432">
        <f t="shared" si="346"/>
        <v>0</v>
      </c>
      <c r="G268" s="232"/>
      <c r="H268" s="107"/>
      <c r="I268" s="233">
        <f t="shared" si="347"/>
        <v>0</v>
      </c>
      <c r="J268" s="107"/>
      <c r="K268" s="108"/>
      <c r="L268" s="233">
        <f t="shared" si="348"/>
        <v>0</v>
      </c>
      <c r="M268" s="235"/>
      <c r="N268" s="108"/>
      <c r="O268" s="233">
        <f t="shared" si="349"/>
        <v>0</v>
      </c>
      <c r="P268" s="236"/>
    </row>
    <row r="269" spans="1:16" ht="36" hidden="1" x14ac:dyDescent="0.25">
      <c r="A269" s="286">
        <v>7000</v>
      </c>
      <c r="B269" s="286" t="s">
        <v>282</v>
      </c>
      <c r="C269" s="287">
        <f t="shared" si="283"/>
        <v>0</v>
      </c>
      <c r="D269" s="288">
        <f>SUM(D270,D281)</f>
        <v>0</v>
      </c>
      <c r="E269" s="486">
        <f t="shared" ref="E269:F269" si="350">SUM(E270,E281)</f>
        <v>0</v>
      </c>
      <c r="F269" s="487">
        <f t="shared" si="350"/>
        <v>0</v>
      </c>
      <c r="G269" s="288">
        <f>SUM(G270,G281)</f>
        <v>0</v>
      </c>
      <c r="H269" s="290">
        <f t="shared" ref="H269:I269" si="351">SUM(H270,H281)</f>
        <v>0</v>
      </c>
      <c r="I269" s="291">
        <f t="shared" si="351"/>
        <v>0</v>
      </c>
      <c r="J269" s="290">
        <f>SUM(J270,J281)</f>
        <v>0</v>
      </c>
      <c r="K269" s="289">
        <f t="shared" ref="K269:L269" si="352">SUM(K270,K281)</f>
        <v>0</v>
      </c>
      <c r="L269" s="291">
        <f t="shared" si="352"/>
        <v>0</v>
      </c>
      <c r="M269" s="293">
        <f>SUM(M270,M281)</f>
        <v>0</v>
      </c>
      <c r="N269" s="294">
        <f t="shared" ref="N269:O269" si="353">SUM(N270,N281)</f>
        <v>0</v>
      </c>
      <c r="O269" s="295">
        <f t="shared" si="353"/>
        <v>0</v>
      </c>
      <c r="P269" s="296"/>
    </row>
    <row r="270" spans="1:16" ht="24" hidden="1" x14ac:dyDescent="0.25">
      <c r="A270" s="76">
        <v>7200</v>
      </c>
      <c r="B270" s="213" t="s">
        <v>283</v>
      </c>
      <c r="C270" s="77">
        <f t="shared" si="283"/>
        <v>0</v>
      </c>
      <c r="D270" s="214">
        <f>SUM(D271,D272,D275,D276,D280)</f>
        <v>0</v>
      </c>
      <c r="E270" s="473">
        <f t="shared" ref="E270:F270" si="354">SUM(E271,E272,E275,E276,E280)</f>
        <v>0</v>
      </c>
      <c r="F270" s="424">
        <f t="shared" si="354"/>
        <v>0</v>
      </c>
      <c r="G270" s="214">
        <f>SUM(G271,G272,G275,G276,G280)</f>
        <v>0</v>
      </c>
      <c r="H270" s="87">
        <f t="shared" ref="H270:I270" si="355">SUM(H271,H272,H275,H276,H280)</f>
        <v>0</v>
      </c>
      <c r="I270" s="215">
        <f t="shared" si="355"/>
        <v>0</v>
      </c>
      <c r="J270" s="87">
        <f>SUM(J271,J272,J275,J276,J280)</f>
        <v>0</v>
      </c>
      <c r="K270" s="88">
        <f t="shared" ref="K270:L270" si="356">SUM(K271,K272,K275,K276,K280)</f>
        <v>0</v>
      </c>
      <c r="L270" s="215">
        <f t="shared" si="356"/>
        <v>0</v>
      </c>
      <c r="M270" s="216">
        <f>SUM(M271,M272,M275,M276,M280)</f>
        <v>0</v>
      </c>
      <c r="N270" s="217">
        <f t="shared" ref="N270:O270" si="357">SUM(N271,N272,N275,N276,N280)</f>
        <v>0</v>
      </c>
      <c r="O270" s="218">
        <f t="shared" si="357"/>
        <v>0</v>
      </c>
      <c r="P270" s="219"/>
    </row>
    <row r="271" spans="1:16" ht="24" hidden="1" x14ac:dyDescent="0.25">
      <c r="A271" s="496">
        <v>7210</v>
      </c>
      <c r="B271" s="91" t="s">
        <v>284</v>
      </c>
      <c r="C271" s="92">
        <f t="shared" si="283"/>
        <v>0</v>
      </c>
      <c r="D271" s="227"/>
      <c r="E271" s="475"/>
      <c r="F271" s="433">
        <f>D271+E271</f>
        <v>0</v>
      </c>
      <c r="G271" s="227"/>
      <c r="H271" s="97"/>
      <c r="I271" s="228">
        <f>G271+H271</f>
        <v>0</v>
      </c>
      <c r="J271" s="97"/>
      <c r="K271" s="98"/>
      <c r="L271" s="228">
        <f>J271+K271</f>
        <v>0</v>
      </c>
      <c r="M271" s="230"/>
      <c r="N271" s="98"/>
      <c r="O271" s="228">
        <f>M271+N271</f>
        <v>0</v>
      </c>
      <c r="P271" s="231"/>
    </row>
    <row r="272" spans="1:16" s="297" customFormat="1" ht="36" hidden="1" x14ac:dyDescent="0.25">
      <c r="A272" s="237">
        <v>7220</v>
      </c>
      <c r="B272" s="101" t="s">
        <v>285</v>
      </c>
      <c r="C272" s="102">
        <f t="shared" si="283"/>
        <v>0</v>
      </c>
      <c r="D272" s="238">
        <f>SUM(D273:D274)</f>
        <v>0</v>
      </c>
      <c r="E272" s="477">
        <f t="shared" ref="E272:F272" si="358">SUM(E273:E274)</f>
        <v>0</v>
      </c>
      <c r="F272" s="432">
        <f t="shared" si="358"/>
        <v>0</v>
      </c>
      <c r="G272" s="238">
        <f>SUM(G273:G274)</f>
        <v>0</v>
      </c>
      <c r="H272" s="240">
        <f t="shared" ref="H272:I272" si="359">SUM(H273:H274)</f>
        <v>0</v>
      </c>
      <c r="I272" s="233">
        <f t="shared" si="359"/>
        <v>0</v>
      </c>
      <c r="J272" s="240">
        <f>SUM(J273:J274)</f>
        <v>0</v>
      </c>
      <c r="K272" s="239">
        <f t="shared" ref="K272:L272" si="360">SUM(K273:K274)</f>
        <v>0</v>
      </c>
      <c r="L272" s="233">
        <f t="shared" si="360"/>
        <v>0</v>
      </c>
      <c r="M272" s="102">
        <f>SUM(M273:M274)</f>
        <v>0</v>
      </c>
      <c r="N272" s="239">
        <f t="shared" ref="N272:O272" si="361">SUM(N273:N274)</f>
        <v>0</v>
      </c>
      <c r="O272" s="233">
        <f t="shared" si="361"/>
        <v>0</v>
      </c>
      <c r="P272" s="236"/>
    </row>
    <row r="273" spans="1:16" s="297" customFormat="1" ht="36" hidden="1" x14ac:dyDescent="0.25">
      <c r="A273" s="58">
        <v>7221</v>
      </c>
      <c r="B273" s="101" t="s">
        <v>286</v>
      </c>
      <c r="C273" s="102">
        <f t="shared" si="283"/>
        <v>0</v>
      </c>
      <c r="D273" s="232"/>
      <c r="E273" s="476"/>
      <c r="F273" s="432">
        <f t="shared" ref="F273:F275" si="362">D273+E273</f>
        <v>0</v>
      </c>
      <c r="G273" s="232"/>
      <c r="H273" s="107"/>
      <c r="I273" s="233">
        <f t="shared" ref="I273:I275" si="363">G273+H273</f>
        <v>0</v>
      </c>
      <c r="J273" s="107"/>
      <c r="K273" s="108"/>
      <c r="L273" s="233">
        <f t="shared" ref="L273:L275" si="364">J273+K273</f>
        <v>0</v>
      </c>
      <c r="M273" s="235"/>
      <c r="N273" s="108"/>
      <c r="O273" s="233">
        <f t="shared" ref="O273:O275" si="365">M273+N273</f>
        <v>0</v>
      </c>
      <c r="P273" s="236"/>
    </row>
    <row r="274" spans="1:16" s="297" customFormat="1" ht="36" hidden="1" x14ac:dyDescent="0.25">
      <c r="A274" s="58">
        <v>7222</v>
      </c>
      <c r="B274" s="101" t="s">
        <v>287</v>
      </c>
      <c r="C274" s="102">
        <f t="shared" si="283"/>
        <v>0</v>
      </c>
      <c r="D274" s="232"/>
      <c r="E274" s="476"/>
      <c r="F274" s="432">
        <f t="shared" si="362"/>
        <v>0</v>
      </c>
      <c r="G274" s="232"/>
      <c r="H274" s="107"/>
      <c r="I274" s="233">
        <f t="shared" si="363"/>
        <v>0</v>
      </c>
      <c r="J274" s="107"/>
      <c r="K274" s="108"/>
      <c r="L274" s="233">
        <f t="shared" si="364"/>
        <v>0</v>
      </c>
      <c r="M274" s="235"/>
      <c r="N274" s="108"/>
      <c r="O274" s="233">
        <f t="shared" si="365"/>
        <v>0</v>
      </c>
      <c r="P274" s="236"/>
    </row>
    <row r="275" spans="1:16" ht="24" hidden="1" x14ac:dyDescent="0.25">
      <c r="A275" s="237">
        <v>7230</v>
      </c>
      <c r="B275" s="101" t="s">
        <v>288</v>
      </c>
      <c r="C275" s="102">
        <f t="shared" si="283"/>
        <v>0</v>
      </c>
      <c r="D275" s="232"/>
      <c r="E275" s="476"/>
      <c r="F275" s="432">
        <f t="shared" si="362"/>
        <v>0</v>
      </c>
      <c r="G275" s="232"/>
      <c r="H275" s="107"/>
      <c r="I275" s="233">
        <f t="shared" si="363"/>
        <v>0</v>
      </c>
      <c r="J275" s="107"/>
      <c r="K275" s="108"/>
      <c r="L275" s="233">
        <f t="shared" si="364"/>
        <v>0</v>
      </c>
      <c r="M275" s="235"/>
      <c r="N275" s="108"/>
      <c r="O275" s="233">
        <f t="shared" si="365"/>
        <v>0</v>
      </c>
      <c r="P275" s="236"/>
    </row>
    <row r="276" spans="1:16" ht="24" hidden="1" x14ac:dyDescent="0.25">
      <c r="A276" s="237">
        <v>7240</v>
      </c>
      <c r="B276" s="101" t="s">
        <v>289</v>
      </c>
      <c r="C276" s="102">
        <f t="shared" si="283"/>
        <v>0</v>
      </c>
      <c r="D276" s="238">
        <f t="shared" ref="D276:O276" si="366">SUM(D277:D279)</f>
        <v>0</v>
      </c>
      <c r="E276" s="477">
        <f t="shared" si="366"/>
        <v>0</v>
      </c>
      <c r="F276" s="432">
        <f t="shared" si="366"/>
        <v>0</v>
      </c>
      <c r="G276" s="238">
        <f t="shared" si="366"/>
        <v>0</v>
      </c>
      <c r="H276" s="240">
        <f t="shared" si="366"/>
        <v>0</v>
      </c>
      <c r="I276" s="233">
        <f t="shared" si="366"/>
        <v>0</v>
      </c>
      <c r="J276" s="240">
        <f>SUM(J277:J279)</f>
        <v>0</v>
      </c>
      <c r="K276" s="239">
        <f t="shared" ref="K276:L276" si="367">SUM(K277:K279)</f>
        <v>0</v>
      </c>
      <c r="L276" s="233">
        <f t="shared" si="367"/>
        <v>0</v>
      </c>
      <c r="M276" s="102">
        <f t="shared" si="366"/>
        <v>0</v>
      </c>
      <c r="N276" s="239">
        <f t="shared" si="366"/>
        <v>0</v>
      </c>
      <c r="O276" s="233">
        <f t="shared" si="366"/>
        <v>0</v>
      </c>
      <c r="P276" s="236"/>
    </row>
    <row r="277" spans="1:16" ht="48" hidden="1" x14ac:dyDescent="0.25">
      <c r="A277" s="58">
        <v>7245</v>
      </c>
      <c r="B277" s="101" t="s">
        <v>290</v>
      </c>
      <c r="C277" s="102">
        <f t="shared" ref="C277:C298" si="368">F277+I277+L277+O277</f>
        <v>0</v>
      </c>
      <c r="D277" s="232"/>
      <c r="E277" s="476"/>
      <c r="F277" s="432">
        <f t="shared" ref="F277:F280" si="369">D277+E277</f>
        <v>0</v>
      </c>
      <c r="G277" s="232"/>
      <c r="H277" s="107"/>
      <c r="I277" s="233">
        <f t="shared" ref="I277:I280" si="370">G277+H277</f>
        <v>0</v>
      </c>
      <c r="J277" s="107"/>
      <c r="K277" s="108"/>
      <c r="L277" s="233">
        <f t="shared" ref="L277:L280" si="371">J277+K277</f>
        <v>0</v>
      </c>
      <c r="M277" s="235"/>
      <c r="N277" s="108"/>
      <c r="O277" s="233">
        <f t="shared" ref="O277:O280" si="372">M277+N277</f>
        <v>0</v>
      </c>
      <c r="P277" s="236"/>
    </row>
    <row r="278" spans="1:16" ht="84.75" hidden="1" customHeight="1" x14ac:dyDescent="0.25">
      <c r="A278" s="58">
        <v>7246</v>
      </c>
      <c r="B278" s="101" t="s">
        <v>291</v>
      </c>
      <c r="C278" s="102">
        <f t="shared" si="368"/>
        <v>0</v>
      </c>
      <c r="D278" s="232"/>
      <c r="E278" s="476"/>
      <c r="F278" s="432">
        <f t="shared" si="369"/>
        <v>0</v>
      </c>
      <c r="G278" s="232"/>
      <c r="H278" s="107"/>
      <c r="I278" s="233">
        <f t="shared" si="370"/>
        <v>0</v>
      </c>
      <c r="J278" s="107"/>
      <c r="K278" s="108"/>
      <c r="L278" s="233">
        <f t="shared" si="371"/>
        <v>0</v>
      </c>
      <c r="M278" s="235"/>
      <c r="N278" s="108"/>
      <c r="O278" s="233">
        <f t="shared" si="372"/>
        <v>0</v>
      </c>
      <c r="P278" s="236"/>
    </row>
    <row r="279" spans="1:16" ht="36" hidden="1" x14ac:dyDescent="0.25">
      <c r="A279" s="58">
        <v>7247</v>
      </c>
      <c r="B279" s="101" t="s">
        <v>292</v>
      </c>
      <c r="C279" s="102">
        <f t="shared" si="368"/>
        <v>0</v>
      </c>
      <c r="D279" s="232"/>
      <c r="E279" s="476"/>
      <c r="F279" s="432">
        <f t="shared" si="369"/>
        <v>0</v>
      </c>
      <c r="G279" s="232"/>
      <c r="H279" s="107"/>
      <c r="I279" s="233">
        <f t="shared" si="370"/>
        <v>0</v>
      </c>
      <c r="J279" s="107"/>
      <c r="K279" s="108"/>
      <c r="L279" s="233">
        <f t="shared" si="371"/>
        <v>0</v>
      </c>
      <c r="M279" s="235"/>
      <c r="N279" s="108"/>
      <c r="O279" s="233">
        <f t="shared" si="372"/>
        <v>0</v>
      </c>
      <c r="P279" s="236"/>
    </row>
    <row r="280" spans="1:16" ht="24" hidden="1" x14ac:dyDescent="0.25">
      <c r="A280" s="496">
        <v>7260</v>
      </c>
      <c r="B280" s="91" t="s">
        <v>293</v>
      </c>
      <c r="C280" s="92">
        <f t="shared" si="368"/>
        <v>0</v>
      </c>
      <c r="D280" s="227"/>
      <c r="E280" s="475"/>
      <c r="F280" s="433">
        <f t="shared" si="369"/>
        <v>0</v>
      </c>
      <c r="G280" s="227"/>
      <c r="H280" s="97"/>
      <c r="I280" s="228">
        <f t="shared" si="370"/>
        <v>0</v>
      </c>
      <c r="J280" s="97"/>
      <c r="K280" s="98"/>
      <c r="L280" s="228">
        <f t="shared" si="371"/>
        <v>0</v>
      </c>
      <c r="M280" s="230"/>
      <c r="N280" s="98"/>
      <c r="O280" s="228">
        <f t="shared" si="372"/>
        <v>0</v>
      </c>
      <c r="P280" s="231"/>
    </row>
    <row r="281" spans="1:16" hidden="1" x14ac:dyDescent="0.25">
      <c r="A281" s="161">
        <v>7700</v>
      </c>
      <c r="B281" s="124" t="s">
        <v>294</v>
      </c>
      <c r="C281" s="125">
        <f t="shared" si="368"/>
        <v>0</v>
      </c>
      <c r="D281" s="298">
        <f t="shared" ref="D281:O281" si="373">D282</f>
        <v>0</v>
      </c>
      <c r="E281" s="488">
        <f t="shared" si="373"/>
        <v>0</v>
      </c>
      <c r="F281" s="425">
        <f t="shared" si="373"/>
        <v>0</v>
      </c>
      <c r="G281" s="298">
        <f t="shared" si="373"/>
        <v>0</v>
      </c>
      <c r="H281" s="299">
        <f t="shared" si="373"/>
        <v>0</v>
      </c>
      <c r="I281" s="250">
        <f t="shared" si="373"/>
        <v>0</v>
      </c>
      <c r="J281" s="299">
        <f t="shared" si="373"/>
        <v>0</v>
      </c>
      <c r="K281" s="249">
        <f t="shared" si="373"/>
        <v>0</v>
      </c>
      <c r="L281" s="250">
        <f t="shared" si="373"/>
        <v>0</v>
      </c>
      <c r="M281" s="125">
        <f t="shared" si="373"/>
        <v>0</v>
      </c>
      <c r="N281" s="249">
        <f t="shared" si="373"/>
        <v>0</v>
      </c>
      <c r="O281" s="250">
        <f t="shared" si="373"/>
        <v>0</v>
      </c>
      <c r="P281" s="251"/>
    </row>
    <row r="282" spans="1:16" hidden="1" x14ac:dyDescent="0.25">
      <c r="A282" s="220">
        <v>7720</v>
      </c>
      <c r="B282" s="91" t="s">
        <v>295</v>
      </c>
      <c r="C282" s="113">
        <f t="shared" si="368"/>
        <v>0</v>
      </c>
      <c r="D282" s="301"/>
      <c r="E282" s="489"/>
      <c r="F282" s="464">
        <f>D282+E282</f>
        <v>0</v>
      </c>
      <c r="G282" s="301"/>
      <c r="H282" s="118"/>
      <c r="I282" s="259">
        <f>G282+H282</f>
        <v>0</v>
      </c>
      <c r="J282" s="118"/>
      <c r="K282" s="119"/>
      <c r="L282" s="259">
        <f>J282+K282</f>
        <v>0</v>
      </c>
      <c r="M282" s="303"/>
      <c r="N282" s="119"/>
      <c r="O282" s="259">
        <f>M282+N282</f>
        <v>0</v>
      </c>
      <c r="P282" s="260"/>
    </row>
    <row r="283" spans="1:16" hidden="1" x14ac:dyDescent="0.25">
      <c r="A283" s="252"/>
      <c r="B283" s="101" t="s">
        <v>296</v>
      </c>
      <c r="C283" s="102">
        <f t="shared" si="368"/>
        <v>0</v>
      </c>
      <c r="D283" s="238">
        <f>SUM(D284:D285)</f>
        <v>0</v>
      </c>
      <c r="E283" s="477">
        <f t="shared" ref="E283:F283" si="374">SUM(E284:E285)</f>
        <v>0</v>
      </c>
      <c r="F283" s="432">
        <f t="shared" si="374"/>
        <v>0</v>
      </c>
      <c r="G283" s="238">
        <f>SUM(G284:G285)</f>
        <v>0</v>
      </c>
      <c r="H283" s="240">
        <f t="shared" ref="H283:I283" si="375">SUM(H284:H285)</f>
        <v>0</v>
      </c>
      <c r="I283" s="233">
        <f t="shared" si="375"/>
        <v>0</v>
      </c>
      <c r="J283" s="240">
        <f>SUM(J284:J285)</f>
        <v>0</v>
      </c>
      <c r="K283" s="239">
        <f t="shared" ref="K283:L283" si="376">SUM(K284:K285)</f>
        <v>0</v>
      </c>
      <c r="L283" s="233">
        <f t="shared" si="376"/>
        <v>0</v>
      </c>
      <c r="M283" s="102">
        <f>SUM(M284:M285)</f>
        <v>0</v>
      </c>
      <c r="N283" s="239">
        <f t="shared" ref="N283:O283" si="377">SUM(N284:N285)</f>
        <v>0</v>
      </c>
      <c r="O283" s="233">
        <f t="shared" si="377"/>
        <v>0</v>
      </c>
      <c r="P283" s="236"/>
    </row>
    <row r="284" spans="1:16" hidden="1" x14ac:dyDescent="0.25">
      <c r="A284" s="252" t="s">
        <v>297</v>
      </c>
      <c r="B284" s="58" t="s">
        <v>298</v>
      </c>
      <c r="C284" s="102">
        <f t="shared" si="368"/>
        <v>0</v>
      </c>
      <c r="D284" s="232"/>
      <c r="E284" s="476"/>
      <c r="F284" s="432">
        <f t="shared" ref="F284:F285" si="378">D284+E284</f>
        <v>0</v>
      </c>
      <c r="G284" s="232"/>
      <c r="H284" s="107"/>
      <c r="I284" s="233">
        <f t="shared" ref="I284:I285" si="379">G284+H284</f>
        <v>0</v>
      </c>
      <c r="J284" s="107"/>
      <c r="K284" s="108"/>
      <c r="L284" s="233">
        <f t="shared" ref="L284:L285" si="380">J284+K284</f>
        <v>0</v>
      </c>
      <c r="M284" s="235"/>
      <c r="N284" s="108"/>
      <c r="O284" s="233">
        <f t="shared" ref="O284:O285" si="381">M284+N284</f>
        <v>0</v>
      </c>
      <c r="P284" s="236"/>
    </row>
    <row r="285" spans="1:16" ht="24" hidden="1" x14ac:dyDescent="0.25">
      <c r="A285" s="252" t="s">
        <v>299</v>
      </c>
      <c r="B285" s="304" t="s">
        <v>300</v>
      </c>
      <c r="C285" s="92">
        <f t="shared" si="368"/>
        <v>0</v>
      </c>
      <c r="D285" s="227"/>
      <c r="E285" s="475"/>
      <c r="F285" s="433">
        <f t="shared" si="378"/>
        <v>0</v>
      </c>
      <c r="G285" s="227"/>
      <c r="H285" s="97"/>
      <c r="I285" s="228">
        <f t="shared" si="379"/>
        <v>0</v>
      </c>
      <c r="J285" s="97"/>
      <c r="K285" s="98"/>
      <c r="L285" s="228">
        <f t="shared" si="380"/>
        <v>0</v>
      </c>
      <c r="M285" s="230"/>
      <c r="N285" s="98"/>
      <c r="O285" s="228">
        <f t="shared" si="381"/>
        <v>0</v>
      </c>
      <c r="P285" s="231"/>
    </row>
    <row r="286" spans="1:16" ht="12.75" thickBot="1" x14ac:dyDescent="0.3">
      <c r="A286" s="305"/>
      <c r="B286" s="305" t="s">
        <v>301</v>
      </c>
      <c r="C286" s="306">
        <f t="shared" si="368"/>
        <v>35970</v>
      </c>
      <c r="D286" s="307">
        <f t="shared" ref="D286:O286" si="382">SUM(D283,D269,D230,D195,D187,D173,D75,D53)</f>
        <v>38850</v>
      </c>
      <c r="E286" s="490">
        <f t="shared" si="382"/>
        <v>-2880</v>
      </c>
      <c r="F286" s="434">
        <f t="shared" si="382"/>
        <v>35970</v>
      </c>
      <c r="G286" s="307">
        <f t="shared" si="382"/>
        <v>0</v>
      </c>
      <c r="H286" s="309">
        <f t="shared" si="382"/>
        <v>0</v>
      </c>
      <c r="I286" s="310">
        <f t="shared" si="382"/>
        <v>0</v>
      </c>
      <c r="J286" s="309">
        <f t="shared" si="382"/>
        <v>0</v>
      </c>
      <c r="K286" s="308">
        <f t="shared" si="382"/>
        <v>0</v>
      </c>
      <c r="L286" s="310">
        <f t="shared" si="382"/>
        <v>0</v>
      </c>
      <c r="M286" s="306">
        <f t="shared" si="382"/>
        <v>0</v>
      </c>
      <c r="N286" s="308">
        <f t="shared" si="382"/>
        <v>0</v>
      </c>
      <c r="O286" s="310">
        <f t="shared" si="382"/>
        <v>0</v>
      </c>
      <c r="P286" s="311"/>
    </row>
    <row r="287" spans="1:16" s="27" customFormat="1" ht="13.5" hidden="1" thickTop="1" thickBot="1" x14ac:dyDescent="0.3">
      <c r="A287" s="681" t="s">
        <v>302</v>
      </c>
      <c r="B287" s="682"/>
      <c r="C287" s="312">
        <f t="shared" si="368"/>
        <v>0</v>
      </c>
      <c r="D287" s="313">
        <f>SUM(D24,D25,D41)-D51</f>
        <v>0</v>
      </c>
      <c r="E287" s="491">
        <f t="shared" ref="E287:F287" si="383">SUM(E24,E25,E41)-E51</f>
        <v>0</v>
      </c>
      <c r="F287" s="492">
        <f t="shared" si="383"/>
        <v>0</v>
      </c>
      <c r="G287" s="313">
        <f>SUM(G24,G25,G41)-G51</f>
        <v>0</v>
      </c>
      <c r="H287" s="315">
        <f t="shared" ref="H287:I287" si="384">SUM(H24,H25,H41)-H51</f>
        <v>0</v>
      </c>
      <c r="I287" s="316">
        <f t="shared" si="384"/>
        <v>0</v>
      </c>
      <c r="J287" s="315">
        <f>(J26+J43)-J51</f>
        <v>0</v>
      </c>
      <c r="K287" s="314">
        <f t="shared" ref="K287:L287" si="385">(K26+K43)-K51</f>
        <v>0</v>
      </c>
      <c r="L287" s="316">
        <f t="shared" si="385"/>
        <v>0</v>
      </c>
      <c r="M287" s="312">
        <f>M45-M51</f>
        <v>0</v>
      </c>
      <c r="N287" s="314">
        <f t="shared" ref="N287:O287" si="386">N45-N51</f>
        <v>0</v>
      </c>
      <c r="O287" s="316">
        <f t="shared" si="386"/>
        <v>0</v>
      </c>
      <c r="P287" s="318"/>
    </row>
    <row r="288" spans="1:16" s="27" customFormat="1" ht="12.75" hidden="1" thickTop="1" x14ac:dyDescent="0.25">
      <c r="A288" s="683" t="s">
        <v>303</v>
      </c>
      <c r="B288" s="684"/>
      <c r="C288" s="319">
        <f t="shared" si="368"/>
        <v>0</v>
      </c>
      <c r="D288" s="320">
        <f t="shared" ref="D288:O288" si="387">SUM(D289,D290)-D297+D298</f>
        <v>0</v>
      </c>
      <c r="E288" s="493">
        <f t="shared" si="387"/>
        <v>0</v>
      </c>
      <c r="F288" s="494">
        <f t="shared" si="387"/>
        <v>0</v>
      </c>
      <c r="G288" s="320">
        <f t="shared" si="387"/>
        <v>0</v>
      </c>
      <c r="H288" s="322">
        <f t="shared" si="387"/>
        <v>0</v>
      </c>
      <c r="I288" s="323">
        <f t="shared" si="387"/>
        <v>0</v>
      </c>
      <c r="J288" s="322">
        <f t="shared" si="387"/>
        <v>0</v>
      </c>
      <c r="K288" s="321">
        <f t="shared" si="387"/>
        <v>0</v>
      </c>
      <c r="L288" s="323">
        <f t="shared" si="387"/>
        <v>0</v>
      </c>
      <c r="M288" s="319">
        <f t="shared" si="387"/>
        <v>0</v>
      </c>
      <c r="N288" s="321">
        <f t="shared" si="387"/>
        <v>0</v>
      </c>
      <c r="O288" s="323">
        <f t="shared" si="387"/>
        <v>0</v>
      </c>
      <c r="P288" s="325"/>
    </row>
    <row r="289" spans="1:16" s="27" customFormat="1" ht="13.5" hidden="1" thickTop="1" thickBot="1" x14ac:dyDescent="0.3">
      <c r="A289" s="182" t="s">
        <v>304</v>
      </c>
      <c r="B289" s="182" t="s">
        <v>305</v>
      </c>
      <c r="C289" s="183">
        <f t="shared" si="368"/>
        <v>0</v>
      </c>
      <c r="D289" s="184">
        <f t="shared" ref="D289:O289" si="388">D21-D283</f>
        <v>0</v>
      </c>
      <c r="E289" s="469">
        <f t="shared" si="388"/>
        <v>0</v>
      </c>
      <c r="F289" s="428">
        <f t="shared" si="388"/>
        <v>0</v>
      </c>
      <c r="G289" s="184">
        <f t="shared" si="388"/>
        <v>0</v>
      </c>
      <c r="H289" s="186">
        <f t="shared" si="388"/>
        <v>0</v>
      </c>
      <c r="I289" s="187">
        <f t="shared" si="388"/>
        <v>0</v>
      </c>
      <c r="J289" s="186">
        <f t="shared" si="388"/>
        <v>0</v>
      </c>
      <c r="K289" s="185">
        <f t="shared" si="388"/>
        <v>0</v>
      </c>
      <c r="L289" s="187">
        <f t="shared" si="388"/>
        <v>0</v>
      </c>
      <c r="M289" s="183">
        <f t="shared" si="388"/>
        <v>0</v>
      </c>
      <c r="N289" s="185">
        <f t="shared" si="388"/>
        <v>0</v>
      </c>
      <c r="O289" s="187">
        <f t="shared" si="388"/>
        <v>0</v>
      </c>
      <c r="P289" s="189"/>
    </row>
    <row r="290" spans="1:16" s="27" customFormat="1" ht="12.75" hidden="1" thickTop="1" x14ac:dyDescent="0.25">
      <c r="A290" s="326" t="s">
        <v>306</v>
      </c>
      <c r="B290" s="326" t="s">
        <v>307</v>
      </c>
      <c r="C290" s="319">
        <f t="shared" si="368"/>
        <v>0</v>
      </c>
      <c r="D290" s="320">
        <f t="shared" ref="D290:O290" si="389">SUM(D291,D293,D295)-SUM(D292,D294,D296)</f>
        <v>0</v>
      </c>
      <c r="E290" s="493">
        <f t="shared" si="389"/>
        <v>0</v>
      </c>
      <c r="F290" s="494">
        <f t="shared" si="389"/>
        <v>0</v>
      </c>
      <c r="G290" s="320">
        <f t="shared" si="389"/>
        <v>0</v>
      </c>
      <c r="H290" s="322">
        <f t="shared" si="389"/>
        <v>0</v>
      </c>
      <c r="I290" s="323">
        <f t="shared" si="389"/>
        <v>0</v>
      </c>
      <c r="J290" s="322">
        <f t="shared" si="389"/>
        <v>0</v>
      </c>
      <c r="K290" s="321">
        <f t="shared" si="389"/>
        <v>0</v>
      </c>
      <c r="L290" s="323">
        <f t="shared" si="389"/>
        <v>0</v>
      </c>
      <c r="M290" s="319">
        <f t="shared" si="389"/>
        <v>0</v>
      </c>
      <c r="N290" s="321">
        <f t="shared" si="389"/>
        <v>0</v>
      </c>
      <c r="O290" s="323">
        <f t="shared" si="389"/>
        <v>0</v>
      </c>
      <c r="P290" s="325"/>
    </row>
    <row r="291" spans="1:16" ht="12.75" hidden="1" thickTop="1" x14ac:dyDescent="0.25">
      <c r="A291" s="327" t="s">
        <v>308</v>
      </c>
      <c r="B291" s="169" t="s">
        <v>309</v>
      </c>
      <c r="C291" s="113">
        <f t="shared" si="368"/>
        <v>0</v>
      </c>
      <c r="D291" s="301"/>
      <c r="E291" s="489"/>
      <c r="F291" s="464">
        <f t="shared" ref="F291:F298" si="390">D291+E291</f>
        <v>0</v>
      </c>
      <c r="G291" s="301"/>
      <c r="H291" s="118"/>
      <c r="I291" s="259">
        <f t="shared" ref="I291:I298" si="391">G291+H291</f>
        <v>0</v>
      </c>
      <c r="J291" s="118"/>
      <c r="K291" s="119"/>
      <c r="L291" s="259">
        <f t="shared" ref="L291:L298" si="392">J291+K291</f>
        <v>0</v>
      </c>
      <c r="M291" s="303"/>
      <c r="N291" s="119"/>
      <c r="O291" s="259">
        <f t="shared" ref="O291:O298" si="393">M291+N291</f>
        <v>0</v>
      </c>
      <c r="P291" s="260"/>
    </row>
    <row r="292" spans="1:16" ht="24.75" hidden="1" thickTop="1" x14ac:dyDescent="0.25">
      <c r="A292" s="252" t="s">
        <v>310</v>
      </c>
      <c r="B292" s="57" t="s">
        <v>311</v>
      </c>
      <c r="C292" s="102">
        <f t="shared" si="368"/>
        <v>0</v>
      </c>
      <c r="D292" s="232"/>
      <c r="E292" s="476"/>
      <c r="F292" s="432">
        <f t="shared" si="390"/>
        <v>0</v>
      </c>
      <c r="G292" s="232"/>
      <c r="H292" s="107"/>
      <c r="I292" s="233">
        <f t="shared" si="391"/>
        <v>0</v>
      </c>
      <c r="J292" s="107"/>
      <c r="K292" s="108"/>
      <c r="L292" s="233">
        <f t="shared" si="392"/>
        <v>0</v>
      </c>
      <c r="M292" s="235"/>
      <c r="N292" s="108"/>
      <c r="O292" s="233">
        <f t="shared" si="393"/>
        <v>0</v>
      </c>
      <c r="P292" s="236"/>
    </row>
    <row r="293" spans="1:16" ht="12.75" hidden="1" thickTop="1" x14ac:dyDescent="0.25">
      <c r="A293" s="252" t="s">
        <v>312</v>
      </c>
      <c r="B293" s="57" t="s">
        <v>313</v>
      </c>
      <c r="C293" s="102">
        <f t="shared" si="368"/>
        <v>0</v>
      </c>
      <c r="D293" s="232"/>
      <c r="E293" s="476"/>
      <c r="F293" s="432">
        <f t="shared" si="390"/>
        <v>0</v>
      </c>
      <c r="G293" s="232"/>
      <c r="H293" s="107"/>
      <c r="I293" s="233">
        <f t="shared" si="391"/>
        <v>0</v>
      </c>
      <c r="J293" s="107"/>
      <c r="K293" s="108"/>
      <c r="L293" s="233">
        <f t="shared" si="392"/>
        <v>0</v>
      </c>
      <c r="M293" s="235"/>
      <c r="N293" s="108"/>
      <c r="O293" s="233">
        <f t="shared" si="393"/>
        <v>0</v>
      </c>
      <c r="P293" s="236"/>
    </row>
    <row r="294" spans="1:16" ht="24.75" hidden="1" thickTop="1" x14ac:dyDescent="0.25">
      <c r="A294" s="252" t="s">
        <v>314</v>
      </c>
      <c r="B294" s="57" t="s">
        <v>315</v>
      </c>
      <c r="C294" s="102">
        <f>F294+I294+L294+O294</f>
        <v>0</v>
      </c>
      <c r="D294" s="232"/>
      <c r="E294" s="476"/>
      <c r="F294" s="432">
        <f t="shared" si="390"/>
        <v>0</v>
      </c>
      <c r="G294" s="232"/>
      <c r="H294" s="107"/>
      <c r="I294" s="233">
        <f t="shared" si="391"/>
        <v>0</v>
      </c>
      <c r="J294" s="107"/>
      <c r="K294" s="108"/>
      <c r="L294" s="233">
        <f t="shared" si="392"/>
        <v>0</v>
      </c>
      <c r="M294" s="235"/>
      <c r="N294" s="108"/>
      <c r="O294" s="233">
        <f t="shared" si="393"/>
        <v>0</v>
      </c>
      <c r="P294" s="236"/>
    </row>
    <row r="295" spans="1:16" ht="12.75" hidden="1" thickTop="1" x14ac:dyDescent="0.25">
      <c r="A295" s="252" t="s">
        <v>316</v>
      </c>
      <c r="B295" s="57" t="s">
        <v>317</v>
      </c>
      <c r="C295" s="102">
        <f t="shared" si="368"/>
        <v>0</v>
      </c>
      <c r="D295" s="232"/>
      <c r="E295" s="476"/>
      <c r="F295" s="432">
        <f t="shared" si="390"/>
        <v>0</v>
      </c>
      <c r="G295" s="232"/>
      <c r="H295" s="107"/>
      <c r="I295" s="233">
        <f t="shared" si="391"/>
        <v>0</v>
      </c>
      <c r="J295" s="107"/>
      <c r="K295" s="108"/>
      <c r="L295" s="233">
        <f t="shared" si="392"/>
        <v>0</v>
      </c>
      <c r="M295" s="235"/>
      <c r="N295" s="108"/>
      <c r="O295" s="233">
        <f t="shared" si="393"/>
        <v>0</v>
      </c>
      <c r="P295" s="236"/>
    </row>
    <row r="296" spans="1:16" ht="24.75" hidden="1" thickTop="1" x14ac:dyDescent="0.25">
      <c r="A296" s="328" t="s">
        <v>318</v>
      </c>
      <c r="B296" s="329" t="s">
        <v>319</v>
      </c>
      <c r="C296" s="263">
        <f t="shared" si="368"/>
        <v>0</v>
      </c>
      <c r="D296" s="268"/>
      <c r="E296" s="482"/>
      <c r="F296" s="483">
        <f t="shared" si="390"/>
        <v>0</v>
      </c>
      <c r="G296" s="268"/>
      <c r="H296" s="270"/>
      <c r="I296" s="265">
        <f t="shared" si="391"/>
        <v>0</v>
      </c>
      <c r="J296" s="270"/>
      <c r="K296" s="269"/>
      <c r="L296" s="265">
        <f t="shared" si="392"/>
        <v>0</v>
      </c>
      <c r="M296" s="272"/>
      <c r="N296" s="269"/>
      <c r="O296" s="265">
        <f t="shared" si="393"/>
        <v>0</v>
      </c>
      <c r="P296" s="266"/>
    </row>
    <row r="297" spans="1:16" s="27" customFormat="1" ht="13.5" hidden="1" thickTop="1" thickBot="1" x14ac:dyDescent="0.3">
      <c r="A297" s="330" t="s">
        <v>320</v>
      </c>
      <c r="B297" s="330" t="s">
        <v>321</v>
      </c>
      <c r="C297" s="312">
        <f t="shared" si="368"/>
        <v>0</v>
      </c>
      <c r="D297" s="331"/>
      <c r="E297" s="495"/>
      <c r="F297" s="492">
        <f t="shared" si="390"/>
        <v>0</v>
      </c>
      <c r="G297" s="331"/>
      <c r="H297" s="333"/>
      <c r="I297" s="316">
        <f t="shared" si="391"/>
        <v>0</v>
      </c>
      <c r="J297" s="333"/>
      <c r="K297" s="332"/>
      <c r="L297" s="316">
        <f t="shared" si="392"/>
        <v>0</v>
      </c>
      <c r="M297" s="334"/>
      <c r="N297" s="332"/>
      <c r="O297" s="316">
        <f t="shared" si="393"/>
        <v>0</v>
      </c>
      <c r="P297" s="318"/>
    </row>
    <row r="298" spans="1:16" s="27" customFormat="1" ht="48.75" hidden="1" thickTop="1" x14ac:dyDescent="0.25">
      <c r="A298" s="326" t="s">
        <v>322</v>
      </c>
      <c r="B298" s="335" t="s">
        <v>323</v>
      </c>
      <c r="C298" s="319">
        <f t="shared" si="368"/>
        <v>0</v>
      </c>
      <c r="D298" s="254"/>
      <c r="E298" s="481"/>
      <c r="F298" s="424">
        <f t="shared" si="390"/>
        <v>0</v>
      </c>
      <c r="G298" s="254"/>
      <c r="H298" s="256"/>
      <c r="I298" s="215">
        <f t="shared" si="391"/>
        <v>0</v>
      </c>
      <c r="J298" s="256"/>
      <c r="K298" s="255"/>
      <c r="L298" s="215">
        <f t="shared" si="392"/>
        <v>0</v>
      </c>
      <c r="M298" s="257"/>
      <c r="N298" s="255"/>
      <c r="O298" s="215">
        <f t="shared" si="393"/>
        <v>0</v>
      </c>
      <c r="P298" s="245"/>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sheetData>
  <sheetProtection algorithmName="SHA-512" hashValue="2c2h2G47dZjVLPcgUPqC1v30DoyNY5imhzVt+ulDlo+vTLOU5f2LhDFUydwSjVaDhth8rqCToDhvp6teVCfmzA==" saltValue="jydePSMPA3baGv5CNt08FA==" spinCount="100000" sheet="1" objects="1" scenarios="1" formatCells="0" formatColumns="0" formatRows="0"/>
  <autoFilter ref="A18:P298">
    <filterColumn colId="2">
      <filters>
        <filter val="44 240"/>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orientation="portrait" r:id="rId1"/>
  <headerFooter differentFirst="1">
    <oddFooter>&amp;L&amp;"Times New Roman,Regular"&amp;9&amp;D; &amp;T&amp;R&amp;"Times New Roman,Regular"&amp;9&amp;P (&amp;N)</oddFooter>
    <firstHeader xml:space="preserve">&amp;R&amp;"Times New Roman,Regular"&amp;9
70.pielikums Jūrmalas pilsētas domes  2018.gada 18.oktobra saistošajiem noteikumiem Nr.35
(protokols Nr.15, 16.punkts) 
 </firstHeader>
    <firstFooter>&amp;L&amp;9&amp;D; &amp;T&amp;R&amp;9&amp;P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26"/>
  <sheetViews>
    <sheetView view="pageLayout" zoomScaleNormal="100" workbookViewId="0">
      <selection activeCell="Q2" sqref="Q2"/>
    </sheetView>
  </sheetViews>
  <sheetFormatPr defaultRowHeight="12" outlineLevelCol="1" x14ac:dyDescent="0.25"/>
  <cols>
    <col min="1" max="1" width="10.140625" style="336" customWidth="1"/>
    <col min="2" max="2" width="32.42578125"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333</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2</v>
      </c>
      <c r="D3" s="647"/>
      <c r="E3" s="647"/>
      <c r="F3" s="647"/>
      <c r="G3" s="647"/>
      <c r="H3" s="647"/>
      <c r="I3" s="647"/>
      <c r="J3" s="647"/>
      <c r="K3" s="647"/>
      <c r="L3" s="647"/>
      <c r="M3" s="647"/>
      <c r="N3" s="647"/>
      <c r="O3" s="647"/>
      <c r="P3" s="648"/>
      <c r="Q3" s="420"/>
    </row>
    <row r="4" spans="1:17" ht="12.75" customHeight="1" x14ac:dyDescent="0.25">
      <c r="A4" s="5" t="s">
        <v>3</v>
      </c>
      <c r="B4" s="6"/>
      <c r="C4" s="647" t="s">
        <v>4</v>
      </c>
      <c r="D4" s="647"/>
      <c r="E4" s="647"/>
      <c r="F4" s="647"/>
      <c r="G4" s="647"/>
      <c r="H4" s="647"/>
      <c r="I4" s="647"/>
      <c r="J4" s="647"/>
      <c r="K4" s="647"/>
      <c r="L4" s="647"/>
      <c r="M4" s="647"/>
      <c r="N4" s="647"/>
      <c r="O4" s="647"/>
      <c r="P4" s="648"/>
      <c r="Q4" s="420"/>
    </row>
    <row r="5" spans="1:17" ht="12.75" customHeight="1" x14ac:dyDescent="0.25">
      <c r="A5" s="7" t="s">
        <v>5</v>
      </c>
      <c r="B5" s="8"/>
      <c r="C5" s="642" t="s">
        <v>6</v>
      </c>
      <c r="D5" s="642"/>
      <c r="E5" s="642"/>
      <c r="F5" s="642"/>
      <c r="G5" s="642"/>
      <c r="H5" s="642"/>
      <c r="I5" s="642"/>
      <c r="J5" s="642"/>
      <c r="K5" s="642"/>
      <c r="L5" s="642"/>
      <c r="M5" s="642"/>
      <c r="N5" s="642"/>
      <c r="O5" s="642"/>
      <c r="P5" s="643"/>
      <c r="Q5" s="420"/>
    </row>
    <row r="6" spans="1:17" ht="12.75" customHeight="1" x14ac:dyDescent="0.25">
      <c r="A6" s="7" t="s">
        <v>7</v>
      </c>
      <c r="B6" s="8"/>
      <c r="C6" s="642" t="s">
        <v>334</v>
      </c>
      <c r="D6" s="642"/>
      <c r="E6" s="642"/>
      <c r="F6" s="642"/>
      <c r="G6" s="642"/>
      <c r="H6" s="642"/>
      <c r="I6" s="642"/>
      <c r="J6" s="642"/>
      <c r="K6" s="642"/>
      <c r="L6" s="642"/>
      <c r="M6" s="642"/>
      <c r="N6" s="642"/>
      <c r="O6" s="642"/>
      <c r="P6" s="643"/>
      <c r="Q6" s="420"/>
    </row>
    <row r="7" spans="1:17" ht="15" customHeight="1" x14ac:dyDescent="0.25">
      <c r="A7" s="7" t="s">
        <v>8</v>
      </c>
      <c r="B7" s="8"/>
      <c r="C7" s="647" t="s">
        <v>335</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11</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t="s">
        <v>336</v>
      </c>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93" t="s">
        <v>19</v>
      </c>
      <c r="D16" s="663" t="s">
        <v>20</v>
      </c>
      <c r="E16" s="697" t="s">
        <v>21</v>
      </c>
      <c r="F16" s="698" t="s">
        <v>22</v>
      </c>
      <c r="G16" s="670" t="s">
        <v>23</v>
      </c>
      <c r="H16" s="672" t="s">
        <v>24</v>
      </c>
      <c r="I16" s="686" t="s">
        <v>25</v>
      </c>
      <c r="J16" s="690" t="s">
        <v>26</v>
      </c>
      <c r="K16" s="690" t="s">
        <v>27</v>
      </c>
      <c r="L16" s="700" t="s">
        <v>28</v>
      </c>
      <c r="M16" s="677" t="s">
        <v>29</v>
      </c>
      <c r="N16" s="679" t="s">
        <v>30</v>
      </c>
      <c r="O16" s="673" t="s">
        <v>31</v>
      </c>
      <c r="P16" s="675" t="s">
        <v>32</v>
      </c>
    </row>
    <row r="17" spans="1:16" s="13" customFormat="1" ht="71.25" customHeight="1" thickBot="1" x14ac:dyDescent="0.3">
      <c r="A17" s="655"/>
      <c r="B17" s="657"/>
      <c r="C17" s="668"/>
      <c r="D17" s="664"/>
      <c r="E17" s="680"/>
      <c r="F17" s="699"/>
      <c r="G17" s="670"/>
      <c r="H17" s="672"/>
      <c r="I17" s="686"/>
      <c r="J17" s="688"/>
      <c r="K17" s="688"/>
      <c r="L17" s="701"/>
      <c r="M17" s="678"/>
      <c r="N17" s="680"/>
      <c r="O17" s="674"/>
      <c r="P17" s="676"/>
    </row>
    <row r="18" spans="1:16" s="13" customFormat="1" ht="9.75" customHeight="1" thickTop="1" x14ac:dyDescent="0.25">
      <c r="A18" s="14" t="s">
        <v>33</v>
      </c>
      <c r="B18" s="14">
        <v>2</v>
      </c>
      <c r="C18" s="14">
        <v>3</v>
      </c>
      <c r="D18" s="16">
        <v>4</v>
      </c>
      <c r="E18" s="17">
        <v>5</v>
      </c>
      <c r="F18" s="366">
        <v>6</v>
      </c>
      <c r="G18" s="16">
        <v>7</v>
      </c>
      <c r="H18" s="18">
        <v>8</v>
      </c>
      <c r="I18" s="19">
        <v>9</v>
      </c>
      <c r="J18" s="18">
        <v>10</v>
      </c>
      <c r="K18" s="17">
        <v>11</v>
      </c>
      <c r="L18" s="366">
        <v>12</v>
      </c>
      <c r="M18" s="15">
        <v>13</v>
      </c>
      <c r="N18" s="17">
        <v>14</v>
      </c>
      <c r="O18" s="19">
        <v>15</v>
      </c>
      <c r="P18" s="19">
        <v>16</v>
      </c>
    </row>
    <row r="19" spans="1:16" s="27" customFormat="1" x14ac:dyDescent="0.25">
      <c r="A19" s="20"/>
      <c r="B19" s="21" t="s">
        <v>34</v>
      </c>
      <c r="C19" s="198"/>
      <c r="D19" s="23"/>
      <c r="E19" s="24"/>
      <c r="F19" s="367"/>
      <c r="G19" s="23"/>
      <c r="H19" s="25"/>
      <c r="I19" s="26"/>
      <c r="J19" s="25"/>
      <c r="K19" s="24"/>
      <c r="L19" s="367"/>
      <c r="M19" s="28"/>
      <c r="N19" s="24"/>
      <c r="O19" s="26"/>
      <c r="P19" s="29"/>
    </row>
    <row r="20" spans="1:16" s="27" customFormat="1" ht="12.75" thickBot="1" x14ac:dyDescent="0.3">
      <c r="A20" s="30"/>
      <c r="B20" s="31" t="s">
        <v>35</v>
      </c>
      <c r="C20" s="422">
        <f>F20+I20+L20+O20</f>
        <v>1026567</v>
      </c>
      <c r="D20" s="33">
        <f>SUM(D21,D24,D25,D41,D43)</f>
        <v>982756</v>
      </c>
      <c r="E20" s="34">
        <f t="shared" ref="E20:F20" si="0">SUM(E21,E24,E25,E41,E43)</f>
        <v>6741</v>
      </c>
      <c r="F20" s="368">
        <f t="shared" si="0"/>
        <v>989497</v>
      </c>
      <c r="G20" s="33">
        <f>SUM(G21,G24,G43)</f>
        <v>0</v>
      </c>
      <c r="H20" s="35">
        <f t="shared" ref="H20:I20" si="1">SUM(H21,H24,H43)</f>
        <v>0</v>
      </c>
      <c r="I20" s="36">
        <f t="shared" si="1"/>
        <v>0</v>
      </c>
      <c r="J20" s="35">
        <f>SUM(J21,J26,J43)</f>
        <v>37070</v>
      </c>
      <c r="K20" s="34">
        <f t="shared" ref="K20:L20" si="2">SUM(K21,K26,K43)</f>
        <v>0</v>
      </c>
      <c r="L20" s="368">
        <f t="shared" si="2"/>
        <v>37070</v>
      </c>
      <c r="M20" s="32">
        <f>SUM(M21,M45)</f>
        <v>0</v>
      </c>
      <c r="N20" s="34">
        <f t="shared" ref="N20:O20" si="3">SUM(N21,N45)</f>
        <v>0</v>
      </c>
      <c r="O20" s="36">
        <f t="shared" si="3"/>
        <v>0</v>
      </c>
      <c r="P20" s="37"/>
    </row>
    <row r="21" spans="1:16" ht="12.75" hidden="1" thickTop="1" x14ac:dyDescent="0.25">
      <c r="A21" s="38"/>
      <c r="B21" s="39" t="s">
        <v>36</v>
      </c>
      <c r="C21" s="40">
        <f t="shared" ref="C21:C84" si="4">F21+I21+L21+O21</f>
        <v>0</v>
      </c>
      <c r="D21" s="41">
        <f>SUM(D22:D23)</f>
        <v>0</v>
      </c>
      <c r="E21" s="42">
        <f t="shared" ref="E21" si="5">SUM(E22:E23)</f>
        <v>0</v>
      </c>
      <c r="F21" s="341">
        <f>SUM(F22:F23)</f>
        <v>0</v>
      </c>
      <c r="G21" s="41">
        <f>SUM(G22:G23)</f>
        <v>0</v>
      </c>
      <c r="H21" s="43">
        <f t="shared" ref="H21:I21" si="6">SUM(H22:H23)</f>
        <v>0</v>
      </c>
      <c r="I21" s="44">
        <f t="shared" si="6"/>
        <v>0</v>
      </c>
      <c r="J21" s="43">
        <f>SUM(J22:J23)</f>
        <v>0</v>
      </c>
      <c r="K21" s="42">
        <f t="shared" ref="K21:L21" si="7">SUM(K22:K23)</f>
        <v>0</v>
      </c>
      <c r="L21" s="45">
        <f t="shared" si="7"/>
        <v>0</v>
      </c>
      <c r="M21" s="40">
        <f>SUM(M22:M23)</f>
        <v>0</v>
      </c>
      <c r="N21" s="42">
        <f t="shared" ref="N21:O21" si="8">SUM(N22:N23)</f>
        <v>0</v>
      </c>
      <c r="O21" s="44">
        <f t="shared" si="8"/>
        <v>0</v>
      </c>
      <c r="P21" s="46"/>
    </row>
    <row r="22" spans="1:16" ht="12.75" hidden="1" thickTop="1" x14ac:dyDescent="0.25">
      <c r="A22" s="47"/>
      <c r="B22" s="48" t="s">
        <v>37</v>
      </c>
      <c r="C22" s="49">
        <f t="shared" si="4"/>
        <v>0</v>
      </c>
      <c r="D22" s="50"/>
      <c r="E22" s="51"/>
      <c r="F22" s="342">
        <f>D22+E22</f>
        <v>0</v>
      </c>
      <c r="G22" s="50"/>
      <c r="H22" s="52"/>
      <c r="I22" s="53">
        <f>G22+H22</f>
        <v>0</v>
      </c>
      <c r="J22" s="52"/>
      <c r="K22" s="51"/>
      <c r="L22" s="54">
        <f>J22+K22</f>
        <v>0</v>
      </c>
      <c r="M22" s="55"/>
      <c r="N22" s="51"/>
      <c r="O22" s="53">
        <f>M22+N22</f>
        <v>0</v>
      </c>
      <c r="P22" s="56"/>
    </row>
    <row r="23" spans="1:16" ht="12.75" hidden="1" thickTop="1" x14ac:dyDescent="0.25">
      <c r="A23" s="57"/>
      <c r="B23" s="58" t="s">
        <v>38</v>
      </c>
      <c r="C23" s="59">
        <f t="shared" si="4"/>
        <v>0</v>
      </c>
      <c r="D23" s="60"/>
      <c r="E23" s="61"/>
      <c r="F23" s="343">
        <f>D23+E23</f>
        <v>0</v>
      </c>
      <c r="G23" s="60"/>
      <c r="H23" s="62"/>
      <c r="I23" s="63">
        <f>G23+H23</f>
        <v>0</v>
      </c>
      <c r="J23" s="62"/>
      <c r="K23" s="61"/>
      <c r="L23" s="64">
        <f>J23+K23</f>
        <v>0</v>
      </c>
      <c r="M23" s="65"/>
      <c r="N23" s="61"/>
      <c r="O23" s="63">
        <f>M23+N23</f>
        <v>0</v>
      </c>
      <c r="P23" s="66"/>
    </row>
    <row r="24" spans="1:16" s="27" customFormat="1" ht="25.5" thickTop="1" thickBot="1" x14ac:dyDescent="0.3">
      <c r="A24" s="67">
        <v>19300</v>
      </c>
      <c r="B24" s="67" t="s">
        <v>39</v>
      </c>
      <c r="C24" s="423">
        <f>F24+I24</f>
        <v>989497</v>
      </c>
      <c r="D24" s="69">
        <v>982756</v>
      </c>
      <c r="E24" s="369">
        <v>6741</v>
      </c>
      <c r="F24" s="370">
        <f>D24+E24</f>
        <v>989497</v>
      </c>
      <c r="G24" s="69"/>
      <c r="H24" s="338"/>
      <c r="I24" s="70">
        <f>G24+H24</f>
        <v>0</v>
      </c>
      <c r="J24" s="71" t="s">
        <v>40</v>
      </c>
      <c r="K24" s="72" t="s">
        <v>40</v>
      </c>
      <c r="L24" s="435" t="s">
        <v>40</v>
      </c>
      <c r="M24" s="73" t="s">
        <v>40</v>
      </c>
      <c r="N24" s="72" t="s">
        <v>40</v>
      </c>
      <c r="O24" s="74" t="s">
        <v>40</v>
      </c>
      <c r="P24" s="344"/>
    </row>
    <row r="25" spans="1:16" s="27" customFormat="1" ht="24.75" hidden="1" thickTop="1" x14ac:dyDescent="0.25">
      <c r="A25" s="75"/>
      <c r="B25" s="76" t="s">
        <v>41</v>
      </c>
      <c r="C25" s="77">
        <f>F25</f>
        <v>0</v>
      </c>
      <c r="D25" s="78"/>
      <c r="E25" s="79"/>
      <c r="F25" s="345">
        <f>D25+E25</f>
        <v>0</v>
      </c>
      <c r="G25" s="80" t="s">
        <v>40</v>
      </c>
      <c r="H25" s="81" t="s">
        <v>40</v>
      </c>
      <c r="I25" s="82" t="s">
        <v>40</v>
      </c>
      <c r="J25" s="81" t="s">
        <v>40</v>
      </c>
      <c r="K25" s="83" t="s">
        <v>40</v>
      </c>
      <c r="L25" s="84" t="s">
        <v>40</v>
      </c>
      <c r="M25" s="85" t="s">
        <v>40</v>
      </c>
      <c r="N25" s="83" t="s">
        <v>40</v>
      </c>
      <c r="O25" s="82" t="s">
        <v>40</v>
      </c>
      <c r="P25" s="86"/>
    </row>
    <row r="26" spans="1:16" s="27" customFormat="1" ht="36.75" thickTop="1" x14ac:dyDescent="0.25">
      <c r="A26" s="76">
        <v>21300</v>
      </c>
      <c r="B26" s="76" t="s">
        <v>42</v>
      </c>
      <c r="C26" s="424">
        <f>L26</f>
        <v>37070</v>
      </c>
      <c r="D26" s="80" t="s">
        <v>40</v>
      </c>
      <c r="E26" s="83" t="s">
        <v>40</v>
      </c>
      <c r="F26" s="346" t="s">
        <v>40</v>
      </c>
      <c r="G26" s="80" t="s">
        <v>40</v>
      </c>
      <c r="H26" s="81" t="s">
        <v>40</v>
      </c>
      <c r="I26" s="82" t="s">
        <v>40</v>
      </c>
      <c r="J26" s="87">
        <f>SUM(J27,J31,J33,J36)</f>
        <v>37070</v>
      </c>
      <c r="K26" s="88">
        <f t="shared" ref="K26:L26" si="9">SUM(K27,K31,K33,K36)</f>
        <v>0</v>
      </c>
      <c r="L26" s="345">
        <f t="shared" si="9"/>
        <v>37070</v>
      </c>
      <c r="M26" s="85" t="s">
        <v>40</v>
      </c>
      <c r="N26" s="83" t="s">
        <v>40</v>
      </c>
      <c r="O26" s="82" t="s">
        <v>40</v>
      </c>
      <c r="P26" s="86"/>
    </row>
    <row r="27" spans="1:16" s="27" customFormat="1" hidden="1" x14ac:dyDescent="0.25">
      <c r="A27" s="90">
        <v>21350</v>
      </c>
      <c r="B27" s="76" t="s">
        <v>43</v>
      </c>
      <c r="C27" s="77">
        <f t="shared" ref="C27:C40" si="10">L27</f>
        <v>0</v>
      </c>
      <c r="D27" s="80" t="s">
        <v>40</v>
      </c>
      <c r="E27" s="83" t="s">
        <v>40</v>
      </c>
      <c r="F27" s="346" t="s">
        <v>40</v>
      </c>
      <c r="G27" s="80" t="s">
        <v>40</v>
      </c>
      <c r="H27" s="81" t="s">
        <v>40</v>
      </c>
      <c r="I27" s="82" t="s">
        <v>40</v>
      </c>
      <c r="J27" s="87">
        <f>SUM(J28:J30)</f>
        <v>0</v>
      </c>
      <c r="K27" s="88">
        <f t="shared" ref="K27:L27" si="11">SUM(K28:K30)</f>
        <v>0</v>
      </c>
      <c r="L27" s="89">
        <f t="shared" si="11"/>
        <v>0</v>
      </c>
      <c r="M27" s="85" t="s">
        <v>40</v>
      </c>
      <c r="N27" s="83" t="s">
        <v>40</v>
      </c>
      <c r="O27" s="82" t="s">
        <v>40</v>
      </c>
      <c r="P27" s="86"/>
    </row>
    <row r="28" spans="1:16" hidden="1" x14ac:dyDescent="0.25">
      <c r="A28" s="47">
        <v>21351</v>
      </c>
      <c r="B28" s="91" t="s">
        <v>44</v>
      </c>
      <c r="C28" s="92">
        <f t="shared" si="10"/>
        <v>0</v>
      </c>
      <c r="D28" s="93" t="s">
        <v>40</v>
      </c>
      <c r="E28" s="94" t="s">
        <v>40</v>
      </c>
      <c r="F28" s="347" t="s">
        <v>40</v>
      </c>
      <c r="G28" s="93" t="s">
        <v>40</v>
      </c>
      <c r="H28" s="95" t="s">
        <v>40</v>
      </c>
      <c r="I28" s="96" t="s">
        <v>40</v>
      </c>
      <c r="J28" s="97"/>
      <c r="K28" s="98"/>
      <c r="L28" s="54">
        <f>J28+K28</f>
        <v>0</v>
      </c>
      <c r="M28" s="99" t="s">
        <v>40</v>
      </c>
      <c r="N28" s="94" t="s">
        <v>40</v>
      </c>
      <c r="O28" s="96" t="s">
        <v>40</v>
      </c>
      <c r="P28" s="100"/>
    </row>
    <row r="29" spans="1:16" hidden="1" x14ac:dyDescent="0.25">
      <c r="A29" s="57">
        <v>21352</v>
      </c>
      <c r="B29" s="101" t="s">
        <v>45</v>
      </c>
      <c r="C29" s="102">
        <f t="shared" si="10"/>
        <v>0</v>
      </c>
      <c r="D29" s="103" t="s">
        <v>40</v>
      </c>
      <c r="E29" s="104" t="s">
        <v>40</v>
      </c>
      <c r="F29" s="348" t="s">
        <v>40</v>
      </c>
      <c r="G29" s="103" t="s">
        <v>40</v>
      </c>
      <c r="H29" s="105" t="s">
        <v>40</v>
      </c>
      <c r="I29" s="106" t="s">
        <v>40</v>
      </c>
      <c r="J29" s="107"/>
      <c r="K29" s="108"/>
      <c r="L29" s="64">
        <f>J29+K29</f>
        <v>0</v>
      </c>
      <c r="M29" s="109" t="s">
        <v>40</v>
      </c>
      <c r="N29" s="104" t="s">
        <v>40</v>
      </c>
      <c r="O29" s="106" t="s">
        <v>40</v>
      </c>
      <c r="P29" s="110"/>
    </row>
    <row r="30" spans="1:16" ht="24" hidden="1" x14ac:dyDescent="0.25">
      <c r="A30" s="57">
        <v>21359</v>
      </c>
      <c r="B30" s="101" t="s">
        <v>46</v>
      </c>
      <c r="C30" s="102">
        <f t="shared" si="10"/>
        <v>0</v>
      </c>
      <c r="D30" s="103" t="s">
        <v>40</v>
      </c>
      <c r="E30" s="104" t="s">
        <v>40</v>
      </c>
      <c r="F30" s="348" t="s">
        <v>40</v>
      </c>
      <c r="G30" s="103" t="s">
        <v>40</v>
      </c>
      <c r="H30" s="105" t="s">
        <v>40</v>
      </c>
      <c r="I30" s="106" t="s">
        <v>40</v>
      </c>
      <c r="J30" s="107"/>
      <c r="K30" s="108"/>
      <c r="L30" s="64">
        <f>J30+K30</f>
        <v>0</v>
      </c>
      <c r="M30" s="109" t="s">
        <v>40</v>
      </c>
      <c r="N30" s="104" t="s">
        <v>40</v>
      </c>
      <c r="O30" s="106" t="s">
        <v>40</v>
      </c>
      <c r="P30" s="110"/>
    </row>
    <row r="31" spans="1:16" s="27" customFormat="1" ht="24" hidden="1" x14ac:dyDescent="0.25">
      <c r="A31" s="90">
        <v>21370</v>
      </c>
      <c r="B31" s="76" t="s">
        <v>47</v>
      </c>
      <c r="C31" s="77">
        <f t="shared" si="10"/>
        <v>0</v>
      </c>
      <c r="D31" s="80" t="s">
        <v>40</v>
      </c>
      <c r="E31" s="83" t="s">
        <v>40</v>
      </c>
      <c r="F31" s="346" t="s">
        <v>40</v>
      </c>
      <c r="G31" s="80" t="s">
        <v>40</v>
      </c>
      <c r="H31" s="81" t="s">
        <v>40</v>
      </c>
      <c r="I31" s="82" t="s">
        <v>40</v>
      </c>
      <c r="J31" s="87">
        <f>SUM(J32)</f>
        <v>0</v>
      </c>
      <c r="K31" s="88">
        <f t="shared" ref="K31:L31" si="12">SUM(K32)</f>
        <v>0</v>
      </c>
      <c r="L31" s="89">
        <f t="shared" si="12"/>
        <v>0</v>
      </c>
      <c r="M31" s="85" t="s">
        <v>40</v>
      </c>
      <c r="N31" s="83" t="s">
        <v>40</v>
      </c>
      <c r="O31" s="82" t="s">
        <v>40</v>
      </c>
      <c r="P31" s="86"/>
    </row>
    <row r="32" spans="1:16" ht="24" hidden="1" x14ac:dyDescent="0.25">
      <c r="A32" s="111">
        <v>21379</v>
      </c>
      <c r="B32" s="112" t="s">
        <v>48</v>
      </c>
      <c r="C32" s="113">
        <f t="shared" si="10"/>
        <v>0</v>
      </c>
      <c r="D32" s="114" t="s">
        <v>40</v>
      </c>
      <c r="E32" s="115" t="s">
        <v>40</v>
      </c>
      <c r="F32" s="349" t="s">
        <v>40</v>
      </c>
      <c r="G32" s="114" t="s">
        <v>40</v>
      </c>
      <c r="H32" s="116" t="s">
        <v>40</v>
      </c>
      <c r="I32" s="117" t="s">
        <v>40</v>
      </c>
      <c r="J32" s="118"/>
      <c r="K32" s="119"/>
      <c r="L32" s="120">
        <f>J32+K32</f>
        <v>0</v>
      </c>
      <c r="M32" s="121" t="s">
        <v>40</v>
      </c>
      <c r="N32" s="115" t="s">
        <v>40</v>
      </c>
      <c r="O32" s="117" t="s">
        <v>40</v>
      </c>
      <c r="P32" s="122"/>
    </row>
    <row r="33" spans="1:16" s="27" customFormat="1" hidden="1" x14ac:dyDescent="0.25">
      <c r="A33" s="90">
        <v>21380</v>
      </c>
      <c r="B33" s="76" t="s">
        <v>49</v>
      </c>
      <c r="C33" s="77">
        <f t="shared" si="10"/>
        <v>0</v>
      </c>
      <c r="D33" s="80" t="s">
        <v>40</v>
      </c>
      <c r="E33" s="83" t="s">
        <v>40</v>
      </c>
      <c r="F33" s="346" t="s">
        <v>40</v>
      </c>
      <c r="G33" s="80" t="s">
        <v>40</v>
      </c>
      <c r="H33" s="81" t="s">
        <v>40</v>
      </c>
      <c r="I33" s="82" t="s">
        <v>40</v>
      </c>
      <c r="J33" s="87">
        <f>SUM(J34:J35)</f>
        <v>0</v>
      </c>
      <c r="K33" s="88">
        <f t="shared" ref="K33:L33" si="13">SUM(K34:K35)</f>
        <v>0</v>
      </c>
      <c r="L33" s="89">
        <f t="shared" si="13"/>
        <v>0</v>
      </c>
      <c r="M33" s="85" t="s">
        <v>40</v>
      </c>
      <c r="N33" s="83" t="s">
        <v>40</v>
      </c>
      <c r="O33" s="82" t="s">
        <v>40</v>
      </c>
      <c r="P33" s="86"/>
    </row>
    <row r="34" spans="1:16" hidden="1" x14ac:dyDescent="0.25">
      <c r="A34" s="48">
        <v>21381</v>
      </c>
      <c r="B34" s="91" t="s">
        <v>50</v>
      </c>
      <c r="C34" s="92">
        <f t="shared" si="10"/>
        <v>0</v>
      </c>
      <c r="D34" s="93" t="s">
        <v>40</v>
      </c>
      <c r="E34" s="94" t="s">
        <v>40</v>
      </c>
      <c r="F34" s="347" t="s">
        <v>40</v>
      </c>
      <c r="G34" s="93" t="s">
        <v>40</v>
      </c>
      <c r="H34" s="95" t="s">
        <v>40</v>
      </c>
      <c r="I34" s="96" t="s">
        <v>40</v>
      </c>
      <c r="J34" s="97"/>
      <c r="K34" s="98"/>
      <c r="L34" s="54">
        <f>J34+K34</f>
        <v>0</v>
      </c>
      <c r="M34" s="99" t="s">
        <v>40</v>
      </c>
      <c r="N34" s="94" t="s">
        <v>40</v>
      </c>
      <c r="O34" s="96" t="s">
        <v>40</v>
      </c>
      <c r="P34" s="100"/>
    </row>
    <row r="35" spans="1:16" hidden="1" x14ac:dyDescent="0.25">
      <c r="A35" s="58">
        <v>21383</v>
      </c>
      <c r="B35" s="101" t="s">
        <v>51</v>
      </c>
      <c r="C35" s="102">
        <f t="shared" si="10"/>
        <v>0</v>
      </c>
      <c r="D35" s="103" t="s">
        <v>40</v>
      </c>
      <c r="E35" s="104" t="s">
        <v>40</v>
      </c>
      <c r="F35" s="348" t="s">
        <v>40</v>
      </c>
      <c r="G35" s="103" t="s">
        <v>40</v>
      </c>
      <c r="H35" s="105" t="s">
        <v>40</v>
      </c>
      <c r="I35" s="106" t="s">
        <v>40</v>
      </c>
      <c r="J35" s="107"/>
      <c r="K35" s="108"/>
      <c r="L35" s="64">
        <f>J35+K35</f>
        <v>0</v>
      </c>
      <c r="M35" s="109" t="s">
        <v>40</v>
      </c>
      <c r="N35" s="104" t="s">
        <v>40</v>
      </c>
      <c r="O35" s="106" t="s">
        <v>40</v>
      </c>
      <c r="P35" s="110"/>
    </row>
    <row r="36" spans="1:16" s="27" customFormat="1" ht="25.5" customHeight="1" x14ac:dyDescent="0.25">
      <c r="A36" s="90">
        <v>21390</v>
      </c>
      <c r="B36" s="76" t="s">
        <v>52</v>
      </c>
      <c r="C36" s="424">
        <f t="shared" si="10"/>
        <v>37070</v>
      </c>
      <c r="D36" s="80" t="s">
        <v>40</v>
      </c>
      <c r="E36" s="83" t="s">
        <v>40</v>
      </c>
      <c r="F36" s="346" t="s">
        <v>40</v>
      </c>
      <c r="G36" s="80" t="s">
        <v>40</v>
      </c>
      <c r="H36" s="81" t="s">
        <v>40</v>
      </c>
      <c r="I36" s="82" t="s">
        <v>40</v>
      </c>
      <c r="J36" s="87">
        <f>SUM(J37:J40)</f>
        <v>37070</v>
      </c>
      <c r="K36" s="88">
        <f t="shared" ref="K36:L36" si="14">SUM(K37:K40)</f>
        <v>0</v>
      </c>
      <c r="L36" s="345">
        <f t="shared" si="14"/>
        <v>37070</v>
      </c>
      <c r="M36" s="85" t="s">
        <v>40</v>
      </c>
      <c r="N36" s="83" t="s">
        <v>40</v>
      </c>
      <c r="O36" s="82" t="s">
        <v>40</v>
      </c>
      <c r="P36" s="86"/>
    </row>
    <row r="37" spans="1:16" ht="24" hidden="1" x14ac:dyDescent="0.25">
      <c r="A37" s="48">
        <v>21391</v>
      </c>
      <c r="B37" s="91" t="s">
        <v>53</v>
      </c>
      <c r="C37" s="92">
        <f t="shared" si="10"/>
        <v>0</v>
      </c>
      <c r="D37" s="93" t="s">
        <v>40</v>
      </c>
      <c r="E37" s="94" t="s">
        <v>40</v>
      </c>
      <c r="F37" s="347" t="s">
        <v>40</v>
      </c>
      <c r="G37" s="93" t="s">
        <v>40</v>
      </c>
      <c r="H37" s="95" t="s">
        <v>40</v>
      </c>
      <c r="I37" s="96" t="s">
        <v>40</v>
      </c>
      <c r="J37" s="97"/>
      <c r="K37" s="98"/>
      <c r="L37" s="54">
        <f>J37+K37</f>
        <v>0</v>
      </c>
      <c r="M37" s="99" t="s">
        <v>40</v>
      </c>
      <c r="N37" s="94" t="s">
        <v>40</v>
      </c>
      <c r="O37" s="96" t="s">
        <v>40</v>
      </c>
      <c r="P37" s="100"/>
    </row>
    <row r="38" spans="1:16" hidden="1" x14ac:dyDescent="0.25">
      <c r="A38" s="58">
        <v>21393</v>
      </c>
      <c r="B38" s="101" t="s">
        <v>54</v>
      </c>
      <c r="C38" s="102">
        <f t="shared" si="10"/>
        <v>0</v>
      </c>
      <c r="D38" s="103" t="s">
        <v>40</v>
      </c>
      <c r="E38" s="104" t="s">
        <v>40</v>
      </c>
      <c r="F38" s="348" t="s">
        <v>40</v>
      </c>
      <c r="G38" s="103" t="s">
        <v>40</v>
      </c>
      <c r="H38" s="105" t="s">
        <v>40</v>
      </c>
      <c r="I38" s="106" t="s">
        <v>40</v>
      </c>
      <c r="J38" s="107"/>
      <c r="K38" s="108"/>
      <c r="L38" s="64">
        <f>J38+K38</f>
        <v>0</v>
      </c>
      <c r="M38" s="109" t="s">
        <v>40</v>
      </c>
      <c r="N38" s="104" t="s">
        <v>40</v>
      </c>
      <c r="O38" s="106" t="s">
        <v>40</v>
      </c>
      <c r="P38" s="110"/>
    </row>
    <row r="39" spans="1:16" hidden="1" x14ac:dyDescent="0.25">
      <c r="A39" s="58">
        <v>21395</v>
      </c>
      <c r="B39" s="101" t="s">
        <v>55</v>
      </c>
      <c r="C39" s="102">
        <f t="shared" si="10"/>
        <v>0</v>
      </c>
      <c r="D39" s="103" t="s">
        <v>40</v>
      </c>
      <c r="E39" s="104" t="s">
        <v>40</v>
      </c>
      <c r="F39" s="348" t="s">
        <v>40</v>
      </c>
      <c r="G39" s="103" t="s">
        <v>40</v>
      </c>
      <c r="H39" s="105" t="s">
        <v>40</v>
      </c>
      <c r="I39" s="106" t="s">
        <v>40</v>
      </c>
      <c r="J39" s="107"/>
      <c r="K39" s="108"/>
      <c r="L39" s="64">
        <f>J39+K39</f>
        <v>0</v>
      </c>
      <c r="M39" s="109" t="s">
        <v>40</v>
      </c>
      <c r="N39" s="104" t="s">
        <v>40</v>
      </c>
      <c r="O39" s="106" t="s">
        <v>40</v>
      </c>
      <c r="P39" s="110"/>
    </row>
    <row r="40" spans="1:16" x14ac:dyDescent="0.25">
      <c r="A40" s="123">
        <v>21399</v>
      </c>
      <c r="B40" s="124" t="s">
        <v>56</v>
      </c>
      <c r="C40" s="425">
        <f t="shared" si="10"/>
        <v>37070</v>
      </c>
      <c r="D40" s="126" t="s">
        <v>40</v>
      </c>
      <c r="E40" s="127" t="s">
        <v>40</v>
      </c>
      <c r="F40" s="350" t="s">
        <v>40</v>
      </c>
      <c r="G40" s="126" t="s">
        <v>40</v>
      </c>
      <c r="H40" s="128" t="s">
        <v>40</v>
      </c>
      <c r="I40" s="129" t="s">
        <v>40</v>
      </c>
      <c r="J40" s="130">
        <v>37070</v>
      </c>
      <c r="K40" s="131"/>
      <c r="L40" s="436">
        <f>J40+K40</f>
        <v>37070</v>
      </c>
      <c r="M40" s="132" t="s">
        <v>40</v>
      </c>
      <c r="N40" s="127" t="s">
        <v>40</v>
      </c>
      <c r="O40" s="129" t="s">
        <v>40</v>
      </c>
      <c r="P40" s="133"/>
    </row>
    <row r="41" spans="1:16" s="27" customFormat="1" ht="26.25" hidden="1" customHeight="1" x14ac:dyDescent="0.25">
      <c r="A41" s="134">
        <v>21420</v>
      </c>
      <c r="B41" s="135" t="s">
        <v>57</v>
      </c>
      <c r="C41" s="136">
        <f>F41</f>
        <v>0</v>
      </c>
      <c r="D41" s="137">
        <f>SUM(D42)</f>
        <v>0</v>
      </c>
      <c r="E41" s="138">
        <f t="shared" ref="E41:F41" si="15">SUM(E42)</f>
        <v>0</v>
      </c>
      <c r="F41" s="351">
        <f t="shared" si="15"/>
        <v>0</v>
      </c>
      <c r="G41" s="139" t="s">
        <v>40</v>
      </c>
      <c r="H41" s="140" t="s">
        <v>40</v>
      </c>
      <c r="I41" s="141" t="s">
        <v>40</v>
      </c>
      <c r="J41" s="140" t="s">
        <v>40</v>
      </c>
      <c r="K41" s="142" t="s">
        <v>40</v>
      </c>
      <c r="L41" s="143" t="s">
        <v>40</v>
      </c>
      <c r="M41" s="144" t="s">
        <v>40</v>
      </c>
      <c r="N41" s="142" t="s">
        <v>40</v>
      </c>
      <c r="O41" s="141" t="s">
        <v>40</v>
      </c>
      <c r="P41" s="145"/>
    </row>
    <row r="42" spans="1:16" s="27" customFormat="1" ht="26.25" hidden="1" customHeight="1" x14ac:dyDescent="0.25">
      <c r="A42" s="123">
        <v>21429</v>
      </c>
      <c r="B42" s="124" t="s">
        <v>58</v>
      </c>
      <c r="C42" s="125">
        <f>F42</f>
        <v>0</v>
      </c>
      <c r="D42" s="146"/>
      <c r="E42" s="147"/>
      <c r="F42" s="352">
        <f>D42+E42</f>
        <v>0</v>
      </c>
      <c r="G42" s="126" t="s">
        <v>40</v>
      </c>
      <c r="H42" s="128" t="s">
        <v>40</v>
      </c>
      <c r="I42" s="129" t="s">
        <v>40</v>
      </c>
      <c r="J42" s="128" t="s">
        <v>40</v>
      </c>
      <c r="K42" s="127" t="s">
        <v>40</v>
      </c>
      <c r="L42" s="148" t="s">
        <v>40</v>
      </c>
      <c r="M42" s="132" t="s">
        <v>40</v>
      </c>
      <c r="N42" s="127" t="s">
        <v>40</v>
      </c>
      <c r="O42" s="129" t="s">
        <v>40</v>
      </c>
      <c r="P42" s="133"/>
    </row>
    <row r="43" spans="1:16" s="27" customFormat="1" ht="24" hidden="1" x14ac:dyDescent="0.25">
      <c r="A43" s="90">
        <v>21490</v>
      </c>
      <c r="B43" s="76" t="s">
        <v>59</v>
      </c>
      <c r="C43" s="149">
        <f>F43+I43+L43</f>
        <v>0</v>
      </c>
      <c r="D43" s="150">
        <f>D44</f>
        <v>0</v>
      </c>
      <c r="E43" s="151">
        <f t="shared" ref="E43:L43" si="16">E44</f>
        <v>0</v>
      </c>
      <c r="F43" s="353">
        <f t="shared" si="16"/>
        <v>0</v>
      </c>
      <c r="G43" s="150">
        <f t="shared" si="16"/>
        <v>0</v>
      </c>
      <c r="H43" s="152">
        <f t="shared" si="16"/>
        <v>0</v>
      </c>
      <c r="I43" s="153">
        <f t="shared" si="16"/>
        <v>0</v>
      </c>
      <c r="J43" s="152">
        <f t="shared" si="16"/>
        <v>0</v>
      </c>
      <c r="K43" s="151">
        <f t="shared" si="16"/>
        <v>0</v>
      </c>
      <c r="L43" s="154">
        <f t="shared" si="16"/>
        <v>0</v>
      </c>
      <c r="M43" s="85" t="s">
        <v>40</v>
      </c>
      <c r="N43" s="83" t="s">
        <v>40</v>
      </c>
      <c r="O43" s="82" t="s">
        <v>40</v>
      </c>
      <c r="P43" s="86"/>
    </row>
    <row r="44" spans="1:16" s="27" customFormat="1" hidden="1" x14ac:dyDescent="0.25">
      <c r="A44" s="58">
        <v>21499</v>
      </c>
      <c r="B44" s="101" t="s">
        <v>60</v>
      </c>
      <c r="C44" s="155">
        <f>F44+I44+L44</f>
        <v>0</v>
      </c>
      <c r="D44" s="156"/>
      <c r="E44" s="157"/>
      <c r="F44" s="354">
        <f>D44+E44</f>
        <v>0</v>
      </c>
      <c r="G44" s="156"/>
      <c r="H44" s="158"/>
      <c r="I44" s="159">
        <f>G44+H44</f>
        <v>0</v>
      </c>
      <c r="J44" s="158"/>
      <c r="K44" s="157"/>
      <c r="L44" s="120">
        <f>J44+K44</f>
        <v>0</v>
      </c>
      <c r="M44" s="121" t="s">
        <v>40</v>
      </c>
      <c r="N44" s="115" t="s">
        <v>40</v>
      </c>
      <c r="O44" s="117" t="s">
        <v>40</v>
      </c>
      <c r="P44" s="122"/>
    </row>
    <row r="45" spans="1:16" ht="12.75" hidden="1" customHeight="1" x14ac:dyDescent="0.25">
      <c r="A45" s="160">
        <v>23000</v>
      </c>
      <c r="B45" s="161" t="s">
        <v>61</v>
      </c>
      <c r="C45" s="149">
        <f>O45</f>
        <v>0</v>
      </c>
      <c r="D45" s="80" t="s">
        <v>40</v>
      </c>
      <c r="E45" s="83" t="s">
        <v>40</v>
      </c>
      <c r="F45" s="346" t="s">
        <v>40</v>
      </c>
      <c r="G45" s="80" t="s">
        <v>40</v>
      </c>
      <c r="H45" s="81" t="s">
        <v>40</v>
      </c>
      <c r="I45" s="82" t="s">
        <v>40</v>
      </c>
      <c r="J45" s="81" t="s">
        <v>40</v>
      </c>
      <c r="K45" s="83" t="s">
        <v>40</v>
      </c>
      <c r="L45" s="84" t="s">
        <v>40</v>
      </c>
      <c r="M45" s="149">
        <f>SUM(M46:M47)</f>
        <v>0</v>
      </c>
      <c r="N45" s="151">
        <f t="shared" ref="N45:O45" si="17">SUM(N46:N47)</f>
        <v>0</v>
      </c>
      <c r="O45" s="153">
        <f t="shared" si="17"/>
        <v>0</v>
      </c>
      <c r="P45" s="162"/>
    </row>
    <row r="46" spans="1:16" ht="24" hidden="1" x14ac:dyDescent="0.25">
      <c r="A46" s="163">
        <v>23410</v>
      </c>
      <c r="B46" s="164" t="s">
        <v>62</v>
      </c>
      <c r="C46" s="136">
        <f t="shared" ref="C46:C47" si="18">O46</f>
        <v>0</v>
      </c>
      <c r="D46" s="139" t="s">
        <v>40</v>
      </c>
      <c r="E46" s="142" t="s">
        <v>40</v>
      </c>
      <c r="F46" s="355" t="s">
        <v>40</v>
      </c>
      <c r="G46" s="139" t="s">
        <v>40</v>
      </c>
      <c r="H46" s="140" t="s">
        <v>40</v>
      </c>
      <c r="I46" s="141" t="s">
        <v>40</v>
      </c>
      <c r="J46" s="140" t="s">
        <v>40</v>
      </c>
      <c r="K46" s="142" t="s">
        <v>40</v>
      </c>
      <c r="L46" s="143" t="s">
        <v>40</v>
      </c>
      <c r="M46" s="165"/>
      <c r="N46" s="166"/>
      <c r="O46" s="167">
        <f>M46+N46</f>
        <v>0</v>
      </c>
      <c r="P46" s="168"/>
    </row>
    <row r="47" spans="1:16" ht="24" hidden="1" x14ac:dyDescent="0.25">
      <c r="A47" s="163">
        <v>23510</v>
      </c>
      <c r="B47" s="164" t="s">
        <v>63</v>
      </c>
      <c r="C47" s="136">
        <f t="shared" si="18"/>
        <v>0</v>
      </c>
      <c r="D47" s="139" t="s">
        <v>40</v>
      </c>
      <c r="E47" s="142" t="s">
        <v>40</v>
      </c>
      <c r="F47" s="355" t="s">
        <v>40</v>
      </c>
      <c r="G47" s="139" t="s">
        <v>40</v>
      </c>
      <c r="H47" s="140" t="s">
        <v>40</v>
      </c>
      <c r="I47" s="141" t="s">
        <v>40</v>
      </c>
      <c r="J47" s="140" t="s">
        <v>40</v>
      </c>
      <c r="K47" s="142" t="s">
        <v>40</v>
      </c>
      <c r="L47" s="143" t="s">
        <v>40</v>
      </c>
      <c r="M47" s="165"/>
      <c r="N47" s="166"/>
      <c r="O47" s="167">
        <f>M47+N47</f>
        <v>0</v>
      </c>
      <c r="P47" s="168"/>
    </row>
    <row r="48" spans="1:16" x14ac:dyDescent="0.25">
      <c r="A48" s="169"/>
      <c r="B48" s="164"/>
      <c r="C48" s="426"/>
      <c r="D48" s="171"/>
      <c r="E48" s="371"/>
      <c r="F48" s="355"/>
      <c r="G48" s="171"/>
      <c r="H48" s="339"/>
      <c r="I48" s="63"/>
      <c r="J48" s="172"/>
      <c r="K48" s="166"/>
      <c r="L48" s="351"/>
      <c r="M48" s="165"/>
      <c r="N48" s="166"/>
      <c r="O48" s="167"/>
      <c r="P48" s="168"/>
    </row>
    <row r="49" spans="1:16" s="27" customFormat="1" x14ac:dyDescent="0.25">
      <c r="A49" s="173"/>
      <c r="B49" s="174" t="s">
        <v>64</v>
      </c>
      <c r="C49" s="427"/>
      <c r="D49" s="176"/>
      <c r="E49" s="177"/>
      <c r="F49" s="372"/>
      <c r="G49" s="176"/>
      <c r="H49" s="178"/>
      <c r="I49" s="179"/>
      <c r="J49" s="178"/>
      <c r="K49" s="177"/>
      <c r="L49" s="372"/>
      <c r="M49" s="180"/>
      <c r="N49" s="177"/>
      <c r="O49" s="179"/>
      <c r="P49" s="181"/>
    </row>
    <row r="50" spans="1:16" s="27" customFormat="1" ht="12.75" thickBot="1" x14ac:dyDescent="0.3">
      <c r="A50" s="182"/>
      <c r="B50" s="30" t="s">
        <v>65</v>
      </c>
      <c r="C50" s="428">
        <f t="shared" si="4"/>
        <v>1026567</v>
      </c>
      <c r="D50" s="184">
        <f>SUM(D51,D283)</f>
        <v>982756</v>
      </c>
      <c r="E50" s="185">
        <f t="shared" ref="E50:F50" si="19">SUM(E51,E283)</f>
        <v>6741</v>
      </c>
      <c r="F50" s="356">
        <f t="shared" si="19"/>
        <v>989497</v>
      </c>
      <c r="G50" s="184">
        <f>SUM(G51,G283)</f>
        <v>0</v>
      </c>
      <c r="H50" s="186">
        <f t="shared" ref="H50:I50" si="20">SUM(H51,H283)</f>
        <v>0</v>
      </c>
      <c r="I50" s="187">
        <f t="shared" si="20"/>
        <v>0</v>
      </c>
      <c r="J50" s="186">
        <f>SUM(J51,J283)</f>
        <v>37070</v>
      </c>
      <c r="K50" s="185">
        <f t="shared" ref="K50:L50" si="21">SUM(K51,K283)</f>
        <v>0</v>
      </c>
      <c r="L50" s="356">
        <f t="shared" si="21"/>
        <v>37070</v>
      </c>
      <c r="M50" s="183">
        <f>SUM(M51,M283)</f>
        <v>0</v>
      </c>
      <c r="N50" s="185">
        <f t="shared" ref="N50:O50" si="22">SUM(N51,N283)</f>
        <v>0</v>
      </c>
      <c r="O50" s="187">
        <f t="shared" si="22"/>
        <v>0</v>
      </c>
      <c r="P50" s="189"/>
    </row>
    <row r="51" spans="1:16" s="27" customFormat="1" ht="36.75" thickTop="1" x14ac:dyDescent="0.25">
      <c r="A51" s="190"/>
      <c r="B51" s="191" t="s">
        <v>66</v>
      </c>
      <c r="C51" s="429">
        <f t="shared" si="4"/>
        <v>1026567</v>
      </c>
      <c r="D51" s="193">
        <f>SUM(D52,D194)</f>
        <v>982756</v>
      </c>
      <c r="E51" s="194">
        <f t="shared" ref="E51:F51" si="23">SUM(E52,E194)</f>
        <v>6741</v>
      </c>
      <c r="F51" s="373">
        <f t="shared" si="23"/>
        <v>989497</v>
      </c>
      <c r="G51" s="193">
        <f>SUM(G52,G194)</f>
        <v>0</v>
      </c>
      <c r="H51" s="195">
        <f t="shared" ref="H51:I51" si="24">SUM(H52,H194)</f>
        <v>0</v>
      </c>
      <c r="I51" s="196">
        <f t="shared" si="24"/>
        <v>0</v>
      </c>
      <c r="J51" s="195">
        <f>SUM(J52,J194)</f>
        <v>37070</v>
      </c>
      <c r="K51" s="194">
        <f t="shared" ref="K51:L51" si="25">SUM(K52,K194)</f>
        <v>0</v>
      </c>
      <c r="L51" s="373">
        <f t="shared" si="25"/>
        <v>37070</v>
      </c>
      <c r="M51" s="192">
        <f>SUM(M52,M194)</f>
        <v>0</v>
      </c>
      <c r="N51" s="194">
        <f t="shared" ref="N51:O51" si="26">SUM(N52,N194)</f>
        <v>0</v>
      </c>
      <c r="O51" s="196">
        <f t="shared" si="26"/>
        <v>0</v>
      </c>
      <c r="P51" s="197"/>
    </row>
    <row r="52" spans="1:16" s="27" customFormat="1" ht="24" x14ac:dyDescent="0.25">
      <c r="A52" s="198"/>
      <c r="B52" s="20" t="s">
        <v>67</v>
      </c>
      <c r="C52" s="430">
        <f t="shared" si="4"/>
        <v>1025365</v>
      </c>
      <c r="D52" s="200">
        <f>SUM(D53,D75,D173,D187)</f>
        <v>981554</v>
      </c>
      <c r="E52" s="201">
        <f t="shared" ref="E52:F52" si="27">SUM(E53,E75,E173,E187)</f>
        <v>6741</v>
      </c>
      <c r="F52" s="374">
        <f t="shared" si="27"/>
        <v>988295</v>
      </c>
      <c r="G52" s="200">
        <f>SUM(G53,G75,G173,G187)</f>
        <v>0</v>
      </c>
      <c r="H52" s="202">
        <f t="shared" ref="H52:I52" si="28">SUM(H53,H75,H173,H187)</f>
        <v>0</v>
      </c>
      <c r="I52" s="203">
        <f t="shared" si="28"/>
        <v>0</v>
      </c>
      <c r="J52" s="202">
        <f>SUM(J53,J75,J173,J187)</f>
        <v>37070</v>
      </c>
      <c r="K52" s="201">
        <f t="shared" ref="K52:L52" si="29">SUM(K53,K75,K173,K187)</f>
        <v>0</v>
      </c>
      <c r="L52" s="374">
        <f t="shared" si="29"/>
        <v>37070</v>
      </c>
      <c r="M52" s="199">
        <f>SUM(M53,M75,M173,M187)</f>
        <v>0</v>
      </c>
      <c r="N52" s="201">
        <f t="shared" ref="N52:O52" si="30">SUM(N53,N75,N173,N187)</f>
        <v>0</v>
      </c>
      <c r="O52" s="203">
        <f t="shared" si="30"/>
        <v>0</v>
      </c>
      <c r="P52" s="204"/>
    </row>
    <row r="53" spans="1:16" s="27" customFormat="1" hidden="1" x14ac:dyDescent="0.25">
      <c r="A53" s="205">
        <v>1000</v>
      </c>
      <c r="B53" s="205" t="s">
        <v>68</v>
      </c>
      <c r="C53" s="206">
        <f t="shared" si="4"/>
        <v>0</v>
      </c>
      <c r="D53" s="207">
        <f>SUM(D54,D67)</f>
        <v>0</v>
      </c>
      <c r="E53" s="208">
        <f t="shared" ref="E53:F53" si="31">SUM(E54,E67)</f>
        <v>0</v>
      </c>
      <c r="F53" s="357">
        <f t="shared" si="31"/>
        <v>0</v>
      </c>
      <c r="G53" s="207">
        <f>SUM(G54,G67)</f>
        <v>0</v>
      </c>
      <c r="H53" s="209">
        <f t="shared" ref="H53:I53" si="32">SUM(H54,H67)</f>
        <v>0</v>
      </c>
      <c r="I53" s="210">
        <f t="shared" si="32"/>
        <v>0</v>
      </c>
      <c r="J53" s="209">
        <f>SUM(J54,J67)</f>
        <v>0</v>
      </c>
      <c r="K53" s="208">
        <f t="shared" ref="K53:L53" si="33">SUM(K54,K67)</f>
        <v>0</v>
      </c>
      <c r="L53" s="211">
        <f t="shared" si="33"/>
        <v>0</v>
      </c>
      <c r="M53" s="206">
        <f>SUM(M54,M67)</f>
        <v>0</v>
      </c>
      <c r="N53" s="208">
        <f t="shared" ref="N53:O53" si="34">SUM(N54,N67)</f>
        <v>0</v>
      </c>
      <c r="O53" s="210">
        <f t="shared" si="34"/>
        <v>0</v>
      </c>
      <c r="P53" s="212"/>
    </row>
    <row r="54" spans="1:16" hidden="1" x14ac:dyDescent="0.25">
      <c r="A54" s="76">
        <v>1100</v>
      </c>
      <c r="B54" s="213" t="s">
        <v>69</v>
      </c>
      <c r="C54" s="77">
        <f t="shared" si="4"/>
        <v>0</v>
      </c>
      <c r="D54" s="214">
        <f>SUM(D55,D58,D66)</f>
        <v>0</v>
      </c>
      <c r="E54" s="88">
        <f t="shared" ref="E54:F54" si="35">SUM(E55,E58,E66)</f>
        <v>0</v>
      </c>
      <c r="F54" s="345">
        <f t="shared" si="35"/>
        <v>0</v>
      </c>
      <c r="G54" s="214">
        <f>SUM(G55,G58,G66)</f>
        <v>0</v>
      </c>
      <c r="H54" s="87">
        <f t="shared" ref="H54:I54" si="36">SUM(H55,H58,H66)</f>
        <v>0</v>
      </c>
      <c r="I54" s="215">
        <f t="shared" si="36"/>
        <v>0</v>
      </c>
      <c r="J54" s="87">
        <f>SUM(J55,J58,J66)</f>
        <v>0</v>
      </c>
      <c r="K54" s="88">
        <f t="shared" ref="K54:L54" si="37">SUM(K55,K58,K66)</f>
        <v>0</v>
      </c>
      <c r="L54" s="89">
        <f t="shared" si="37"/>
        <v>0</v>
      </c>
      <c r="M54" s="216">
        <f>SUM(M55,M58,M66)</f>
        <v>0</v>
      </c>
      <c r="N54" s="217">
        <f t="shared" ref="N54:O54" si="38">SUM(N55,N58,N66)</f>
        <v>0</v>
      </c>
      <c r="O54" s="218">
        <f t="shared" si="38"/>
        <v>0</v>
      </c>
      <c r="P54" s="219"/>
    </row>
    <row r="55" spans="1:16" hidden="1" x14ac:dyDescent="0.25">
      <c r="A55" s="220">
        <v>1110</v>
      </c>
      <c r="B55" s="164" t="s">
        <v>70</v>
      </c>
      <c r="C55" s="170">
        <f t="shared" si="4"/>
        <v>0</v>
      </c>
      <c r="D55" s="221">
        <f>SUM(D56:D57)</f>
        <v>0</v>
      </c>
      <c r="E55" s="222">
        <f t="shared" ref="E55:F55" si="39">SUM(E56:E57)</f>
        <v>0</v>
      </c>
      <c r="F55" s="358">
        <f t="shared" si="39"/>
        <v>0</v>
      </c>
      <c r="G55" s="221">
        <f>SUM(G56:G57)</f>
        <v>0</v>
      </c>
      <c r="H55" s="223">
        <f t="shared" ref="H55:I55" si="40">SUM(H56:H57)</f>
        <v>0</v>
      </c>
      <c r="I55" s="224">
        <f t="shared" si="40"/>
        <v>0</v>
      </c>
      <c r="J55" s="223">
        <f>SUM(J56:J57)</f>
        <v>0</v>
      </c>
      <c r="K55" s="222">
        <f t="shared" ref="K55:L55" si="41">SUM(K56:K57)</f>
        <v>0</v>
      </c>
      <c r="L55" s="225">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v>0</v>
      </c>
      <c r="E56" s="98"/>
      <c r="F56" s="359">
        <f t="shared" ref="F56:F57" si="43">D56+E56</f>
        <v>0</v>
      </c>
      <c r="G56" s="227"/>
      <c r="H56" s="97"/>
      <c r="I56" s="228">
        <f t="shared" ref="I56:I57" si="44">G56+H56</f>
        <v>0</v>
      </c>
      <c r="J56" s="97">
        <v>0</v>
      </c>
      <c r="K56" s="98"/>
      <c r="L56" s="229">
        <f t="shared" ref="L56:L57" si="45">J56+K56</f>
        <v>0</v>
      </c>
      <c r="M56" s="230"/>
      <c r="N56" s="98"/>
      <c r="O56" s="228">
        <f>M56+N56</f>
        <v>0</v>
      </c>
      <c r="P56" s="231"/>
    </row>
    <row r="57" spans="1:16" ht="24" hidden="1" customHeight="1" x14ac:dyDescent="0.25">
      <c r="A57" s="58">
        <v>1119</v>
      </c>
      <c r="B57" s="101" t="s">
        <v>72</v>
      </c>
      <c r="C57" s="102">
        <f t="shared" si="4"/>
        <v>0</v>
      </c>
      <c r="D57" s="232">
        <v>0</v>
      </c>
      <c r="E57" s="108"/>
      <c r="F57" s="343">
        <f t="shared" si="43"/>
        <v>0</v>
      </c>
      <c r="G57" s="232"/>
      <c r="H57" s="107"/>
      <c r="I57" s="233">
        <f t="shared" si="44"/>
        <v>0</v>
      </c>
      <c r="J57" s="107">
        <v>0</v>
      </c>
      <c r="K57" s="108"/>
      <c r="L57" s="234">
        <f t="shared" si="45"/>
        <v>0</v>
      </c>
      <c r="M57" s="235"/>
      <c r="N57" s="108"/>
      <c r="O57" s="233">
        <f>M57+N57</f>
        <v>0</v>
      </c>
      <c r="P57" s="236"/>
    </row>
    <row r="58" spans="1:16" hidden="1" x14ac:dyDescent="0.25">
      <c r="A58" s="237">
        <v>1140</v>
      </c>
      <c r="B58" s="101" t="s">
        <v>73</v>
      </c>
      <c r="C58" s="102">
        <f t="shared" si="4"/>
        <v>0</v>
      </c>
      <c r="D58" s="238">
        <f>SUM(D59:D65)</f>
        <v>0</v>
      </c>
      <c r="E58" s="239">
        <f t="shared" ref="E58:F58" si="46">SUM(E59:E65)</f>
        <v>0</v>
      </c>
      <c r="F58" s="343">
        <f t="shared" si="46"/>
        <v>0</v>
      </c>
      <c r="G58" s="238">
        <f>SUM(G59:G65)</f>
        <v>0</v>
      </c>
      <c r="H58" s="240">
        <f t="shared" ref="H58:I58" si="47">SUM(H59:H65)</f>
        <v>0</v>
      </c>
      <c r="I58" s="233">
        <f t="shared" si="47"/>
        <v>0</v>
      </c>
      <c r="J58" s="240">
        <f>SUM(J59:J65)</f>
        <v>0</v>
      </c>
      <c r="K58" s="239">
        <f t="shared" ref="K58:L58" si="48">SUM(K59:K65)</f>
        <v>0</v>
      </c>
      <c r="L58" s="234">
        <f t="shared" si="48"/>
        <v>0</v>
      </c>
      <c r="M58" s="102">
        <f>SUM(M59:M65)</f>
        <v>0</v>
      </c>
      <c r="N58" s="239">
        <f t="shared" ref="N58:O58" si="49">SUM(N59:N65)</f>
        <v>0</v>
      </c>
      <c r="O58" s="233">
        <f t="shared" si="49"/>
        <v>0</v>
      </c>
      <c r="P58" s="236"/>
    </row>
    <row r="59" spans="1:16" hidden="1" x14ac:dyDescent="0.25">
      <c r="A59" s="58">
        <v>1141</v>
      </c>
      <c r="B59" s="101" t="s">
        <v>74</v>
      </c>
      <c r="C59" s="102">
        <f t="shared" si="4"/>
        <v>0</v>
      </c>
      <c r="D59" s="232">
        <v>0</v>
      </c>
      <c r="E59" s="108"/>
      <c r="F59" s="343">
        <f t="shared" ref="F59:F66" si="50">D59+E59</f>
        <v>0</v>
      </c>
      <c r="G59" s="232"/>
      <c r="H59" s="107"/>
      <c r="I59" s="233">
        <f t="shared" ref="I59:I66" si="51">G59+H59</f>
        <v>0</v>
      </c>
      <c r="J59" s="107">
        <v>0</v>
      </c>
      <c r="K59" s="108"/>
      <c r="L59" s="234">
        <f t="shared" ref="L59:L66" si="52">J59+K59</f>
        <v>0</v>
      </c>
      <c r="M59" s="235"/>
      <c r="N59" s="108"/>
      <c r="O59" s="233">
        <f t="shared" ref="O59:O66" si="53">M59+N59</f>
        <v>0</v>
      </c>
      <c r="P59" s="236"/>
    </row>
    <row r="60" spans="1:16" ht="24.75" hidden="1" customHeight="1" x14ac:dyDescent="0.25">
      <c r="A60" s="58">
        <v>1142</v>
      </c>
      <c r="B60" s="101" t="s">
        <v>75</v>
      </c>
      <c r="C60" s="102">
        <f t="shared" si="4"/>
        <v>0</v>
      </c>
      <c r="D60" s="232">
        <v>0</v>
      </c>
      <c r="E60" s="108"/>
      <c r="F60" s="343">
        <f t="shared" si="50"/>
        <v>0</v>
      </c>
      <c r="G60" s="232"/>
      <c r="H60" s="107"/>
      <c r="I60" s="233">
        <f t="shared" si="51"/>
        <v>0</v>
      </c>
      <c r="J60" s="107">
        <v>0</v>
      </c>
      <c r="K60" s="108"/>
      <c r="L60" s="234">
        <f>J60+K60</f>
        <v>0</v>
      </c>
      <c r="M60" s="235"/>
      <c r="N60" s="108"/>
      <c r="O60" s="233">
        <f t="shared" si="53"/>
        <v>0</v>
      </c>
      <c r="P60" s="236"/>
    </row>
    <row r="61" spans="1:16" ht="24" hidden="1" x14ac:dyDescent="0.25">
      <c r="A61" s="58">
        <v>1145</v>
      </c>
      <c r="B61" s="101" t="s">
        <v>76</v>
      </c>
      <c r="C61" s="102">
        <f t="shared" si="4"/>
        <v>0</v>
      </c>
      <c r="D61" s="232">
        <v>0</v>
      </c>
      <c r="E61" s="108"/>
      <c r="F61" s="343">
        <f t="shared" si="50"/>
        <v>0</v>
      </c>
      <c r="G61" s="232"/>
      <c r="H61" s="107"/>
      <c r="I61" s="233">
        <f t="shared" si="51"/>
        <v>0</v>
      </c>
      <c r="J61" s="107">
        <v>0</v>
      </c>
      <c r="K61" s="108"/>
      <c r="L61" s="234">
        <f t="shared" si="52"/>
        <v>0</v>
      </c>
      <c r="M61" s="235"/>
      <c r="N61" s="108"/>
      <c r="O61" s="233">
        <f>M61+N61</f>
        <v>0</v>
      </c>
      <c r="P61" s="236"/>
    </row>
    <row r="62" spans="1:16" ht="27.75" hidden="1" customHeight="1" x14ac:dyDescent="0.25">
      <c r="A62" s="58">
        <v>1146</v>
      </c>
      <c r="B62" s="101" t="s">
        <v>77</v>
      </c>
      <c r="C62" s="102">
        <f t="shared" si="4"/>
        <v>0</v>
      </c>
      <c r="D62" s="232">
        <v>0</v>
      </c>
      <c r="E62" s="108"/>
      <c r="F62" s="343">
        <f t="shared" si="50"/>
        <v>0</v>
      </c>
      <c r="G62" s="232"/>
      <c r="H62" s="107"/>
      <c r="I62" s="233">
        <f t="shared" si="51"/>
        <v>0</v>
      </c>
      <c r="J62" s="107">
        <v>0</v>
      </c>
      <c r="K62" s="108"/>
      <c r="L62" s="234">
        <f t="shared" si="52"/>
        <v>0</v>
      </c>
      <c r="M62" s="235"/>
      <c r="N62" s="108"/>
      <c r="O62" s="233">
        <f t="shared" si="53"/>
        <v>0</v>
      </c>
      <c r="P62" s="236"/>
    </row>
    <row r="63" spans="1:16" hidden="1" x14ac:dyDescent="0.25">
      <c r="A63" s="58">
        <v>1147</v>
      </c>
      <c r="B63" s="101" t="s">
        <v>78</v>
      </c>
      <c r="C63" s="102">
        <f t="shared" si="4"/>
        <v>0</v>
      </c>
      <c r="D63" s="232">
        <v>0</v>
      </c>
      <c r="E63" s="108"/>
      <c r="F63" s="343">
        <f t="shared" si="50"/>
        <v>0</v>
      </c>
      <c r="G63" s="232"/>
      <c r="H63" s="107"/>
      <c r="I63" s="233">
        <f t="shared" si="51"/>
        <v>0</v>
      </c>
      <c r="J63" s="107">
        <v>0</v>
      </c>
      <c r="K63" s="108"/>
      <c r="L63" s="234">
        <f t="shared" si="52"/>
        <v>0</v>
      </c>
      <c r="M63" s="235"/>
      <c r="N63" s="108"/>
      <c r="O63" s="233">
        <f t="shared" si="53"/>
        <v>0</v>
      </c>
      <c r="P63" s="236"/>
    </row>
    <row r="64" spans="1:16" hidden="1" x14ac:dyDescent="0.25">
      <c r="A64" s="58">
        <v>1148</v>
      </c>
      <c r="B64" s="101" t="s">
        <v>79</v>
      </c>
      <c r="C64" s="102">
        <f t="shared" si="4"/>
        <v>0</v>
      </c>
      <c r="D64" s="232">
        <v>0</v>
      </c>
      <c r="E64" s="108"/>
      <c r="F64" s="343">
        <f t="shared" si="50"/>
        <v>0</v>
      </c>
      <c r="G64" s="232"/>
      <c r="H64" s="107"/>
      <c r="I64" s="233">
        <f t="shared" si="51"/>
        <v>0</v>
      </c>
      <c r="J64" s="107">
        <v>0</v>
      </c>
      <c r="K64" s="108"/>
      <c r="L64" s="234">
        <f t="shared" si="52"/>
        <v>0</v>
      </c>
      <c r="M64" s="235"/>
      <c r="N64" s="108"/>
      <c r="O64" s="233">
        <f t="shared" si="53"/>
        <v>0</v>
      </c>
      <c r="P64" s="236"/>
    </row>
    <row r="65" spans="1:16" ht="24" hidden="1" customHeight="1" x14ac:dyDescent="0.25">
      <c r="A65" s="58">
        <v>1149</v>
      </c>
      <c r="B65" s="101" t="s">
        <v>80</v>
      </c>
      <c r="C65" s="102">
        <f>F65+I65+L65+O65</f>
        <v>0</v>
      </c>
      <c r="D65" s="232">
        <v>0</v>
      </c>
      <c r="E65" s="108"/>
      <c r="F65" s="343">
        <f t="shared" si="50"/>
        <v>0</v>
      </c>
      <c r="G65" s="232"/>
      <c r="H65" s="107"/>
      <c r="I65" s="233">
        <f t="shared" si="51"/>
        <v>0</v>
      </c>
      <c r="J65" s="107">
        <v>0</v>
      </c>
      <c r="K65" s="108"/>
      <c r="L65" s="234">
        <f t="shared" si="52"/>
        <v>0</v>
      </c>
      <c r="M65" s="235"/>
      <c r="N65" s="108"/>
      <c r="O65" s="233">
        <f t="shared" si="53"/>
        <v>0</v>
      </c>
      <c r="P65" s="236"/>
    </row>
    <row r="66" spans="1:16" ht="36" hidden="1" x14ac:dyDescent="0.25">
      <c r="A66" s="220">
        <v>1150</v>
      </c>
      <c r="B66" s="164" t="s">
        <v>81</v>
      </c>
      <c r="C66" s="170">
        <f>F66+I66+L66+O66</f>
        <v>0</v>
      </c>
      <c r="D66" s="241">
        <v>0</v>
      </c>
      <c r="E66" s="242"/>
      <c r="F66" s="358">
        <f t="shared" si="50"/>
        <v>0</v>
      </c>
      <c r="G66" s="241"/>
      <c r="H66" s="243"/>
      <c r="I66" s="224">
        <f t="shared" si="51"/>
        <v>0</v>
      </c>
      <c r="J66" s="243">
        <v>0</v>
      </c>
      <c r="K66" s="242"/>
      <c r="L66" s="225">
        <f t="shared" si="52"/>
        <v>0</v>
      </c>
      <c r="M66" s="244"/>
      <c r="N66" s="242"/>
      <c r="O66" s="224">
        <f t="shared" si="53"/>
        <v>0</v>
      </c>
      <c r="P66" s="226"/>
    </row>
    <row r="67" spans="1:16" ht="24" hidden="1" x14ac:dyDescent="0.25">
      <c r="A67" s="76">
        <v>1200</v>
      </c>
      <c r="B67" s="213" t="s">
        <v>82</v>
      </c>
      <c r="C67" s="77">
        <f t="shared" si="4"/>
        <v>0</v>
      </c>
      <c r="D67" s="214">
        <f>SUM(D68:D69)</f>
        <v>0</v>
      </c>
      <c r="E67" s="88">
        <f t="shared" ref="E67:F67" si="54">SUM(E68:E69)</f>
        <v>0</v>
      </c>
      <c r="F67" s="345">
        <f t="shared" si="54"/>
        <v>0</v>
      </c>
      <c r="G67" s="214">
        <f>SUM(G68:G69)</f>
        <v>0</v>
      </c>
      <c r="H67" s="87">
        <f t="shared" ref="H67:I67" si="55">SUM(H68:H69)</f>
        <v>0</v>
      </c>
      <c r="I67" s="215">
        <f t="shared" si="55"/>
        <v>0</v>
      </c>
      <c r="J67" s="87">
        <f>SUM(J68:J69)</f>
        <v>0</v>
      </c>
      <c r="K67" s="88">
        <f t="shared" ref="K67:L67" si="56">SUM(K68:K69)</f>
        <v>0</v>
      </c>
      <c r="L67" s="89">
        <f t="shared" si="56"/>
        <v>0</v>
      </c>
      <c r="M67" s="77">
        <f>SUM(M68:M69)</f>
        <v>0</v>
      </c>
      <c r="N67" s="88">
        <f t="shared" ref="N67:O67" si="57">SUM(N68:N69)</f>
        <v>0</v>
      </c>
      <c r="O67" s="215">
        <f t="shared" si="57"/>
        <v>0</v>
      </c>
      <c r="P67" s="245"/>
    </row>
    <row r="68" spans="1:16" ht="24" hidden="1" x14ac:dyDescent="0.25">
      <c r="A68" s="337">
        <v>1210</v>
      </c>
      <c r="B68" s="91" t="s">
        <v>83</v>
      </c>
      <c r="C68" s="92">
        <f t="shared" si="4"/>
        <v>0</v>
      </c>
      <c r="D68" s="227">
        <v>0</v>
      </c>
      <c r="E68" s="98"/>
      <c r="F68" s="359">
        <f>D68+E68</f>
        <v>0</v>
      </c>
      <c r="G68" s="227"/>
      <c r="H68" s="97"/>
      <c r="I68" s="228">
        <f>G68+H68</f>
        <v>0</v>
      </c>
      <c r="J68" s="97">
        <v>0</v>
      </c>
      <c r="K68" s="98"/>
      <c r="L68" s="229">
        <f>J68+K68</f>
        <v>0</v>
      </c>
      <c r="M68" s="230"/>
      <c r="N68" s="98"/>
      <c r="O68" s="228">
        <f>M68+N68</f>
        <v>0</v>
      </c>
      <c r="P68" s="231"/>
    </row>
    <row r="69" spans="1:16" ht="24" hidden="1" x14ac:dyDescent="0.25">
      <c r="A69" s="237">
        <v>1220</v>
      </c>
      <c r="B69" s="101" t="s">
        <v>84</v>
      </c>
      <c r="C69" s="102">
        <f t="shared" si="4"/>
        <v>0</v>
      </c>
      <c r="D69" s="238">
        <f>SUM(D70:D74)</f>
        <v>0</v>
      </c>
      <c r="E69" s="239">
        <f t="shared" ref="E69:F69" si="58">SUM(E70:E74)</f>
        <v>0</v>
      </c>
      <c r="F69" s="343">
        <f t="shared" si="58"/>
        <v>0</v>
      </c>
      <c r="G69" s="238">
        <f>SUM(G70:G74)</f>
        <v>0</v>
      </c>
      <c r="H69" s="240">
        <f t="shared" ref="H69:I69" si="59">SUM(H70:H74)</f>
        <v>0</v>
      </c>
      <c r="I69" s="233">
        <f t="shared" si="59"/>
        <v>0</v>
      </c>
      <c r="J69" s="240">
        <f>SUM(J70:J74)</f>
        <v>0</v>
      </c>
      <c r="K69" s="239">
        <f t="shared" ref="K69:L69" si="60">SUM(K70:K74)</f>
        <v>0</v>
      </c>
      <c r="L69" s="234">
        <f t="shared" si="60"/>
        <v>0</v>
      </c>
      <c r="M69" s="102">
        <f>SUM(M70:M74)</f>
        <v>0</v>
      </c>
      <c r="N69" s="239">
        <f t="shared" ref="N69:O69" si="61">SUM(N70:N74)</f>
        <v>0</v>
      </c>
      <c r="O69" s="233">
        <f t="shared" si="61"/>
        <v>0</v>
      </c>
      <c r="P69" s="236"/>
    </row>
    <row r="70" spans="1:16" ht="36" hidden="1" x14ac:dyDescent="0.25">
      <c r="A70" s="58">
        <v>1221</v>
      </c>
      <c r="B70" s="101" t="s">
        <v>85</v>
      </c>
      <c r="C70" s="102">
        <f t="shared" si="4"/>
        <v>0</v>
      </c>
      <c r="D70" s="232">
        <v>0</v>
      </c>
      <c r="E70" s="108"/>
      <c r="F70" s="343">
        <f t="shared" ref="F70:F74" si="62">D70+E70</f>
        <v>0</v>
      </c>
      <c r="G70" s="232"/>
      <c r="H70" s="107"/>
      <c r="I70" s="233">
        <f t="shared" ref="I70:I74" si="63">G70+H70</f>
        <v>0</v>
      </c>
      <c r="J70" s="107">
        <v>0</v>
      </c>
      <c r="K70" s="108"/>
      <c r="L70" s="234">
        <f t="shared" ref="L70:L74" si="64">J70+K70</f>
        <v>0</v>
      </c>
      <c r="M70" s="235"/>
      <c r="N70" s="108"/>
      <c r="O70" s="233">
        <f t="shared" ref="O70:O74" si="65">M70+N70</f>
        <v>0</v>
      </c>
      <c r="P70" s="236"/>
    </row>
    <row r="71" spans="1:16" hidden="1" x14ac:dyDescent="0.25">
      <c r="A71" s="58">
        <v>1223</v>
      </c>
      <c r="B71" s="101" t="s">
        <v>86</v>
      </c>
      <c r="C71" s="102">
        <f t="shared" si="4"/>
        <v>0</v>
      </c>
      <c r="D71" s="232">
        <v>0</v>
      </c>
      <c r="E71" s="108"/>
      <c r="F71" s="343">
        <f t="shared" si="62"/>
        <v>0</v>
      </c>
      <c r="G71" s="232"/>
      <c r="H71" s="107"/>
      <c r="I71" s="233">
        <f t="shared" si="63"/>
        <v>0</v>
      </c>
      <c r="J71" s="107">
        <v>0</v>
      </c>
      <c r="K71" s="108"/>
      <c r="L71" s="234">
        <f t="shared" si="64"/>
        <v>0</v>
      </c>
      <c r="M71" s="235"/>
      <c r="N71" s="108"/>
      <c r="O71" s="233">
        <f t="shared" si="65"/>
        <v>0</v>
      </c>
      <c r="P71" s="236"/>
    </row>
    <row r="72" spans="1:16" hidden="1" x14ac:dyDescent="0.25">
      <c r="A72" s="58">
        <v>1225</v>
      </c>
      <c r="B72" s="101" t="s">
        <v>87</v>
      </c>
      <c r="C72" s="102">
        <f t="shared" si="4"/>
        <v>0</v>
      </c>
      <c r="D72" s="232">
        <v>0</v>
      </c>
      <c r="E72" s="108"/>
      <c r="F72" s="343">
        <f t="shared" si="62"/>
        <v>0</v>
      </c>
      <c r="G72" s="232"/>
      <c r="H72" s="107"/>
      <c r="I72" s="233">
        <f t="shared" si="63"/>
        <v>0</v>
      </c>
      <c r="J72" s="107">
        <v>0</v>
      </c>
      <c r="K72" s="108"/>
      <c r="L72" s="234">
        <f t="shared" si="64"/>
        <v>0</v>
      </c>
      <c r="M72" s="235"/>
      <c r="N72" s="108"/>
      <c r="O72" s="233">
        <f t="shared" si="65"/>
        <v>0</v>
      </c>
      <c r="P72" s="236"/>
    </row>
    <row r="73" spans="1:16" ht="24" hidden="1" x14ac:dyDescent="0.25">
      <c r="A73" s="58">
        <v>1227</v>
      </c>
      <c r="B73" s="101" t="s">
        <v>88</v>
      </c>
      <c r="C73" s="102">
        <f t="shared" si="4"/>
        <v>0</v>
      </c>
      <c r="D73" s="232">
        <v>0</v>
      </c>
      <c r="E73" s="108"/>
      <c r="F73" s="343">
        <f t="shared" si="62"/>
        <v>0</v>
      </c>
      <c r="G73" s="232"/>
      <c r="H73" s="107"/>
      <c r="I73" s="233">
        <f t="shared" si="63"/>
        <v>0</v>
      </c>
      <c r="J73" s="107">
        <v>0</v>
      </c>
      <c r="K73" s="108"/>
      <c r="L73" s="234">
        <f t="shared" si="64"/>
        <v>0</v>
      </c>
      <c r="M73" s="235"/>
      <c r="N73" s="108"/>
      <c r="O73" s="233">
        <f t="shared" si="65"/>
        <v>0</v>
      </c>
      <c r="P73" s="236"/>
    </row>
    <row r="74" spans="1:16" ht="36" hidden="1" x14ac:dyDescent="0.25">
      <c r="A74" s="58">
        <v>1228</v>
      </c>
      <c r="B74" s="101" t="s">
        <v>89</v>
      </c>
      <c r="C74" s="102">
        <f t="shared" si="4"/>
        <v>0</v>
      </c>
      <c r="D74" s="232">
        <v>0</v>
      </c>
      <c r="E74" s="108"/>
      <c r="F74" s="343">
        <f t="shared" si="62"/>
        <v>0</v>
      </c>
      <c r="G74" s="232"/>
      <c r="H74" s="107"/>
      <c r="I74" s="233">
        <f t="shared" si="63"/>
        <v>0</v>
      </c>
      <c r="J74" s="107">
        <v>0</v>
      </c>
      <c r="K74" s="108"/>
      <c r="L74" s="234">
        <f t="shared" si="64"/>
        <v>0</v>
      </c>
      <c r="M74" s="235"/>
      <c r="N74" s="108"/>
      <c r="O74" s="233">
        <f t="shared" si="65"/>
        <v>0</v>
      </c>
      <c r="P74" s="236"/>
    </row>
    <row r="75" spans="1:16" x14ac:dyDescent="0.25">
      <c r="A75" s="205">
        <v>2000</v>
      </c>
      <c r="B75" s="205" t="s">
        <v>90</v>
      </c>
      <c r="C75" s="431">
        <f t="shared" si="4"/>
        <v>1025365</v>
      </c>
      <c r="D75" s="207">
        <f>SUM(D76,D83,D130,D164,D165,D172)</f>
        <v>981554</v>
      </c>
      <c r="E75" s="208">
        <f t="shared" ref="E75:F75" si="66">SUM(E76,E83,E130,E164,E165,E172)</f>
        <v>6741</v>
      </c>
      <c r="F75" s="357">
        <f t="shared" si="66"/>
        <v>988295</v>
      </c>
      <c r="G75" s="207">
        <f>SUM(G76,G83,G130,G164,G165,G172)</f>
        <v>0</v>
      </c>
      <c r="H75" s="209">
        <f t="shared" ref="H75:I75" si="67">SUM(H76,H83,H130,H164,H165,H172)</f>
        <v>0</v>
      </c>
      <c r="I75" s="210">
        <f t="shared" si="67"/>
        <v>0</v>
      </c>
      <c r="J75" s="209">
        <f>SUM(J76,J83,J130,J164,J165,J172)</f>
        <v>37070</v>
      </c>
      <c r="K75" s="208">
        <f t="shared" ref="K75:L75" si="68">SUM(K76,K83,K130,K164,K165,K172)</f>
        <v>0</v>
      </c>
      <c r="L75" s="357">
        <f t="shared" si="68"/>
        <v>37070</v>
      </c>
      <c r="M75" s="206">
        <f>SUM(M76,M83,M130,M164,M165,M172)</f>
        <v>0</v>
      </c>
      <c r="N75" s="208">
        <f t="shared" ref="N75:O75" si="69">SUM(N76,N83,N130,N164,N165,N172)</f>
        <v>0</v>
      </c>
      <c r="O75" s="210">
        <f t="shared" si="69"/>
        <v>0</v>
      </c>
      <c r="P75" s="212"/>
    </row>
    <row r="76" spans="1:16" ht="24" hidden="1" x14ac:dyDescent="0.25">
      <c r="A76" s="76">
        <v>2100</v>
      </c>
      <c r="B76" s="213" t="s">
        <v>91</v>
      </c>
      <c r="C76" s="77">
        <f t="shared" si="4"/>
        <v>0</v>
      </c>
      <c r="D76" s="214">
        <f>SUM(D77,D80)</f>
        <v>0</v>
      </c>
      <c r="E76" s="88">
        <f t="shared" ref="E76:F76" si="70">SUM(E77,E80)</f>
        <v>0</v>
      </c>
      <c r="F76" s="345">
        <f t="shared" si="70"/>
        <v>0</v>
      </c>
      <c r="G76" s="214">
        <f>SUM(G77,G80)</f>
        <v>0</v>
      </c>
      <c r="H76" s="87">
        <f t="shared" ref="H76:I76" si="71">SUM(H77,H80)</f>
        <v>0</v>
      </c>
      <c r="I76" s="215">
        <f t="shared" si="71"/>
        <v>0</v>
      </c>
      <c r="J76" s="87">
        <f>SUM(J77,J80)</f>
        <v>0</v>
      </c>
      <c r="K76" s="88">
        <f t="shared" ref="K76:L76" si="72">SUM(K77,K80)</f>
        <v>0</v>
      </c>
      <c r="L76" s="89">
        <f t="shared" si="72"/>
        <v>0</v>
      </c>
      <c r="M76" s="77">
        <f>SUM(M77,M80)</f>
        <v>0</v>
      </c>
      <c r="N76" s="88">
        <f t="shared" ref="N76:O76" si="73">SUM(N77,N80)</f>
        <v>0</v>
      </c>
      <c r="O76" s="215">
        <f t="shared" si="73"/>
        <v>0</v>
      </c>
      <c r="P76" s="245"/>
    </row>
    <row r="77" spans="1:16" ht="24" hidden="1" x14ac:dyDescent="0.25">
      <c r="A77" s="337">
        <v>2110</v>
      </c>
      <c r="B77" s="91" t="s">
        <v>92</v>
      </c>
      <c r="C77" s="92">
        <f t="shared" si="4"/>
        <v>0</v>
      </c>
      <c r="D77" s="246">
        <f>SUM(D78:D79)</f>
        <v>0</v>
      </c>
      <c r="E77" s="247">
        <f t="shared" ref="E77:F77" si="74">SUM(E78:E79)</f>
        <v>0</v>
      </c>
      <c r="F77" s="359">
        <f t="shared" si="74"/>
        <v>0</v>
      </c>
      <c r="G77" s="246">
        <f>SUM(G78:G79)</f>
        <v>0</v>
      </c>
      <c r="H77" s="248">
        <f t="shared" ref="H77:I77" si="75">SUM(H78:H79)</f>
        <v>0</v>
      </c>
      <c r="I77" s="228">
        <f t="shared" si="75"/>
        <v>0</v>
      </c>
      <c r="J77" s="248">
        <f>SUM(J78:J79)</f>
        <v>0</v>
      </c>
      <c r="K77" s="247">
        <f t="shared" ref="K77:L77" si="76">SUM(K78:K79)</f>
        <v>0</v>
      </c>
      <c r="L77" s="229">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v>0</v>
      </c>
      <c r="E78" s="108"/>
      <c r="F78" s="343">
        <f t="shared" ref="F78:F79" si="78">D78+E78</f>
        <v>0</v>
      </c>
      <c r="G78" s="232"/>
      <c r="H78" s="107"/>
      <c r="I78" s="233">
        <f t="shared" ref="I78:I79" si="79">G78+H78</f>
        <v>0</v>
      </c>
      <c r="J78" s="107">
        <v>0</v>
      </c>
      <c r="K78" s="108"/>
      <c r="L78" s="234">
        <f t="shared" ref="L78:L79" si="80">J78+K78</f>
        <v>0</v>
      </c>
      <c r="M78" s="235"/>
      <c r="N78" s="108"/>
      <c r="O78" s="233">
        <f t="shared" ref="O78:O79" si="81">M78+N78</f>
        <v>0</v>
      </c>
      <c r="P78" s="236"/>
    </row>
    <row r="79" spans="1:16" ht="24" hidden="1" x14ac:dyDescent="0.25">
      <c r="A79" s="58">
        <v>2112</v>
      </c>
      <c r="B79" s="101" t="s">
        <v>94</v>
      </c>
      <c r="C79" s="102">
        <f t="shared" si="4"/>
        <v>0</v>
      </c>
      <c r="D79" s="232">
        <v>0</v>
      </c>
      <c r="E79" s="108"/>
      <c r="F79" s="343">
        <f t="shared" si="78"/>
        <v>0</v>
      </c>
      <c r="G79" s="232"/>
      <c r="H79" s="107"/>
      <c r="I79" s="233">
        <f t="shared" si="79"/>
        <v>0</v>
      </c>
      <c r="J79" s="107">
        <v>0</v>
      </c>
      <c r="K79" s="108"/>
      <c r="L79" s="234">
        <f t="shared" si="80"/>
        <v>0</v>
      </c>
      <c r="M79" s="235"/>
      <c r="N79" s="108"/>
      <c r="O79" s="233">
        <f t="shared" si="81"/>
        <v>0</v>
      </c>
      <c r="P79" s="236"/>
    </row>
    <row r="80" spans="1:16" ht="24" hidden="1" x14ac:dyDescent="0.25">
      <c r="A80" s="237">
        <v>2120</v>
      </c>
      <c r="B80" s="101" t="s">
        <v>95</v>
      </c>
      <c r="C80" s="102">
        <f t="shared" si="4"/>
        <v>0</v>
      </c>
      <c r="D80" s="238">
        <f>SUM(D81:D82)</f>
        <v>0</v>
      </c>
      <c r="E80" s="239">
        <f t="shared" ref="E80:F80" si="82">SUM(E81:E82)</f>
        <v>0</v>
      </c>
      <c r="F80" s="343">
        <f t="shared" si="82"/>
        <v>0</v>
      </c>
      <c r="G80" s="238">
        <f>SUM(G81:G82)</f>
        <v>0</v>
      </c>
      <c r="H80" s="240">
        <f t="shared" ref="H80:I80" si="83">SUM(H81:H82)</f>
        <v>0</v>
      </c>
      <c r="I80" s="233">
        <f t="shared" si="83"/>
        <v>0</v>
      </c>
      <c r="J80" s="240">
        <f>SUM(J81:J82)</f>
        <v>0</v>
      </c>
      <c r="K80" s="239">
        <f t="shared" ref="K80:L80" si="84">SUM(K81:K82)</f>
        <v>0</v>
      </c>
      <c r="L80" s="234">
        <f t="shared" si="84"/>
        <v>0</v>
      </c>
      <c r="M80" s="102">
        <f>SUM(M81:M82)</f>
        <v>0</v>
      </c>
      <c r="N80" s="239">
        <f t="shared" ref="N80:O80" si="85">SUM(N81:N82)</f>
        <v>0</v>
      </c>
      <c r="O80" s="233">
        <f t="shared" si="85"/>
        <v>0</v>
      </c>
      <c r="P80" s="236"/>
    </row>
    <row r="81" spans="1:16" hidden="1" x14ac:dyDescent="0.25">
      <c r="A81" s="58">
        <v>2121</v>
      </c>
      <c r="B81" s="101" t="s">
        <v>93</v>
      </c>
      <c r="C81" s="102">
        <f t="shared" si="4"/>
        <v>0</v>
      </c>
      <c r="D81" s="232">
        <v>0</v>
      </c>
      <c r="E81" s="108"/>
      <c r="F81" s="343">
        <f t="shared" ref="F81:F82" si="86">D81+E81</f>
        <v>0</v>
      </c>
      <c r="G81" s="232"/>
      <c r="H81" s="107"/>
      <c r="I81" s="233">
        <f t="shared" ref="I81:I82" si="87">G81+H81</f>
        <v>0</v>
      </c>
      <c r="J81" s="107">
        <v>0</v>
      </c>
      <c r="K81" s="108"/>
      <c r="L81" s="234">
        <f t="shared" ref="L81:L82" si="88">J81+K81</f>
        <v>0</v>
      </c>
      <c r="M81" s="235"/>
      <c r="N81" s="108"/>
      <c r="O81" s="233">
        <f t="shared" ref="O81:O82" si="89">M81+N81</f>
        <v>0</v>
      </c>
      <c r="P81" s="236"/>
    </row>
    <row r="82" spans="1:16" ht="24" hidden="1" x14ac:dyDescent="0.25">
      <c r="A82" s="58">
        <v>2122</v>
      </c>
      <c r="B82" s="101" t="s">
        <v>94</v>
      </c>
      <c r="C82" s="102">
        <f t="shared" si="4"/>
        <v>0</v>
      </c>
      <c r="D82" s="232">
        <v>0</v>
      </c>
      <c r="E82" s="108"/>
      <c r="F82" s="343">
        <f t="shared" si="86"/>
        <v>0</v>
      </c>
      <c r="G82" s="232"/>
      <c r="H82" s="107"/>
      <c r="I82" s="233">
        <f t="shared" si="87"/>
        <v>0</v>
      </c>
      <c r="J82" s="107">
        <v>0</v>
      </c>
      <c r="K82" s="108"/>
      <c r="L82" s="234">
        <f t="shared" si="88"/>
        <v>0</v>
      </c>
      <c r="M82" s="235"/>
      <c r="N82" s="108"/>
      <c r="O82" s="233">
        <f t="shared" si="89"/>
        <v>0</v>
      </c>
      <c r="P82" s="236"/>
    </row>
    <row r="83" spans="1:16" x14ac:dyDescent="0.25">
      <c r="A83" s="76">
        <v>2200</v>
      </c>
      <c r="B83" s="213" t="s">
        <v>96</v>
      </c>
      <c r="C83" s="424">
        <f t="shared" si="4"/>
        <v>1019765</v>
      </c>
      <c r="D83" s="214">
        <f>SUM(D84,D89,D95,D103,D112,D116,D122,D128)</f>
        <v>975954</v>
      </c>
      <c r="E83" s="88">
        <f t="shared" ref="E83:F83" si="90">SUM(E84,E89,E95,E103,E112,E116,E122,E128)</f>
        <v>6741</v>
      </c>
      <c r="F83" s="345">
        <f t="shared" si="90"/>
        <v>982695</v>
      </c>
      <c r="G83" s="214">
        <f>SUM(G84,G89,G95,G103,G112,G116,G122,G128)</f>
        <v>0</v>
      </c>
      <c r="H83" s="87">
        <f t="shared" ref="H83:I83" si="91">SUM(H84,H89,H95,H103,H112,H116,H122,H128)</f>
        <v>0</v>
      </c>
      <c r="I83" s="215">
        <f t="shared" si="91"/>
        <v>0</v>
      </c>
      <c r="J83" s="87">
        <f>SUM(J84,J89,J95,J103,J112,J116,J122,J128)</f>
        <v>37070</v>
      </c>
      <c r="K83" s="88">
        <f t="shared" ref="K83:L83" si="92">SUM(K84,K89,K95,K103,K112,K116,K122,K128)</f>
        <v>0</v>
      </c>
      <c r="L83" s="345">
        <f t="shared" si="92"/>
        <v>37070</v>
      </c>
      <c r="M83" s="125">
        <f>SUM(M84,M89,M95,M103,M112,M116,M122,M128)</f>
        <v>0</v>
      </c>
      <c r="N83" s="249">
        <f t="shared" ref="N83:O83" si="93">SUM(N84,N89,N95,N103,N112,N116,N122,N128)</f>
        <v>0</v>
      </c>
      <c r="O83" s="250">
        <f t="shared" si="93"/>
        <v>0</v>
      </c>
      <c r="P83" s="251"/>
    </row>
    <row r="84" spans="1:16" hidden="1" x14ac:dyDescent="0.25">
      <c r="A84" s="220">
        <v>2210</v>
      </c>
      <c r="B84" s="164" t="s">
        <v>97</v>
      </c>
      <c r="C84" s="170">
        <f t="shared" si="4"/>
        <v>0</v>
      </c>
      <c r="D84" s="221">
        <f>SUM(D85:D88)</f>
        <v>0</v>
      </c>
      <c r="E84" s="222">
        <f t="shared" ref="E84:F84" si="94">SUM(E85:E88)</f>
        <v>0</v>
      </c>
      <c r="F84" s="358">
        <f t="shared" si="94"/>
        <v>0</v>
      </c>
      <c r="G84" s="221">
        <f>SUM(G85:G88)</f>
        <v>0</v>
      </c>
      <c r="H84" s="223">
        <f t="shared" ref="H84:I84" si="95">SUM(H85:H88)</f>
        <v>0</v>
      </c>
      <c r="I84" s="224">
        <f t="shared" si="95"/>
        <v>0</v>
      </c>
      <c r="J84" s="223">
        <f>SUM(J85:J88)</f>
        <v>0</v>
      </c>
      <c r="K84" s="222">
        <f t="shared" ref="K84:L84" si="96">SUM(K85:K88)</f>
        <v>0</v>
      </c>
      <c r="L84" s="225">
        <f t="shared" si="96"/>
        <v>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v>0</v>
      </c>
      <c r="E85" s="98"/>
      <c r="F85" s="359">
        <f t="shared" ref="F85:F88" si="99">D85+E85</f>
        <v>0</v>
      </c>
      <c r="G85" s="227"/>
      <c r="H85" s="97"/>
      <c r="I85" s="228">
        <f t="shared" ref="I85:I88" si="100">G85+H85</f>
        <v>0</v>
      </c>
      <c r="J85" s="97">
        <v>0</v>
      </c>
      <c r="K85" s="98"/>
      <c r="L85" s="229">
        <f t="shared" ref="L85:L88" si="101">J85+K85</f>
        <v>0</v>
      </c>
      <c r="M85" s="230"/>
      <c r="N85" s="98"/>
      <c r="O85" s="228">
        <f t="shared" ref="O85:O88" si="102">M85+N85</f>
        <v>0</v>
      </c>
      <c r="P85" s="231"/>
    </row>
    <row r="86" spans="1:16" ht="36" hidden="1" x14ac:dyDescent="0.25">
      <c r="A86" s="58">
        <v>2212</v>
      </c>
      <c r="B86" s="101" t="s">
        <v>99</v>
      </c>
      <c r="C86" s="102">
        <f t="shared" si="98"/>
        <v>0</v>
      </c>
      <c r="D86" s="232">
        <v>0</v>
      </c>
      <c r="E86" s="108"/>
      <c r="F86" s="343">
        <f t="shared" si="99"/>
        <v>0</v>
      </c>
      <c r="G86" s="232"/>
      <c r="H86" s="107"/>
      <c r="I86" s="233">
        <f t="shared" si="100"/>
        <v>0</v>
      </c>
      <c r="J86" s="107">
        <v>0</v>
      </c>
      <c r="K86" s="108"/>
      <c r="L86" s="234">
        <f t="shared" si="101"/>
        <v>0</v>
      </c>
      <c r="M86" s="235"/>
      <c r="N86" s="108"/>
      <c r="O86" s="233">
        <f t="shared" si="102"/>
        <v>0</v>
      </c>
      <c r="P86" s="236"/>
    </row>
    <row r="87" spans="1:16" ht="24" hidden="1" x14ac:dyDescent="0.25">
      <c r="A87" s="58">
        <v>2214</v>
      </c>
      <c r="B87" s="101" t="s">
        <v>100</v>
      </c>
      <c r="C87" s="102">
        <f t="shared" si="98"/>
        <v>0</v>
      </c>
      <c r="D87" s="232">
        <v>0</v>
      </c>
      <c r="E87" s="108"/>
      <c r="F87" s="343">
        <f t="shared" si="99"/>
        <v>0</v>
      </c>
      <c r="G87" s="232"/>
      <c r="H87" s="107"/>
      <c r="I87" s="233">
        <f t="shared" si="100"/>
        <v>0</v>
      </c>
      <c r="J87" s="107">
        <v>0</v>
      </c>
      <c r="K87" s="108"/>
      <c r="L87" s="234">
        <f t="shared" si="101"/>
        <v>0</v>
      </c>
      <c r="M87" s="235"/>
      <c r="N87" s="108"/>
      <c r="O87" s="233">
        <f t="shared" si="102"/>
        <v>0</v>
      </c>
      <c r="P87" s="236"/>
    </row>
    <row r="88" spans="1:16" hidden="1" x14ac:dyDescent="0.25">
      <c r="A88" s="58">
        <v>2219</v>
      </c>
      <c r="B88" s="101" t="s">
        <v>101</v>
      </c>
      <c r="C88" s="102">
        <f t="shared" si="98"/>
        <v>0</v>
      </c>
      <c r="D88" s="232">
        <v>0</v>
      </c>
      <c r="E88" s="108"/>
      <c r="F88" s="343">
        <f t="shared" si="99"/>
        <v>0</v>
      </c>
      <c r="G88" s="232"/>
      <c r="H88" s="107"/>
      <c r="I88" s="233">
        <f t="shared" si="100"/>
        <v>0</v>
      </c>
      <c r="J88" s="107">
        <v>0</v>
      </c>
      <c r="K88" s="108"/>
      <c r="L88" s="234">
        <f t="shared" si="101"/>
        <v>0</v>
      </c>
      <c r="M88" s="235"/>
      <c r="N88" s="108"/>
      <c r="O88" s="233">
        <f t="shared" si="102"/>
        <v>0</v>
      </c>
      <c r="P88" s="236"/>
    </row>
    <row r="89" spans="1:16" x14ac:dyDescent="0.25">
      <c r="A89" s="237">
        <v>2220</v>
      </c>
      <c r="B89" s="101" t="s">
        <v>102</v>
      </c>
      <c r="C89" s="432">
        <f t="shared" si="98"/>
        <v>22832</v>
      </c>
      <c r="D89" s="238">
        <f>SUM(D90:D94)</f>
        <v>22832</v>
      </c>
      <c r="E89" s="239">
        <f t="shared" ref="E89:F89" si="103">SUM(E90:E94)</f>
        <v>0</v>
      </c>
      <c r="F89" s="343">
        <f t="shared" si="103"/>
        <v>22832</v>
      </c>
      <c r="G89" s="238">
        <f>SUM(G90:G94)</f>
        <v>0</v>
      </c>
      <c r="H89" s="240">
        <f t="shared" ref="H89:I89" si="104">SUM(H90:H94)</f>
        <v>0</v>
      </c>
      <c r="I89" s="233">
        <f t="shared" si="104"/>
        <v>0</v>
      </c>
      <c r="J89" s="240">
        <f>SUM(J90:J94)</f>
        <v>0</v>
      </c>
      <c r="K89" s="239">
        <f t="shared" ref="K89:L89" si="105">SUM(K90:K94)</f>
        <v>0</v>
      </c>
      <c r="L89" s="343">
        <f t="shared" si="105"/>
        <v>0</v>
      </c>
      <c r="M89" s="102">
        <f>SUM(M90:M94)</f>
        <v>0</v>
      </c>
      <c r="N89" s="239">
        <f t="shared" ref="N89:O89" si="106">SUM(N90:N94)</f>
        <v>0</v>
      </c>
      <c r="O89" s="233">
        <f t="shared" si="106"/>
        <v>0</v>
      </c>
      <c r="P89" s="236"/>
    </row>
    <row r="90" spans="1:16" ht="24" x14ac:dyDescent="0.25">
      <c r="A90" s="58">
        <v>2221</v>
      </c>
      <c r="B90" s="101" t="s">
        <v>103</v>
      </c>
      <c r="C90" s="432">
        <f t="shared" si="98"/>
        <v>10551</v>
      </c>
      <c r="D90" s="232">
        <v>10551</v>
      </c>
      <c r="E90" s="108"/>
      <c r="F90" s="343">
        <f t="shared" ref="F90:F94" si="107">D90+E90</f>
        <v>10551</v>
      </c>
      <c r="G90" s="232"/>
      <c r="H90" s="107"/>
      <c r="I90" s="233">
        <f t="shared" ref="I90:I94" si="108">G90+H90</f>
        <v>0</v>
      </c>
      <c r="J90" s="107">
        <v>0</v>
      </c>
      <c r="K90" s="108"/>
      <c r="L90" s="343">
        <f t="shared" ref="L90:L94" si="109">J90+K90</f>
        <v>0</v>
      </c>
      <c r="M90" s="235"/>
      <c r="N90" s="108"/>
      <c r="O90" s="233">
        <f t="shared" ref="O90:O94" si="110">M90+N90</f>
        <v>0</v>
      </c>
      <c r="P90" s="236"/>
    </row>
    <row r="91" spans="1:16" x14ac:dyDescent="0.25">
      <c r="A91" s="58">
        <v>2222</v>
      </c>
      <c r="B91" s="101" t="s">
        <v>104</v>
      </c>
      <c r="C91" s="432">
        <f t="shared" si="98"/>
        <v>2006</v>
      </c>
      <c r="D91" s="232">
        <v>2006</v>
      </c>
      <c r="E91" s="108"/>
      <c r="F91" s="343">
        <f t="shared" si="107"/>
        <v>2006</v>
      </c>
      <c r="G91" s="232"/>
      <c r="H91" s="107"/>
      <c r="I91" s="233">
        <f t="shared" si="108"/>
        <v>0</v>
      </c>
      <c r="J91" s="107">
        <v>0</v>
      </c>
      <c r="K91" s="108"/>
      <c r="L91" s="343">
        <f t="shared" si="109"/>
        <v>0</v>
      </c>
      <c r="M91" s="235"/>
      <c r="N91" s="108"/>
      <c r="O91" s="233">
        <f t="shared" si="110"/>
        <v>0</v>
      </c>
      <c r="P91" s="236"/>
    </row>
    <row r="92" spans="1:16" x14ac:dyDescent="0.25">
      <c r="A92" s="58">
        <v>2223</v>
      </c>
      <c r="B92" s="101" t="s">
        <v>105</v>
      </c>
      <c r="C92" s="432">
        <f t="shared" si="98"/>
        <v>10275</v>
      </c>
      <c r="D92" s="232">
        <v>10275</v>
      </c>
      <c r="E92" s="108"/>
      <c r="F92" s="343">
        <f t="shared" si="107"/>
        <v>10275</v>
      </c>
      <c r="G92" s="232"/>
      <c r="H92" s="107"/>
      <c r="I92" s="233">
        <f t="shared" si="108"/>
        <v>0</v>
      </c>
      <c r="J92" s="107">
        <v>0</v>
      </c>
      <c r="K92" s="108"/>
      <c r="L92" s="343">
        <f t="shared" si="109"/>
        <v>0</v>
      </c>
      <c r="M92" s="235"/>
      <c r="N92" s="108"/>
      <c r="O92" s="233">
        <f t="shared" si="110"/>
        <v>0</v>
      </c>
      <c r="P92" s="236"/>
    </row>
    <row r="93" spans="1:16" ht="36" hidden="1" x14ac:dyDescent="0.25">
      <c r="A93" s="58">
        <v>2224</v>
      </c>
      <c r="B93" s="101" t="s">
        <v>106</v>
      </c>
      <c r="C93" s="102">
        <f t="shared" si="98"/>
        <v>0</v>
      </c>
      <c r="D93" s="232">
        <v>0</v>
      </c>
      <c r="E93" s="108"/>
      <c r="F93" s="343">
        <f t="shared" si="107"/>
        <v>0</v>
      </c>
      <c r="G93" s="232"/>
      <c r="H93" s="107"/>
      <c r="I93" s="233">
        <f t="shared" si="108"/>
        <v>0</v>
      </c>
      <c r="J93" s="107">
        <v>0</v>
      </c>
      <c r="K93" s="108"/>
      <c r="L93" s="234">
        <f t="shared" si="109"/>
        <v>0</v>
      </c>
      <c r="M93" s="235"/>
      <c r="N93" s="108"/>
      <c r="O93" s="233">
        <f t="shared" si="110"/>
        <v>0</v>
      </c>
      <c r="P93" s="236"/>
    </row>
    <row r="94" spans="1:16" ht="24" hidden="1" x14ac:dyDescent="0.25">
      <c r="A94" s="58">
        <v>2229</v>
      </c>
      <c r="B94" s="101" t="s">
        <v>107</v>
      </c>
      <c r="C94" s="102">
        <f t="shared" si="98"/>
        <v>0</v>
      </c>
      <c r="D94" s="232">
        <v>0</v>
      </c>
      <c r="E94" s="108"/>
      <c r="F94" s="343">
        <f t="shared" si="107"/>
        <v>0</v>
      </c>
      <c r="G94" s="232"/>
      <c r="H94" s="107"/>
      <c r="I94" s="233">
        <f t="shared" si="108"/>
        <v>0</v>
      </c>
      <c r="J94" s="107">
        <v>0</v>
      </c>
      <c r="K94" s="108"/>
      <c r="L94" s="234">
        <f t="shared" si="109"/>
        <v>0</v>
      </c>
      <c r="M94" s="235"/>
      <c r="N94" s="108"/>
      <c r="O94" s="233">
        <f t="shared" si="110"/>
        <v>0</v>
      </c>
      <c r="P94" s="236"/>
    </row>
    <row r="95" spans="1:16" ht="36" x14ac:dyDescent="0.25">
      <c r="A95" s="237">
        <v>2230</v>
      </c>
      <c r="B95" s="101" t="s">
        <v>108</v>
      </c>
      <c r="C95" s="432">
        <f t="shared" si="98"/>
        <v>5000</v>
      </c>
      <c r="D95" s="238">
        <f>SUM(D96:D102)</f>
        <v>5000</v>
      </c>
      <c r="E95" s="239">
        <f t="shared" ref="E95:F95" si="111">SUM(E96:E102)</f>
        <v>0</v>
      </c>
      <c r="F95" s="343">
        <f t="shared" si="111"/>
        <v>5000</v>
      </c>
      <c r="G95" s="238">
        <f>SUM(G96:G102)</f>
        <v>0</v>
      </c>
      <c r="H95" s="240">
        <f t="shared" ref="H95:I95" si="112">SUM(H96:H102)</f>
        <v>0</v>
      </c>
      <c r="I95" s="233">
        <f t="shared" si="112"/>
        <v>0</v>
      </c>
      <c r="J95" s="240">
        <f>SUM(J96:J102)</f>
        <v>0</v>
      </c>
      <c r="K95" s="239">
        <f t="shared" ref="K95:L95" si="113">SUM(K96:K102)</f>
        <v>0</v>
      </c>
      <c r="L95" s="343">
        <f t="shared" si="113"/>
        <v>0</v>
      </c>
      <c r="M95" s="102">
        <f>SUM(M96:M102)</f>
        <v>0</v>
      </c>
      <c r="N95" s="239">
        <f t="shared" ref="N95:O95" si="114">SUM(N96:N102)</f>
        <v>0</v>
      </c>
      <c r="O95" s="233">
        <f t="shared" si="114"/>
        <v>0</v>
      </c>
      <c r="P95" s="236"/>
    </row>
    <row r="96" spans="1:16" ht="24" hidden="1" x14ac:dyDescent="0.25">
      <c r="A96" s="58">
        <v>2231</v>
      </c>
      <c r="B96" s="101" t="s">
        <v>109</v>
      </c>
      <c r="C96" s="102">
        <f t="shared" si="98"/>
        <v>0</v>
      </c>
      <c r="D96" s="232">
        <v>0</v>
      </c>
      <c r="E96" s="108"/>
      <c r="F96" s="343">
        <f t="shared" ref="F96:F102" si="115">D96+E96</f>
        <v>0</v>
      </c>
      <c r="G96" s="232"/>
      <c r="H96" s="107"/>
      <c r="I96" s="233">
        <f t="shared" ref="I96:I102" si="116">G96+H96</f>
        <v>0</v>
      </c>
      <c r="J96" s="107">
        <v>0</v>
      </c>
      <c r="K96" s="108"/>
      <c r="L96" s="234">
        <f t="shared" ref="L96:L102" si="117">J96+K96</f>
        <v>0</v>
      </c>
      <c r="M96" s="235"/>
      <c r="N96" s="108"/>
      <c r="O96" s="233">
        <f t="shared" ref="O96:O102" si="118">M96+N96</f>
        <v>0</v>
      </c>
      <c r="P96" s="236"/>
    </row>
    <row r="97" spans="1:16" ht="24.75" hidden="1" customHeight="1" x14ac:dyDescent="0.25">
      <c r="A97" s="58">
        <v>2232</v>
      </c>
      <c r="B97" s="101" t="s">
        <v>110</v>
      </c>
      <c r="C97" s="102">
        <f t="shared" si="98"/>
        <v>0</v>
      </c>
      <c r="D97" s="232">
        <v>0</v>
      </c>
      <c r="E97" s="108"/>
      <c r="F97" s="343">
        <f t="shared" si="115"/>
        <v>0</v>
      </c>
      <c r="G97" s="232"/>
      <c r="H97" s="107"/>
      <c r="I97" s="233">
        <f t="shared" si="116"/>
        <v>0</v>
      </c>
      <c r="J97" s="107">
        <v>0</v>
      </c>
      <c r="K97" s="108"/>
      <c r="L97" s="234">
        <f t="shared" si="117"/>
        <v>0</v>
      </c>
      <c r="M97" s="235"/>
      <c r="N97" s="108"/>
      <c r="O97" s="233">
        <f t="shared" si="118"/>
        <v>0</v>
      </c>
      <c r="P97" s="236"/>
    </row>
    <row r="98" spans="1:16" hidden="1" x14ac:dyDescent="0.25">
      <c r="A98" s="48">
        <v>2233</v>
      </c>
      <c r="B98" s="91" t="s">
        <v>111</v>
      </c>
      <c r="C98" s="92">
        <f t="shared" si="98"/>
        <v>0</v>
      </c>
      <c r="D98" s="227">
        <v>0</v>
      </c>
      <c r="E98" s="98"/>
      <c r="F98" s="359">
        <f t="shared" si="115"/>
        <v>0</v>
      </c>
      <c r="G98" s="227"/>
      <c r="H98" s="97"/>
      <c r="I98" s="228">
        <f t="shared" si="116"/>
        <v>0</v>
      </c>
      <c r="J98" s="97">
        <v>0</v>
      </c>
      <c r="K98" s="98"/>
      <c r="L98" s="229">
        <f t="shared" si="117"/>
        <v>0</v>
      </c>
      <c r="M98" s="230"/>
      <c r="N98" s="98"/>
      <c r="O98" s="228">
        <f t="shared" si="118"/>
        <v>0</v>
      </c>
      <c r="P98" s="231"/>
    </row>
    <row r="99" spans="1:16" ht="24" hidden="1" x14ac:dyDescent="0.25">
      <c r="A99" s="58">
        <v>2234</v>
      </c>
      <c r="B99" s="101" t="s">
        <v>112</v>
      </c>
      <c r="C99" s="102">
        <f t="shared" si="98"/>
        <v>0</v>
      </c>
      <c r="D99" s="232">
        <v>0</v>
      </c>
      <c r="E99" s="108"/>
      <c r="F99" s="343">
        <f t="shared" si="115"/>
        <v>0</v>
      </c>
      <c r="G99" s="232"/>
      <c r="H99" s="107"/>
      <c r="I99" s="233">
        <f t="shared" si="116"/>
        <v>0</v>
      </c>
      <c r="J99" s="107">
        <v>0</v>
      </c>
      <c r="K99" s="108"/>
      <c r="L99" s="234">
        <f t="shared" si="117"/>
        <v>0</v>
      </c>
      <c r="M99" s="235"/>
      <c r="N99" s="108"/>
      <c r="O99" s="233">
        <f t="shared" si="118"/>
        <v>0</v>
      </c>
      <c r="P99" s="236"/>
    </row>
    <row r="100" spans="1:16" ht="24" hidden="1" x14ac:dyDescent="0.25">
      <c r="A100" s="58">
        <v>2235</v>
      </c>
      <c r="B100" s="101" t="s">
        <v>113</v>
      </c>
      <c r="C100" s="102">
        <f t="shared" si="98"/>
        <v>0</v>
      </c>
      <c r="D100" s="232">
        <v>0</v>
      </c>
      <c r="E100" s="108"/>
      <c r="F100" s="343">
        <f t="shared" si="115"/>
        <v>0</v>
      </c>
      <c r="G100" s="232"/>
      <c r="H100" s="107"/>
      <c r="I100" s="233">
        <f t="shared" si="116"/>
        <v>0</v>
      </c>
      <c r="J100" s="107">
        <v>0</v>
      </c>
      <c r="K100" s="108"/>
      <c r="L100" s="234">
        <f t="shared" si="117"/>
        <v>0</v>
      </c>
      <c r="M100" s="235"/>
      <c r="N100" s="108"/>
      <c r="O100" s="233">
        <f t="shared" si="118"/>
        <v>0</v>
      </c>
      <c r="P100" s="236"/>
    </row>
    <row r="101" spans="1:16" hidden="1" x14ac:dyDescent="0.25">
      <c r="A101" s="58">
        <v>2236</v>
      </c>
      <c r="B101" s="101" t="s">
        <v>114</v>
      </c>
      <c r="C101" s="102">
        <f t="shared" si="98"/>
        <v>0</v>
      </c>
      <c r="D101" s="232">
        <v>0</v>
      </c>
      <c r="E101" s="108"/>
      <c r="F101" s="343">
        <f t="shared" si="115"/>
        <v>0</v>
      </c>
      <c r="G101" s="232"/>
      <c r="H101" s="107"/>
      <c r="I101" s="233">
        <f t="shared" si="116"/>
        <v>0</v>
      </c>
      <c r="J101" s="107">
        <v>0</v>
      </c>
      <c r="K101" s="108"/>
      <c r="L101" s="234">
        <f t="shared" si="117"/>
        <v>0</v>
      </c>
      <c r="M101" s="235"/>
      <c r="N101" s="108"/>
      <c r="O101" s="233">
        <f t="shared" si="118"/>
        <v>0</v>
      </c>
      <c r="P101" s="236"/>
    </row>
    <row r="102" spans="1:16" x14ac:dyDescent="0.25">
      <c r="A102" s="58">
        <v>2239</v>
      </c>
      <c r="B102" s="101" t="s">
        <v>115</v>
      </c>
      <c r="C102" s="432">
        <f t="shared" si="98"/>
        <v>5000</v>
      </c>
      <c r="D102" s="232">
        <v>5000</v>
      </c>
      <c r="E102" s="108"/>
      <c r="F102" s="343">
        <f t="shared" si="115"/>
        <v>5000</v>
      </c>
      <c r="G102" s="232"/>
      <c r="H102" s="107"/>
      <c r="I102" s="233">
        <f t="shared" si="116"/>
        <v>0</v>
      </c>
      <c r="J102" s="107">
        <v>0</v>
      </c>
      <c r="K102" s="108"/>
      <c r="L102" s="343">
        <f t="shared" si="117"/>
        <v>0</v>
      </c>
      <c r="M102" s="235"/>
      <c r="N102" s="108"/>
      <c r="O102" s="233">
        <f t="shared" si="118"/>
        <v>0</v>
      </c>
      <c r="P102" s="236"/>
    </row>
    <row r="103" spans="1:16" ht="24" x14ac:dyDescent="0.25">
      <c r="A103" s="237">
        <v>2240</v>
      </c>
      <c r="B103" s="101" t="s">
        <v>116</v>
      </c>
      <c r="C103" s="432">
        <f t="shared" si="98"/>
        <v>812179</v>
      </c>
      <c r="D103" s="238">
        <f>SUM(D104:D111)</f>
        <v>805438</v>
      </c>
      <c r="E103" s="239">
        <f t="shared" ref="E103:F103" si="119">SUM(E104:E111)</f>
        <v>6741</v>
      </c>
      <c r="F103" s="343">
        <f t="shared" si="119"/>
        <v>812179</v>
      </c>
      <c r="G103" s="238">
        <f>SUM(G104:G111)</f>
        <v>0</v>
      </c>
      <c r="H103" s="240">
        <f t="shared" ref="H103:I103" si="120">SUM(H104:H111)</f>
        <v>0</v>
      </c>
      <c r="I103" s="233">
        <f t="shared" si="120"/>
        <v>0</v>
      </c>
      <c r="J103" s="240">
        <f>SUM(J104:J111)</f>
        <v>0</v>
      </c>
      <c r="K103" s="239">
        <f t="shared" ref="K103:L103" si="121">SUM(K104:K111)</f>
        <v>0</v>
      </c>
      <c r="L103" s="343">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v>0</v>
      </c>
      <c r="E104" s="108"/>
      <c r="F104" s="343">
        <f t="shared" ref="F104:F111" si="123">D104+E104</f>
        <v>0</v>
      </c>
      <c r="G104" s="232"/>
      <c r="H104" s="107"/>
      <c r="I104" s="233">
        <f t="shared" ref="I104:I111" si="124">G104+H104</f>
        <v>0</v>
      </c>
      <c r="J104" s="107">
        <v>0</v>
      </c>
      <c r="K104" s="108"/>
      <c r="L104" s="234">
        <f t="shared" ref="L104:L111" si="125">J104+K104</f>
        <v>0</v>
      </c>
      <c r="M104" s="235"/>
      <c r="N104" s="108"/>
      <c r="O104" s="233">
        <f t="shared" ref="O104:O111" si="126">M104+N104</f>
        <v>0</v>
      </c>
      <c r="P104" s="236"/>
    </row>
    <row r="105" spans="1:16" hidden="1" x14ac:dyDescent="0.25">
      <c r="A105" s="58">
        <v>2242</v>
      </c>
      <c r="B105" s="101" t="s">
        <v>118</v>
      </c>
      <c r="C105" s="102">
        <f t="shared" si="98"/>
        <v>0</v>
      </c>
      <c r="D105" s="232">
        <v>0</v>
      </c>
      <c r="E105" s="108"/>
      <c r="F105" s="343">
        <f t="shared" si="123"/>
        <v>0</v>
      </c>
      <c r="G105" s="232"/>
      <c r="H105" s="107"/>
      <c r="I105" s="233">
        <f t="shared" si="124"/>
        <v>0</v>
      </c>
      <c r="J105" s="107">
        <v>0</v>
      </c>
      <c r="K105" s="108"/>
      <c r="L105" s="234">
        <f t="shared" si="125"/>
        <v>0</v>
      </c>
      <c r="M105" s="235"/>
      <c r="N105" s="108"/>
      <c r="O105" s="233">
        <f t="shared" si="126"/>
        <v>0</v>
      </c>
      <c r="P105" s="236"/>
    </row>
    <row r="106" spans="1:16" ht="24" x14ac:dyDescent="0.25">
      <c r="A106" s="58">
        <v>2243</v>
      </c>
      <c r="B106" s="101" t="s">
        <v>119</v>
      </c>
      <c r="C106" s="432">
        <f t="shared" si="98"/>
        <v>700</v>
      </c>
      <c r="D106" s="232">
        <v>700</v>
      </c>
      <c r="E106" s="108"/>
      <c r="F106" s="343">
        <f t="shared" si="123"/>
        <v>700</v>
      </c>
      <c r="G106" s="232"/>
      <c r="H106" s="107"/>
      <c r="I106" s="233">
        <f t="shared" si="124"/>
        <v>0</v>
      </c>
      <c r="J106" s="107">
        <v>0</v>
      </c>
      <c r="K106" s="108"/>
      <c r="L106" s="343">
        <f t="shared" si="125"/>
        <v>0</v>
      </c>
      <c r="M106" s="235"/>
      <c r="N106" s="108"/>
      <c r="O106" s="233">
        <f t="shared" si="126"/>
        <v>0</v>
      </c>
      <c r="P106" s="236"/>
    </row>
    <row r="107" spans="1:16" x14ac:dyDescent="0.25">
      <c r="A107" s="58">
        <v>2244</v>
      </c>
      <c r="B107" s="101" t="s">
        <v>120</v>
      </c>
      <c r="C107" s="432">
        <f t="shared" si="98"/>
        <v>798829</v>
      </c>
      <c r="D107" s="232">
        <v>792088</v>
      </c>
      <c r="E107" s="375">
        <v>6741</v>
      </c>
      <c r="F107" s="343">
        <f t="shared" si="123"/>
        <v>798829</v>
      </c>
      <c r="G107" s="232"/>
      <c r="H107" s="107"/>
      <c r="I107" s="233">
        <f t="shared" si="124"/>
        <v>0</v>
      </c>
      <c r="J107" s="107">
        <v>0</v>
      </c>
      <c r="K107" s="108"/>
      <c r="L107" s="343">
        <f t="shared" si="125"/>
        <v>0</v>
      </c>
      <c r="M107" s="235"/>
      <c r="N107" s="108"/>
      <c r="O107" s="233">
        <f t="shared" si="126"/>
        <v>0</v>
      </c>
      <c r="P107" s="236"/>
    </row>
    <row r="108" spans="1:16" hidden="1" x14ac:dyDescent="0.25">
      <c r="A108" s="58">
        <v>2246</v>
      </c>
      <c r="B108" s="101" t="s">
        <v>121</v>
      </c>
      <c r="C108" s="102">
        <f t="shared" si="98"/>
        <v>0</v>
      </c>
      <c r="D108" s="232">
        <v>0</v>
      </c>
      <c r="E108" s="108"/>
      <c r="F108" s="343">
        <f t="shared" si="123"/>
        <v>0</v>
      </c>
      <c r="G108" s="232"/>
      <c r="H108" s="107"/>
      <c r="I108" s="233">
        <f t="shared" si="124"/>
        <v>0</v>
      </c>
      <c r="J108" s="107">
        <v>0</v>
      </c>
      <c r="K108" s="108"/>
      <c r="L108" s="234">
        <f t="shared" si="125"/>
        <v>0</v>
      </c>
      <c r="M108" s="235"/>
      <c r="N108" s="108"/>
      <c r="O108" s="233">
        <f t="shared" si="126"/>
        <v>0</v>
      </c>
      <c r="P108" s="236"/>
    </row>
    <row r="109" spans="1:16" x14ac:dyDescent="0.25">
      <c r="A109" s="58">
        <v>2247</v>
      </c>
      <c r="B109" s="101" t="s">
        <v>122</v>
      </c>
      <c r="C109" s="432">
        <f t="shared" si="98"/>
        <v>12650</v>
      </c>
      <c r="D109" s="232">
        <v>12650</v>
      </c>
      <c r="E109" s="108"/>
      <c r="F109" s="343">
        <f t="shared" si="123"/>
        <v>12650</v>
      </c>
      <c r="G109" s="232"/>
      <c r="H109" s="107"/>
      <c r="I109" s="233">
        <f t="shared" si="124"/>
        <v>0</v>
      </c>
      <c r="J109" s="107">
        <v>0</v>
      </c>
      <c r="K109" s="108"/>
      <c r="L109" s="343">
        <f t="shared" si="125"/>
        <v>0</v>
      </c>
      <c r="M109" s="235"/>
      <c r="N109" s="108"/>
      <c r="O109" s="233">
        <f t="shared" si="126"/>
        <v>0</v>
      </c>
      <c r="P109" s="236"/>
    </row>
    <row r="110" spans="1:16" ht="24" hidden="1" x14ac:dyDescent="0.25">
      <c r="A110" s="58">
        <v>2248</v>
      </c>
      <c r="B110" s="101" t="s">
        <v>123</v>
      </c>
      <c r="C110" s="102">
        <f t="shared" si="98"/>
        <v>0</v>
      </c>
      <c r="D110" s="232">
        <v>0</v>
      </c>
      <c r="E110" s="108"/>
      <c r="F110" s="343">
        <f t="shared" si="123"/>
        <v>0</v>
      </c>
      <c r="G110" s="232"/>
      <c r="H110" s="107"/>
      <c r="I110" s="233">
        <f t="shared" si="124"/>
        <v>0</v>
      </c>
      <c r="J110" s="107">
        <v>0</v>
      </c>
      <c r="K110" s="108"/>
      <c r="L110" s="234">
        <f t="shared" si="125"/>
        <v>0</v>
      </c>
      <c r="M110" s="235"/>
      <c r="N110" s="108"/>
      <c r="O110" s="233">
        <f t="shared" si="126"/>
        <v>0</v>
      </c>
      <c r="P110" s="236"/>
    </row>
    <row r="111" spans="1:16" ht="24" hidden="1" x14ac:dyDescent="0.25">
      <c r="A111" s="58">
        <v>2249</v>
      </c>
      <c r="B111" s="101" t="s">
        <v>124</v>
      </c>
      <c r="C111" s="102">
        <f t="shared" si="98"/>
        <v>0</v>
      </c>
      <c r="D111" s="232">
        <v>0</v>
      </c>
      <c r="E111" s="108"/>
      <c r="F111" s="343">
        <f t="shared" si="123"/>
        <v>0</v>
      </c>
      <c r="G111" s="232"/>
      <c r="H111" s="107"/>
      <c r="I111" s="233">
        <f t="shared" si="124"/>
        <v>0</v>
      </c>
      <c r="J111" s="107">
        <v>0</v>
      </c>
      <c r="K111" s="108"/>
      <c r="L111" s="234">
        <f t="shared" si="125"/>
        <v>0</v>
      </c>
      <c r="M111" s="235"/>
      <c r="N111" s="108"/>
      <c r="O111" s="233">
        <f t="shared" si="126"/>
        <v>0</v>
      </c>
      <c r="P111" s="236"/>
    </row>
    <row r="112" spans="1:16" hidden="1" x14ac:dyDescent="0.25">
      <c r="A112" s="237">
        <v>2250</v>
      </c>
      <c r="B112" s="101" t="s">
        <v>125</v>
      </c>
      <c r="C112" s="102">
        <f t="shared" si="98"/>
        <v>0</v>
      </c>
      <c r="D112" s="238">
        <f>SUM(D113:D115)</f>
        <v>0</v>
      </c>
      <c r="E112" s="239">
        <f t="shared" ref="E112:F112" si="127">SUM(E113:E115)</f>
        <v>0</v>
      </c>
      <c r="F112" s="343">
        <f t="shared" si="127"/>
        <v>0</v>
      </c>
      <c r="G112" s="238">
        <f>SUM(G113:G115)</f>
        <v>0</v>
      </c>
      <c r="H112" s="240">
        <f t="shared" ref="H112:I112" si="128">SUM(H113:H115)</f>
        <v>0</v>
      </c>
      <c r="I112" s="233">
        <f t="shared" si="128"/>
        <v>0</v>
      </c>
      <c r="J112" s="240">
        <f>SUM(J113:J115)</f>
        <v>0</v>
      </c>
      <c r="K112" s="239">
        <f t="shared" ref="K112:L112" si="129">SUM(K113:K115)</f>
        <v>0</v>
      </c>
      <c r="L112" s="234">
        <f t="shared" si="129"/>
        <v>0</v>
      </c>
      <c r="M112" s="102">
        <f>SUM(M113:M115)</f>
        <v>0</v>
      </c>
      <c r="N112" s="239">
        <f t="shared" ref="N112:O112" si="130">SUM(N113:N115)</f>
        <v>0</v>
      </c>
      <c r="O112" s="233">
        <f t="shared" si="130"/>
        <v>0</v>
      </c>
      <c r="P112" s="236"/>
    </row>
    <row r="113" spans="1:16" hidden="1" x14ac:dyDescent="0.25">
      <c r="A113" s="58">
        <v>2251</v>
      </c>
      <c r="B113" s="101" t="s">
        <v>126</v>
      </c>
      <c r="C113" s="102">
        <f t="shared" si="98"/>
        <v>0</v>
      </c>
      <c r="D113" s="232">
        <v>0</v>
      </c>
      <c r="E113" s="108"/>
      <c r="F113" s="343">
        <f t="shared" ref="F113:F115" si="131">D113+E113</f>
        <v>0</v>
      </c>
      <c r="G113" s="232"/>
      <c r="H113" s="107"/>
      <c r="I113" s="233">
        <f t="shared" ref="I113:I115" si="132">G113+H113</f>
        <v>0</v>
      </c>
      <c r="J113" s="107">
        <v>0</v>
      </c>
      <c r="K113" s="108"/>
      <c r="L113" s="234">
        <f t="shared" ref="L113:L115" si="133">J113+K113</f>
        <v>0</v>
      </c>
      <c r="M113" s="235"/>
      <c r="N113" s="108"/>
      <c r="O113" s="233">
        <f t="shared" ref="O113:O115" si="134">M113+N113</f>
        <v>0</v>
      </c>
      <c r="P113" s="236"/>
    </row>
    <row r="114" spans="1:16" ht="24" hidden="1" x14ac:dyDescent="0.25">
      <c r="A114" s="58">
        <v>2252</v>
      </c>
      <c r="B114" s="101" t="s">
        <v>127</v>
      </c>
      <c r="C114" s="102">
        <f t="shared" si="98"/>
        <v>0</v>
      </c>
      <c r="D114" s="232">
        <v>0</v>
      </c>
      <c r="E114" s="108"/>
      <c r="F114" s="343">
        <f t="shared" si="131"/>
        <v>0</v>
      </c>
      <c r="G114" s="232"/>
      <c r="H114" s="107"/>
      <c r="I114" s="233">
        <f t="shared" si="132"/>
        <v>0</v>
      </c>
      <c r="J114" s="107">
        <v>0</v>
      </c>
      <c r="K114" s="108"/>
      <c r="L114" s="234">
        <f t="shared" si="133"/>
        <v>0</v>
      </c>
      <c r="M114" s="235"/>
      <c r="N114" s="108"/>
      <c r="O114" s="233">
        <f t="shared" si="134"/>
        <v>0</v>
      </c>
      <c r="P114" s="236"/>
    </row>
    <row r="115" spans="1:16" hidden="1" x14ac:dyDescent="0.25">
      <c r="A115" s="58">
        <v>2259</v>
      </c>
      <c r="B115" s="101" t="s">
        <v>128</v>
      </c>
      <c r="C115" s="102">
        <f t="shared" si="98"/>
        <v>0</v>
      </c>
      <c r="D115" s="232">
        <v>0</v>
      </c>
      <c r="E115" s="108"/>
      <c r="F115" s="343">
        <f t="shared" si="131"/>
        <v>0</v>
      </c>
      <c r="G115" s="232"/>
      <c r="H115" s="107"/>
      <c r="I115" s="233">
        <f t="shared" si="132"/>
        <v>0</v>
      </c>
      <c r="J115" s="107">
        <v>0</v>
      </c>
      <c r="K115" s="108"/>
      <c r="L115" s="234">
        <f t="shared" si="133"/>
        <v>0</v>
      </c>
      <c r="M115" s="235"/>
      <c r="N115" s="108"/>
      <c r="O115" s="233">
        <f t="shared" si="134"/>
        <v>0</v>
      </c>
      <c r="P115" s="236"/>
    </row>
    <row r="116" spans="1:16" x14ac:dyDescent="0.25">
      <c r="A116" s="237">
        <v>2260</v>
      </c>
      <c r="B116" s="101" t="s">
        <v>129</v>
      </c>
      <c r="C116" s="432">
        <f t="shared" si="98"/>
        <v>121759</v>
      </c>
      <c r="D116" s="238">
        <f>SUM(D117:D121)</f>
        <v>84689</v>
      </c>
      <c r="E116" s="239">
        <f t="shared" ref="E116:F116" si="135">SUM(E117:E121)</f>
        <v>0</v>
      </c>
      <c r="F116" s="343">
        <f t="shared" si="135"/>
        <v>84689</v>
      </c>
      <c r="G116" s="238">
        <f>SUM(G117:G121)</f>
        <v>0</v>
      </c>
      <c r="H116" s="240">
        <f t="shared" ref="H116:I116" si="136">SUM(H117:H121)</f>
        <v>0</v>
      </c>
      <c r="I116" s="233">
        <f t="shared" si="136"/>
        <v>0</v>
      </c>
      <c r="J116" s="240">
        <f>SUM(J117:J121)</f>
        <v>37070</v>
      </c>
      <c r="K116" s="239">
        <f t="shared" ref="K116:L116" si="137">SUM(K117:K121)</f>
        <v>0</v>
      </c>
      <c r="L116" s="343">
        <f t="shared" si="137"/>
        <v>37070</v>
      </c>
      <c r="M116" s="102">
        <f>SUM(M117:M121)</f>
        <v>0</v>
      </c>
      <c r="N116" s="239">
        <f t="shared" ref="N116:O116" si="138">SUM(N117:N121)</f>
        <v>0</v>
      </c>
      <c r="O116" s="233">
        <f t="shared" si="138"/>
        <v>0</v>
      </c>
      <c r="P116" s="236"/>
    </row>
    <row r="117" spans="1:16" x14ac:dyDescent="0.25">
      <c r="A117" s="58">
        <v>2261</v>
      </c>
      <c r="B117" s="101" t="s">
        <v>130</v>
      </c>
      <c r="C117" s="432">
        <f t="shared" si="98"/>
        <v>93916</v>
      </c>
      <c r="D117" s="232">
        <v>56846</v>
      </c>
      <c r="E117" s="108"/>
      <c r="F117" s="343">
        <f t="shared" ref="F117:F121" si="139">D117+E117</f>
        <v>56846</v>
      </c>
      <c r="G117" s="232"/>
      <c r="H117" s="107"/>
      <c r="I117" s="233">
        <f t="shared" ref="I117:I121" si="140">G117+H117</f>
        <v>0</v>
      </c>
      <c r="J117" s="107">
        <v>37070</v>
      </c>
      <c r="K117" s="108"/>
      <c r="L117" s="343">
        <f t="shared" ref="L117:L121" si="141">J117+K117</f>
        <v>37070</v>
      </c>
      <c r="M117" s="235"/>
      <c r="N117" s="108"/>
      <c r="O117" s="233">
        <f t="shared" ref="O117:O121" si="142">M117+N117</f>
        <v>0</v>
      </c>
      <c r="P117" s="236"/>
    </row>
    <row r="118" spans="1:16" hidden="1" x14ac:dyDescent="0.25">
      <c r="A118" s="58">
        <v>2262</v>
      </c>
      <c r="B118" s="101" t="s">
        <v>131</v>
      </c>
      <c r="C118" s="102">
        <f t="shared" si="98"/>
        <v>0</v>
      </c>
      <c r="D118" s="232">
        <v>0</v>
      </c>
      <c r="E118" s="108"/>
      <c r="F118" s="343">
        <f t="shared" si="139"/>
        <v>0</v>
      </c>
      <c r="G118" s="232"/>
      <c r="H118" s="107"/>
      <c r="I118" s="233">
        <f t="shared" si="140"/>
        <v>0</v>
      </c>
      <c r="J118" s="107">
        <v>0</v>
      </c>
      <c r="K118" s="108"/>
      <c r="L118" s="234">
        <f t="shared" si="141"/>
        <v>0</v>
      </c>
      <c r="M118" s="235"/>
      <c r="N118" s="108"/>
      <c r="O118" s="233">
        <f t="shared" si="142"/>
        <v>0</v>
      </c>
      <c r="P118" s="236"/>
    </row>
    <row r="119" spans="1:16" x14ac:dyDescent="0.25">
      <c r="A119" s="58">
        <v>2263</v>
      </c>
      <c r="B119" s="101" t="s">
        <v>132</v>
      </c>
      <c r="C119" s="432">
        <f t="shared" si="98"/>
        <v>24121</v>
      </c>
      <c r="D119" s="232">
        <v>24121</v>
      </c>
      <c r="E119" s="108"/>
      <c r="F119" s="343">
        <f t="shared" si="139"/>
        <v>24121</v>
      </c>
      <c r="G119" s="232"/>
      <c r="H119" s="107"/>
      <c r="I119" s="233">
        <f t="shared" si="140"/>
        <v>0</v>
      </c>
      <c r="J119" s="107">
        <v>0</v>
      </c>
      <c r="K119" s="108"/>
      <c r="L119" s="343">
        <f t="shared" si="141"/>
        <v>0</v>
      </c>
      <c r="M119" s="235"/>
      <c r="N119" s="108"/>
      <c r="O119" s="233">
        <f t="shared" si="142"/>
        <v>0</v>
      </c>
      <c r="P119" s="236"/>
    </row>
    <row r="120" spans="1:16" hidden="1" x14ac:dyDescent="0.25">
      <c r="A120" s="58">
        <v>2264</v>
      </c>
      <c r="B120" s="101" t="s">
        <v>133</v>
      </c>
      <c r="C120" s="102">
        <f t="shared" si="98"/>
        <v>0</v>
      </c>
      <c r="D120" s="232">
        <v>0</v>
      </c>
      <c r="E120" s="108"/>
      <c r="F120" s="343">
        <f t="shared" si="139"/>
        <v>0</v>
      </c>
      <c r="G120" s="232"/>
      <c r="H120" s="107"/>
      <c r="I120" s="233">
        <f t="shared" si="140"/>
        <v>0</v>
      </c>
      <c r="J120" s="107">
        <v>0</v>
      </c>
      <c r="K120" s="108"/>
      <c r="L120" s="234">
        <f t="shared" si="141"/>
        <v>0</v>
      </c>
      <c r="M120" s="235"/>
      <c r="N120" s="108"/>
      <c r="O120" s="233">
        <f t="shared" si="142"/>
        <v>0</v>
      </c>
      <c r="P120" s="236"/>
    </row>
    <row r="121" spans="1:16" x14ac:dyDescent="0.25">
      <c r="A121" s="58">
        <v>2269</v>
      </c>
      <c r="B121" s="101" t="s">
        <v>134</v>
      </c>
      <c r="C121" s="432">
        <f t="shared" si="98"/>
        <v>3722</v>
      </c>
      <c r="D121" s="232">
        <v>3722</v>
      </c>
      <c r="E121" s="108"/>
      <c r="F121" s="343">
        <f t="shared" si="139"/>
        <v>3722</v>
      </c>
      <c r="G121" s="232"/>
      <c r="H121" s="107"/>
      <c r="I121" s="233">
        <f t="shared" si="140"/>
        <v>0</v>
      </c>
      <c r="J121" s="107">
        <v>0</v>
      </c>
      <c r="K121" s="108"/>
      <c r="L121" s="343">
        <f t="shared" si="141"/>
        <v>0</v>
      </c>
      <c r="M121" s="235"/>
      <c r="N121" s="108"/>
      <c r="O121" s="233">
        <f t="shared" si="142"/>
        <v>0</v>
      </c>
      <c r="P121" s="236"/>
    </row>
    <row r="122" spans="1:16" x14ac:dyDescent="0.25">
      <c r="A122" s="237">
        <v>2270</v>
      </c>
      <c r="B122" s="101" t="s">
        <v>135</v>
      </c>
      <c r="C122" s="432">
        <f t="shared" si="98"/>
        <v>57995</v>
      </c>
      <c r="D122" s="238">
        <f>SUM(D123:D127)</f>
        <v>57995</v>
      </c>
      <c r="E122" s="239">
        <f t="shared" ref="E122:F122" si="143">SUM(E123:E127)</f>
        <v>0</v>
      </c>
      <c r="F122" s="343">
        <f t="shared" si="143"/>
        <v>57995</v>
      </c>
      <c r="G122" s="238">
        <f>SUM(G123:G127)</f>
        <v>0</v>
      </c>
      <c r="H122" s="240">
        <f t="shared" ref="H122:I122" si="144">SUM(H123:H127)</f>
        <v>0</v>
      </c>
      <c r="I122" s="233">
        <f t="shared" si="144"/>
        <v>0</v>
      </c>
      <c r="J122" s="240">
        <f>SUM(J123:J127)</f>
        <v>0</v>
      </c>
      <c r="K122" s="239">
        <f t="shared" ref="K122:L122" si="145">SUM(K123:K127)</f>
        <v>0</v>
      </c>
      <c r="L122" s="343">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v>0</v>
      </c>
      <c r="E123" s="108"/>
      <c r="F123" s="343">
        <f t="shared" ref="F123:F127" si="147">D123+E123</f>
        <v>0</v>
      </c>
      <c r="G123" s="232"/>
      <c r="H123" s="107"/>
      <c r="I123" s="233">
        <f t="shared" ref="I123:I127" si="148">G123+H123</f>
        <v>0</v>
      </c>
      <c r="J123" s="107">
        <v>0</v>
      </c>
      <c r="K123" s="108"/>
      <c r="L123" s="234">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v>0</v>
      </c>
      <c r="E124" s="108"/>
      <c r="F124" s="343">
        <f t="shared" si="147"/>
        <v>0</v>
      </c>
      <c r="G124" s="232"/>
      <c r="H124" s="107"/>
      <c r="I124" s="233">
        <f t="shared" si="148"/>
        <v>0</v>
      </c>
      <c r="J124" s="107">
        <v>0</v>
      </c>
      <c r="K124" s="108"/>
      <c r="L124" s="234">
        <f t="shared" si="149"/>
        <v>0</v>
      </c>
      <c r="M124" s="235"/>
      <c r="N124" s="108"/>
      <c r="O124" s="233">
        <f t="shared" si="150"/>
        <v>0</v>
      </c>
      <c r="P124" s="236"/>
    </row>
    <row r="125" spans="1:16" ht="24" hidden="1" x14ac:dyDescent="0.25">
      <c r="A125" s="58">
        <v>2275</v>
      </c>
      <c r="B125" s="101" t="s">
        <v>138</v>
      </c>
      <c r="C125" s="102">
        <f t="shared" si="98"/>
        <v>0</v>
      </c>
      <c r="D125" s="232">
        <v>0</v>
      </c>
      <c r="E125" s="108"/>
      <c r="F125" s="343">
        <f t="shared" si="147"/>
        <v>0</v>
      </c>
      <c r="G125" s="232"/>
      <c r="H125" s="107"/>
      <c r="I125" s="233">
        <f t="shared" si="148"/>
        <v>0</v>
      </c>
      <c r="J125" s="107">
        <v>0</v>
      </c>
      <c r="K125" s="108"/>
      <c r="L125" s="234">
        <f t="shared" si="149"/>
        <v>0</v>
      </c>
      <c r="M125" s="235"/>
      <c r="N125" s="108"/>
      <c r="O125" s="233">
        <f t="shared" si="150"/>
        <v>0</v>
      </c>
      <c r="P125" s="236"/>
    </row>
    <row r="126" spans="1:16" ht="24" x14ac:dyDescent="0.25">
      <c r="A126" s="58">
        <v>2276</v>
      </c>
      <c r="B126" s="101" t="s">
        <v>139</v>
      </c>
      <c r="C126" s="432">
        <f t="shared" si="98"/>
        <v>1000</v>
      </c>
      <c r="D126" s="232">
        <v>1000</v>
      </c>
      <c r="E126" s="108"/>
      <c r="F126" s="343">
        <f t="shared" si="147"/>
        <v>1000</v>
      </c>
      <c r="G126" s="232"/>
      <c r="H126" s="107"/>
      <c r="I126" s="233">
        <f t="shared" si="148"/>
        <v>0</v>
      </c>
      <c r="J126" s="107">
        <v>0</v>
      </c>
      <c r="K126" s="108"/>
      <c r="L126" s="343">
        <f t="shared" si="149"/>
        <v>0</v>
      </c>
      <c r="M126" s="235"/>
      <c r="N126" s="108"/>
      <c r="O126" s="233">
        <f t="shared" si="150"/>
        <v>0</v>
      </c>
      <c r="P126" s="236"/>
    </row>
    <row r="127" spans="1:16" ht="24" x14ac:dyDescent="0.25">
      <c r="A127" s="58">
        <v>2279</v>
      </c>
      <c r="B127" s="101" t="s">
        <v>140</v>
      </c>
      <c r="C127" s="432">
        <f t="shared" si="98"/>
        <v>56995</v>
      </c>
      <c r="D127" s="232">
        <v>56995</v>
      </c>
      <c r="E127" s="108"/>
      <c r="F127" s="343">
        <f t="shared" si="147"/>
        <v>56995</v>
      </c>
      <c r="G127" s="232"/>
      <c r="H127" s="107"/>
      <c r="I127" s="233">
        <f t="shared" si="148"/>
        <v>0</v>
      </c>
      <c r="J127" s="107">
        <v>0</v>
      </c>
      <c r="K127" s="108"/>
      <c r="L127" s="343">
        <f t="shared" si="149"/>
        <v>0</v>
      </c>
      <c r="M127" s="235"/>
      <c r="N127" s="108"/>
      <c r="O127" s="233">
        <f t="shared" si="150"/>
        <v>0</v>
      </c>
      <c r="P127" s="236"/>
    </row>
    <row r="128" spans="1:16" ht="24" hidden="1" x14ac:dyDescent="0.25">
      <c r="A128" s="337">
        <v>2280</v>
      </c>
      <c r="B128" s="91" t="s">
        <v>141</v>
      </c>
      <c r="C128" s="92">
        <f t="shared" si="98"/>
        <v>0</v>
      </c>
      <c r="D128" s="246">
        <f t="shared" ref="D128:O128" si="151">SUM(D129)</f>
        <v>0</v>
      </c>
      <c r="E128" s="247">
        <f t="shared" si="151"/>
        <v>0</v>
      </c>
      <c r="F128" s="359">
        <f t="shared" si="151"/>
        <v>0</v>
      </c>
      <c r="G128" s="246">
        <f t="shared" si="151"/>
        <v>0</v>
      </c>
      <c r="H128" s="248">
        <f t="shared" si="151"/>
        <v>0</v>
      </c>
      <c r="I128" s="228">
        <f t="shared" si="151"/>
        <v>0</v>
      </c>
      <c r="J128" s="248">
        <f t="shared" si="151"/>
        <v>0</v>
      </c>
      <c r="K128" s="247">
        <f t="shared" si="151"/>
        <v>0</v>
      </c>
      <c r="L128" s="229">
        <f t="shared" si="151"/>
        <v>0</v>
      </c>
      <c r="M128" s="102">
        <f t="shared" si="151"/>
        <v>0</v>
      </c>
      <c r="N128" s="239">
        <f t="shared" si="151"/>
        <v>0</v>
      </c>
      <c r="O128" s="233">
        <f t="shared" si="151"/>
        <v>0</v>
      </c>
      <c r="P128" s="236"/>
    </row>
    <row r="129" spans="1:16" ht="24" hidden="1" x14ac:dyDescent="0.25">
      <c r="A129" s="58">
        <v>2283</v>
      </c>
      <c r="B129" s="101" t="s">
        <v>142</v>
      </c>
      <c r="C129" s="102">
        <f t="shared" si="98"/>
        <v>0</v>
      </c>
      <c r="D129" s="232">
        <v>0</v>
      </c>
      <c r="E129" s="108"/>
      <c r="F129" s="343">
        <f>D129+E129</f>
        <v>0</v>
      </c>
      <c r="G129" s="232"/>
      <c r="H129" s="107"/>
      <c r="I129" s="233">
        <f>G129+H129</f>
        <v>0</v>
      </c>
      <c r="J129" s="107">
        <v>0</v>
      </c>
      <c r="K129" s="108"/>
      <c r="L129" s="234">
        <f>J129+K129</f>
        <v>0</v>
      </c>
      <c r="M129" s="235"/>
      <c r="N129" s="108"/>
      <c r="O129" s="233">
        <f>M129+N129</f>
        <v>0</v>
      </c>
      <c r="P129" s="236"/>
    </row>
    <row r="130" spans="1:16" ht="38.25" customHeight="1" x14ac:dyDescent="0.25">
      <c r="A130" s="76">
        <v>2300</v>
      </c>
      <c r="B130" s="213" t="s">
        <v>143</v>
      </c>
      <c r="C130" s="424">
        <f t="shared" si="98"/>
        <v>3500</v>
      </c>
      <c r="D130" s="214">
        <f>SUM(D131,D136,D140,D141,D144,D151,D159,D160,D163)</f>
        <v>3500</v>
      </c>
      <c r="E130" s="88">
        <f t="shared" ref="E130:F130" si="152">SUM(E131,E136,E140,E141,E144,E151,E159,E160,E163)</f>
        <v>0</v>
      </c>
      <c r="F130" s="345">
        <f t="shared" si="152"/>
        <v>3500</v>
      </c>
      <c r="G130" s="214">
        <f>SUM(G131,G136,G140,G141,G144,G151,G159,G160,G163)</f>
        <v>0</v>
      </c>
      <c r="H130" s="87">
        <f t="shared" ref="H130:I130" si="153">SUM(H131,H136,H140,H141,H144,H151,H159,H160,H163)</f>
        <v>0</v>
      </c>
      <c r="I130" s="215">
        <f t="shared" si="153"/>
        <v>0</v>
      </c>
      <c r="J130" s="87">
        <f>SUM(J131,J136,J140,J141,J144,J151,J159,J160,J163)</f>
        <v>0</v>
      </c>
      <c r="K130" s="88">
        <f t="shared" ref="K130:L130" si="154">SUM(K131,K136,K140,K141,K144,K151,K159,K160,K163)</f>
        <v>0</v>
      </c>
      <c r="L130" s="345">
        <f t="shared" si="154"/>
        <v>0</v>
      </c>
      <c r="M130" s="77">
        <f>SUM(M131,M136,M140,M141,M144,M151,M159,M160,M163)</f>
        <v>0</v>
      </c>
      <c r="N130" s="88">
        <f t="shared" ref="N130:O130" si="155">SUM(N131,N136,N140,N141,N144,N151,N159,N160,N163)</f>
        <v>0</v>
      </c>
      <c r="O130" s="215">
        <f t="shared" si="155"/>
        <v>0</v>
      </c>
      <c r="P130" s="245"/>
    </row>
    <row r="131" spans="1:16" ht="24" x14ac:dyDescent="0.25">
      <c r="A131" s="337">
        <v>2310</v>
      </c>
      <c r="B131" s="91" t="s">
        <v>144</v>
      </c>
      <c r="C131" s="433">
        <f t="shared" si="98"/>
        <v>3500</v>
      </c>
      <c r="D131" s="246">
        <f t="shared" ref="D131:O131" si="156">SUM(D132:D135)</f>
        <v>3500</v>
      </c>
      <c r="E131" s="247">
        <f t="shared" si="156"/>
        <v>0</v>
      </c>
      <c r="F131" s="359">
        <f t="shared" si="156"/>
        <v>3500</v>
      </c>
      <c r="G131" s="246">
        <f t="shared" si="156"/>
        <v>0</v>
      </c>
      <c r="H131" s="248">
        <f t="shared" si="156"/>
        <v>0</v>
      </c>
      <c r="I131" s="228">
        <f t="shared" si="156"/>
        <v>0</v>
      </c>
      <c r="J131" s="248">
        <f t="shared" si="156"/>
        <v>0</v>
      </c>
      <c r="K131" s="247">
        <f t="shared" si="156"/>
        <v>0</v>
      </c>
      <c r="L131" s="359">
        <f t="shared" si="156"/>
        <v>0</v>
      </c>
      <c r="M131" s="92">
        <f t="shared" si="156"/>
        <v>0</v>
      </c>
      <c r="N131" s="247">
        <f t="shared" si="156"/>
        <v>0</v>
      </c>
      <c r="O131" s="228">
        <f t="shared" si="156"/>
        <v>0</v>
      </c>
      <c r="P131" s="231"/>
    </row>
    <row r="132" spans="1:16" hidden="1" x14ac:dyDescent="0.25">
      <c r="A132" s="58">
        <v>2311</v>
      </c>
      <c r="B132" s="101" t="s">
        <v>145</v>
      </c>
      <c r="C132" s="102">
        <f t="shared" si="98"/>
        <v>0</v>
      </c>
      <c r="D132" s="232">
        <v>0</v>
      </c>
      <c r="E132" s="108"/>
      <c r="F132" s="343">
        <f t="shared" ref="F132:F135" si="157">D132+E132</f>
        <v>0</v>
      </c>
      <c r="G132" s="232"/>
      <c r="H132" s="107"/>
      <c r="I132" s="233">
        <f t="shared" ref="I132:I135" si="158">G132+H132</f>
        <v>0</v>
      </c>
      <c r="J132" s="107">
        <v>0</v>
      </c>
      <c r="K132" s="108"/>
      <c r="L132" s="234">
        <f t="shared" ref="L132:L135" si="159">J132+K132</f>
        <v>0</v>
      </c>
      <c r="M132" s="235"/>
      <c r="N132" s="108"/>
      <c r="O132" s="233">
        <f t="shared" ref="O132:O135" si="160">M132+N132</f>
        <v>0</v>
      </c>
      <c r="P132" s="236"/>
    </row>
    <row r="133" spans="1:16" x14ac:dyDescent="0.25">
      <c r="A133" s="58">
        <v>2312</v>
      </c>
      <c r="B133" s="101" t="s">
        <v>146</v>
      </c>
      <c r="C133" s="432">
        <f t="shared" si="98"/>
        <v>3500</v>
      </c>
      <c r="D133" s="232">
        <v>3500</v>
      </c>
      <c r="E133" s="108"/>
      <c r="F133" s="343">
        <f t="shared" si="157"/>
        <v>3500</v>
      </c>
      <c r="G133" s="232"/>
      <c r="H133" s="107"/>
      <c r="I133" s="233">
        <f t="shared" si="158"/>
        <v>0</v>
      </c>
      <c r="J133" s="107">
        <v>0</v>
      </c>
      <c r="K133" s="108"/>
      <c r="L133" s="343">
        <f t="shared" si="159"/>
        <v>0</v>
      </c>
      <c r="M133" s="235"/>
      <c r="N133" s="108"/>
      <c r="O133" s="343">
        <f t="shared" si="160"/>
        <v>0</v>
      </c>
      <c r="P133" s="236"/>
    </row>
    <row r="134" spans="1:16" hidden="1" x14ac:dyDescent="0.25">
      <c r="A134" s="58">
        <v>2313</v>
      </c>
      <c r="B134" s="101" t="s">
        <v>147</v>
      </c>
      <c r="C134" s="102">
        <f t="shared" si="98"/>
        <v>0</v>
      </c>
      <c r="D134" s="232">
        <v>0</v>
      </c>
      <c r="E134" s="108"/>
      <c r="F134" s="343">
        <f t="shared" si="157"/>
        <v>0</v>
      </c>
      <c r="G134" s="232"/>
      <c r="H134" s="107"/>
      <c r="I134" s="233">
        <f t="shared" si="158"/>
        <v>0</v>
      </c>
      <c r="J134" s="107">
        <v>0</v>
      </c>
      <c r="K134" s="108"/>
      <c r="L134" s="234">
        <f t="shared" si="159"/>
        <v>0</v>
      </c>
      <c r="M134" s="235"/>
      <c r="N134" s="108"/>
      <c r="O134" s="233">
        <f t="shared" si="160"/>
        <v>0</v>
      </c>
      <c r="P134" s="236"/>
    </row>
    <row r="135" spans="1:16" ht="36" hidden="1" customHeight="1" x14ac:dyDescent="0.25">
      <c r="A135" s="58">
        <v>2314</v>
      </c>
      <c r="B135" s="101" t="s">
        <v>148</v>
      </c>
      <c r="C135" s="102">
        <f t="shared" si="98"/>
        <v>0</v>
      </c>
      <c r="D135" s="232">
        <v>0</v>
      </c>
      <c r="E135" s="108"/>
      <c r="F135" s="343">
        <f t="shared" si="157"/>
        <v>0</v>
      </c>
      <c r="G135" s="232"/>
      <c r="H135" s="107"/>
      <c r="I135" s="233">
        <f t="shared" si="158"/>
        <v>0</v>
      </c>
      <c r="J135" s="107">
        <v>0</v>
      </c>
      <c r="K135" s="108"/>
      <c r="L135" s="234">
        <f t="shared" si="159"/>
        <v>0</v>
      </c>
      <c r="M135" s="235"/>
      <c r="N135" s="108"/>
      <c r="O135" s="233">
        <f t="shared" si="160"/>
        <v>0</v>
      </c>
      <c r="P135" s="236"/>
    </row>
    <row r="136" spans="1:16" hidden="1" x14ac:dyDescent="0.25">
      <c r="A136" s="237">
        <v>2320</v>
      </c>
      <c r="B136" s="101" t="s">
        <v>149</v>
      </c>
      <c r="C136" s="102">
        <f t="shared" si="98"/>
        <v>0</v>
      </c>
      <c r="D136" s="238">
        <f>SUM(D137:D139)</f>
        <v>0</v>
      </c>
      <c r="E136" s="239">
        <f t="shared" ref="E136:F136" si="161">SUM(E137:E139)</f>
        <v>0</v>
      </c>
      <c r="F136" s="343">
        <f t="shared" si="161"/>
        <v>0</v>
      </c>
      <c r="G136" s="238">
        <f>SUM(G137:G139)</f>
        <v>0</v>
      </c>
      <c r="H136" s="240">
        <f t="shared" ref="H136:I136" si="162">SUM(H137:H139)</f>
        <v>0</v>
      </c>
      <c r="I136" s="233">
        <f t="shared" si="162"/>
        <v>0</v>
      </c>
      <c r="J136" s="240">
        <f>SUM(J137:J139)</f>
        <v>0</v>
      </c>
      <c r="K136" s="239">
        <f t="shared" ref="K136:L136" si="163">SUM(K137:K139)</f>
        <v>0</v>
      </c>
      <c r="L136" s="234">
        <f t="shared" si="163"/>
        <v>0</v>
      </c>
      <c r="M136" s="102">
        <f>SUM(M137:M139)</f>
        <v>0</v>
      </c>
      <c r="N136" s="239">
        <f t="shared" ref="N136:O136" si="164">SUM(N137:N139)</f>
        <v>0</v>
      </c>
      <c r="O136" s="233">
        <f t="shared" si="164"/>
        <v>0</v>
      </c>
      <c r="P136" s="236"/>
    </row>
    <row r="137" spans="1:16" hidden="1" x14ac:dyDescent="0.25">
      <c r="A137" s="58">
        <v>2321</v>
      </c>
      <c r="B137" s="101" t="s">
        <v>150</v>
      </c>
      <c r="C137" s="102">
        <f t="shared" si="98"/>
        <v>0</v>
      </c>
      <c r="D137" s="232">
        <v>0</v>
      </c>
      <c r="E137" s="108"/>
      <c r="F137" s="343">
        <f t="shared" ref="F137:F140" si="165">D137+E137</f>
        <v>0</v>
      </c>
      <c r="G137" s="232"/>
      <c r="H137" s="107"/>
      <c r="I137" s="233">
        <f t="shared" ref="I137:I140" si="166">G137+H137</f>
        <v>0</v>
      </c>
      <c r="J137" s="107">
        <v>0</v>
      </c>
      <c r="K137" s="108"/>
      <c r="L137" s="234">
        <f t="shared" ref="L137:L140" si="167">J137+K137</f>
        <v>0</v>
      </c>
      <c r="M137" s="235"/>
      <c r="N137" s="108"/>
      <c r="O137" s="233">
        <f t="shared" ref="O137:O140" si="168">M137+N137</f>
        <v>0</v>
      </c>
      <c r="P137" s="236"/>
    </row>
    <row r="138" spans="1:16" hidden="1" x14ac:dyDescent="0.25">
      <c r="A138" s="58">
        <v>2322</v>
      </c>
      <c r="B138" s="101" t="s">
        <v>151</v>
      </c>
      <c r="C138" s="102">
        <f t="shared" si="98"/>
        <v>0</v>
      </c>
      <c r="D138" s="232">
        <v>0</v>
      </c>
      <c r="E138" s="108"/>
      <c r="F138" s="343">
        <f t="shared" si="165"/>
        <v>0</v>
      </c>
      <c r="G138" s="232"/>
      <c r="H138" s="107"/>
      <c r="I138" s="233">
        <f t="shared" si="166"/>
        <v>0</v>
      </c>
      <c r="J138" s="107">
        <v>0</v>
      </c>
      <c r="K138" s="108"/>
      <c r="L138" s="234">
        <f t="shared" si="167"/>
        <v>0</v>
      </c>
      <c r="M138" s="235"/>
      <c r="N138" s="108"/>
      <c r="O138" s="233">
        <f t="shared" si="168"/>
        <v>0</v>
      </c>
      <c r="P138" s="236"/>
    </row>
    <row r="139" spans="1:16" ht="10.5" hidden="1" customHeight="1" x14ac:dyDescent="0.25">
      <c r="A139" s="58">
        <v>2329</v>
      </c>
      <c r="B139" s="101" t="s">
        <v>152</v>
      </c>
      <c r="C139" s="102">
        <f t="shared" si="98"/>
        <v>0</v>
      </c>
      <c r="D139" s="232">
        <v>0</v>
      </c>
      <c r="E139" s="108"/>
      <c r="F139" s="343">
        <f t="shared" si="165"/>
        <v>0</v>
      </c>
      <c r="G139" s="232"/>
      <c r="H139" s="107"/>
      <c r="I139" s="233">
        <f t="shared" si="166"/>
        <v>0</v>
      </c>
      <c r="J139" s="107">
        <v>0</v>
      </c>
      <c r="K139" s="108"/>
      <c r="L139" s="234">
        <f t="shared" si="167"/>
        <v>0</v>
      </c>
      <c r="M139" s="235"/>
      <c r="N139" s="108"/>
      <c r="O139" s="233">
        <f t="shared" si="168"/>
        <v>0</v>
      </c>
      <c r="P139" s="236"/>
    </row>
    <row r="140" spans="1:16" hidden="1" x14ac:dyDescent="0.25">
      <c r="A140" s="237">
        <v>2330</v>
      </c>
      <c r="B140" s="101" t="s">
        <v>153</v>
      </c>
      <c r="C140" s="102">
        <f t="shared" si="98"/>
        <v>0</v>
      </c>
      <c r="D140" s="232">
        <v>0</v>
      </c>
      <c r="E140" s="108"/>
      <c r="F140" s="343">
        <f t="shared" si="165"/>
        <v>0</v>
      </c>
      <c r="G140" s="232"/>
      <c r="H140" s="107"/>
      <c r="I140" s="233">
        <f t="shared" si="166"/>
        <v>0</v>
      </c>
      <c r="J140" s="107">
        <v>0</v>
      </c>
      <c r="K140" s="108"/>
      <c r="L140" s="234">
        <f t="shared" si="167"/>
        <v>0</v>
      </c>
      <c r="M140" s="235"/>
      <c r="N140" s="108"/>
      <c r="O140" s="233">
        <f t="shared" si="168"/>
        <v>0</v>
      </c>
      <c r="P140" s="236"/>
    </row>
    <row r="141" spans="1:16" ht="48" hidden="1" x14ac:dyDescent="0.25">
      <c r="A141" s="237">
        <v>2340</v>
      </c>
      <c r="B141" s="101" t="s">
        <v>154</v>
      </c>
      <c r="C141" s="102">
        <f t="shared" si="98"/>
        <v>0</v>
      </c>
      <c r="D141" s="238">
        <f>SUM(D142:D143)</f>
        <v>0</v>
      </c>
      <c r="E141" s="239">
        <f t="shared" ref="E141:F141" si="169">SUM(E142:E143)</f>
        <v>0</v>
      </c>
      <c r="F141" s="343">
        <f t="shared" si="169"/>
        <v>0</v>
      </c>
      <c r="G141" s="238">
        <f>SUM(G142:G143)</f>
        <v>0</v>
      </c>
      <c r="H141" s="240">
        <f t="shared" ref="H141:I141" si="170">SUM(H142:H143)</f>
        <v>0</v>
      </c>
      <c r="I141" s="233">
        <f t="shared" si="170"/>
        <v>0</v>
      </c>
      <c r="J141" s="240">
        <f>SUM(J142:J143)</f>
        <v>0</v>
      </c>
      <c r="K141" s="239">
        <f t="shared" ref="K141:L141" si="171">SUM(K142:K143)</f>
        <v>0</v>
      </c>
      <c r="L141" s="234">
        <f t="shared" si="171"/>
        <v>0</v>
      </c>
      <c r="M141" s="102">
        <f>SUM(M142:M143)</f>
        <v>0</v>
      </c>
      <c r="N141" s="239">
        <f t="shared" ref="N141:O141" si="172">SUM(N142:N143)</f>
        <v>0</v>
      </c>
      <c r="O141" s="233">
        <f t="shared" si="172"/>
        <v>0</v>
      </c>
      <c r="P141" s="236"/>
    </row>
    <row r="142" spans="1:16" hidden="1" x14ac:dyDescent="0.25">
      <c r="A142" s="58">
        <v>2341</v>
      </c>
      <c r="B142" s="101" t="s">
        <v>155</v>
      </c>
      <c r="C142" s="102">
        <f t="shared" si="98"/>
        <v>0</v>
      </c>
      <c r="D142" s="232">
        <v>0</v>
      </c>
      <c r="E142" s="108"/>
      <c r="F142" s="343">
        <f t="shared" ref="F142:F143" si="173">D142+E142</f>
        <v>0</v>
      </c>
      <c r="G142" s="232"/>
      <c r="H142" s="107"/>
      <c r="I142" s="233">
        <f t="shared" ref="I142:I143" si="174">G142+H142</f>
        <v>0</v>
      </c>
      <c r="J142" s="107">
        <v>0</v>
      </c>
      <c r="K142" s="108"/>
      <c r="L142" s="234">
        <f t="shared" ref="L142:L143" si="175">J142+K142</f>
        <v>0</v>
      </c>
      <c r="M142" s="235"/>
      <c r="N142" s="108"/>
      <c r="O142" s="233">
        <f t="shared" ref="O142:O143" si="176">M142+N142</f>
        <v>0</v>
      </c>
      <c r="P142" s="236"/>
    </row>
    <row r="143" spans="1:16" ht="24" hidden="1" x14ac:dyDescent="0.25">
      <c r="A143" s="58">
        <v>2344</v>
      </c>
      <c r="B143" s="101" t="s">
        <v>156</v>
      </c>
      <c r="C143" s="102">
        <f t="shared" si="98"/>
        <v>0</v>
      </c>
      <c r="D143" s="232">
        <v>0</v>
      </c>
      <c r="E143" s="108"/>
      <c r="F143" s="343">
        <f t="shared" si="173"/>
        <v>0</v>
      </c>
      <c r="G143" s="232"/>
      <c r="H143" s="107"/>
      <c r="I143" s="233">
        <f t="shared" si="174"/>
        <v>0</v>
      </c>
      <c r="J143" s="107">
        <v>0</v>
      </c>
      <c r="K143" s="108"/>
      <c r="L143" s="234">
        <f t="shared" si="175"/>
        <v>0</v>
      </c>
      <c r="M143" s="235"/>
      <c r="N143" s="108"/>
      <c r="O143" s="233">
        <f t="shared" si="176"/>
        <v>0</v>
      </c>
      <c r="P143" s="236"/>
    </row>
    <row r="144" spans="1:16" ht="24" hidden="1" x14ac:dyDescent="0.25">
      <c r="A144" s="220">
        <v>2350</v>
      </c>
      <c r="B144" s="164" t="s">
        <v>157</v>
      </c>
      <c r="C144" s="170">
        <f t="shared" si="98"/>
        <v>0</v>
      </c>
      <c r="D144" s="221">
        <f>SUM(D145:D150)</f>
        <v>0</v>
      </c>
      <c r="E144" s="222">
        <f t="shared" ref="E144:F144" si="177">SUM(E145:E150)</f>
        <v>0</v>
      </c>
      <c r="F144" s="358">
        <f t="shared" si="177"/>
        <v>0</v>
      </c>
      <c r="G144" s="221">
        <f>SUM(G145:G150)</f>
        <v>0</v>
      </c>
      <c r="H144" s="223">
        <f t="shared" ref="H144:I144" si="178">SUM(H145:H150)</f>
        <v>0</v>
      </c>
      <c r="I144" s="224">
        <f t="shared" si="178"/>
        <v>0</v>
      </c>
      <c r="J144" s="223">
        <f>SUM(J145:J150)</f>
        <v>0</v>
      </c>
      <c r="K144" s="222">
        <f t="shared" ref="K144:L144" si="179">SUM(K145:K150)</f>
        <v>0</v>
      </c>
      <c r="L144" s="225">
        <f t="shared" si="179"/>
        <v>0</v>
      </c>
      <c r="M144" s="170">
        <f>SUM(M145:M150)</f>
        <v>0</v>
      </c>
      <c r="N144" s="222">
        <f t="shared" ref="N144:O144" si="180">SUM(N145:N150)</f>
        <v>0</v>
      </c>
      <c r="O144" s="224">
        <f t="shared" si="180"/>
        <v>0</v>
      </c>
      <c r="P144" s="226"/>
    </row>
    <row r="145" spans="1:16" hidden="1" x14ac:dyDescent="0.25">
      <c r="A145" s="48">
        <v>2351</v>
      </c>
      <c r="B145" s="91" t="s">
        <v>158</v>
      </c>
      <c r="C145" s="92">
        <f t="shared" si="98"/>
        <v>0</v>
      </c>
      <c r="D145" s="227">
        <v>0</v>
      </c>
      <c r="E145" s="98"/>
      <c r="F145" s="359">
        <f t="shared" ref="F145:F150" si="181">D145+E145</f>
        <v>0</v>
      </c>
      <c r="G145" s="227"/>
      <c r="H145" s="97"/>
      <c r="I145" s="228">
        <f t="shared" ref="I145:I150" si="182">G145+H145</f>
        <v>0</v>
      </c>
      <c r="J145" s="97">
        <v>0</v>
      </c>
      <c r="K145" s="98"/>
      <c r="L145" s="229">
        <f t="shared" ref="L145:L150" si="183">J145+K145</f>
        <v>0</v>
      </c>
      <c r="M145" s="230"/>
      <c r="N145" s="98"/>
      <c r="O145" s="228">
        <f t="shared" ref="O145:O150" si="184">M145+N145</f>
        <v>0</v>
      </c>
      <c r="P145" s="231"/>
    </row>
    <row r="146" spans="1:16" hidden="1" x14ac:dyDescent="0.25">
      <c r="A146" s="58">
        <v>2352</v>
      </c>
      <c r="B146" s="101" t="s">
        <v>159</v>
      </c>
      <c r="C146" s="102">
        <f t="shared" si="98"/>
        <v>0</v>
      </c>
      <c r="D146" s="232">
        <v>0</v>
      </c>
      <c r="E146" s="108"/>
      <c r="F146" s="343">
        <f t="shared" si="181"/>
        <v>0</v>
      </c>
      <c r="G146" s="232"/>
      <c r="H146" s="107"/>
      <c r="I146" s="233">
        <f t="shared" si="182"/>
        <v>0</v>
      </c>
      <c r="J146" s="107">
        <v>0</v>
      </c>
      <c r="K146" s="108"/>
      <c r="L146" s="234">
        <f t="shared" si="183"/>
        <v>0</v>
      </c>
      <c r="M146" s="235"/>
      <c r="N146" s="108"/>
      <c r="O146" s="233">
        <f t="shared" si="184"/>
        <v>0</v>
      </c>
      <c r="P146" s="236"/>
    </row>
    <row r="147" spans="1:16" ht="24" hidden="1" x14ac:dyDescent="0.25">
      <c r="A147" s="58">
        <v>2353</v>
      </c>
      <c r="B147" s="101" t="s">
        <v>160</v>
      </c>
      <c r="C147" s="102">
        <f t="shared" si="98"/>
        <v>0</v>
      </c>
      <c r="D147" s="232">
        <v>0</v>
      </c>
      <c r="E147" s="108"/>
      <c r="F147" s="343">
        <f t="shared" si="181"/>
        <v>0</v>
      </c>
      <c r="G147" s="232"/>
      <c r="H147" s="107"/>
      <c r="I147" s="233">
        <f t="shared" si="182"/>
        <v>0</v>
      </c>
      <c r="J147" s="107">
        <v>0</v>
      </c>
      <c r="K147" s="108"/>
      <c r="L147" s="234">
        <f t="shared" si="183"/>
        <v>0</v>
      </c>
      <c r="M147" s="235"/>
      <c r="N147" s="108"/>
      <c r="O147" s="233">
        <f t="shared" si="184"/>
        <v>0</v>
      </c>
      <c r="P147" s="236"/>
    </row>
    <row r="148" spans="1:16" ht="24" hidden="1" x14ac:dyDescent="0.25">
      <c r="A148" s="58">
        <v>2354</v>
      </c>
      <c r="B148" s="101" t="s">
        <v>161</v>
      </c>
      <c r="C148" s="102">
        <f t="shared" si="98"/>
        <v>0</v>
      </c>
      <c r="D148" s="232">
        <v>0</v>
      </c>
      <c r="E148" s="108"/>
      <c r="F148" s="343">
        <f t="shared" si="181"/>
        <v>0</v>
      </c>
      <c r="G148" s="232"/>
      <c r="H148" s="107"/>
      <c r="I148" s="233">
        <f t="shared" si="182"/>
        <v>0</v>
      </c>
      <c r="J148" s="107">
        <v>0</v>
      </c>
      <c r="K148" s="108"/>
      <c r="L148" s="234">
        <f t="shared" si="183"/>
        <v>0</v>
      </c>
      <c r="M148" s="235"/>
      <c r="N148" s="108"/>
      <c r="O148" s="233">
        <f t="shared" si="184"/>
        <v>0</v>
      </c>
      <c r="P148" s="236"/>
    </row>
    <row r="149" spans="1:16" ht="24" hidden="1" x14ac:dyDescent="0.25">
      <c r="A149" s="58">
        <v>2355</v>
      </c>
      <c r="B149" s="101" t="s">
        <v>162</v>
      </c>
      <c r="C149" s="102">
        <f t="shared" ref="C149:C212" si="185">F149+I149+L149+O149</f>
        <v>0</v>
      </c>
      <c r="D149" s="232">
        <v>0</v>
      </c>
      <c r="E149" s="108"/>
      <c r="F149" s="343">
        <f t="shared" si="181"/>
        <v>0</v>
      </c>
      <c r="G149" s="232"/>
      <c r="H149" s="107"/>
      <c r="I149" s="233">
        <f t="shared" si="182"/>
        <v>0</v>
      </c>
      <c r="J149" s="107">
        <v>0</v>
      </c>
      <c r="K149" s="108"/>
      <c r="L149" s="234">
        <f t="shared" si="183"/>
        <v>0</v>
      </c>
      <c r="M149" s="235"/>
      <c r="N149" s="108"/>
      <c r="O149" s="233">
        <f t="shared" si="184"/>
        <v>0</v>
      </c>
      <c r="P149" s="236"/>
    </row>
    <row r="150" spans="1:16" hidden="1" x14ac:dyDescent="0.25">
      <c r="A150" s="58">
        <v>2359</v>
      </c>
      <c r="B150" s="101" t="s">
        <v>163</v>
      </c>
      <c r="C150" s="102">
        <f t="shared" si="185"/>
        <v>0</v>
      </c>
      <c r="D150" s="232">
        <v>0</v>
      </c>
      <c r="E150" s="108"/>
      <c r="F150" s="343">
        <f t="shared" si="181"/>
        <v>0</v>
      </c>
      <c r="G150" s="232"/>
      <c r="H150" s="107"/>
      <c r="I150" s="233">
        <f t="shared" si="182"/>
        <v>0</v>
      </c>
      <c r="J150" s="107">
        <v>0</v>
      </c>
      <c r="K150" s="108"/>
      <c r="L150" s="234">
        <f t="shared" si="183"/>
        <v>0</v>
      </c>
      <c r="M150" s="235"/>
      <c r="N150" s="108"/>
      <c r="O150" s="233">
        <f t="shared" si="184"/>
        <v>0</v>
      </c>
      <c r="P150" s="236"/>
    </row>
    <row r="151" spans="1:16" ht="24.75" hidden="1" customHeight="1" x14ac:dyDescent="0.25">
      <c r="A151" s="237">
        <v>2360</v>
      </c>
      <c r="B151" s="101" t="s">
        <v>164</v>
      </c>
      <c r="C151" s="102">
        <f t="shared" si="185"/>
        <v>0</v>
      </c>
      <c r="D151" s="238">
        <f>SUM(D152:D158)</f>
        <v>0</v>
      </c>
      <c r="E151" s="239">
        <f t="shared" ref="E151:F151" si="186">SUM(E152:E158)</f>
        <v>0</v>
      </c>
      <c r="F151" s="343">
        <f t="shared" si="186"/>
        <v>0</v>
      </c>
      <c r="G151" s="238">
        <f>SUM(G152:G158)</f>
        <v>0</v>
      </c>
      <c r="H151" s="240">
        <f t="shared" ref="H151:I151" si="187">SUM(H152:H158)</f>
        <v>0</v>
      </c>
      <c r="I151" s="233">
        <f t="shared" si="187"/>
        <v>0</v>
      </c>
      <c r="J151" s="240">
        <f>SUM(J152:J158)</f>
        <v>0</v>
      </c>
      <c r="K151" s="239">
        <f t="shared" ref="K151:L151" si="188">SUM(K152:K158)</f>
        <v>0</v>
      </c>
      <c r="L151" s="234">
        <f t="shared" si="188"/>
        <v>0</v>
      </c>
      <c r="M151" s="102">
        <f>SUM(M152:M158)</f>
        <v>0</v>
      </c>
      <c r="N151" s="239">
        <f t="shared" ref="N151:O151" si="189">SUM(N152:N158)</f>
        <v>0</v>
      </c>
      <c r="O151" s="233">
        <f t="shared" si="189"/>
        <v>0</v>
      </c>
      <c r="P151" s="236"/>
    </row>
    <row r="152" spans="1:16" hidden="1" x14ac:dyDescent="0.25">
      <c r="A152" s="57">
        <v>2361</v>
      </c>
      <c r="B152" s="101" t="s">
        <v>165</v>
      </c>
      <c r="C152" s="102">
        <f t="shared" si="185"/>
        <v>0</v>
      </c>
      <c r="D152" s="232">
        <v>0</v>
      </c>
      <c r="E152" s="108"/>
      <c r="F152" s="343">
        <f t="shared" ref="F152:F159" si="190">D152+E152</f>
        <v>0</v>
      </c>
      <c r="G152" s="232"/>
      <c r="H152" s="107"/>
      <c r="I152" s="233">
        <f t="shared" ref="I152:I159" si="191">G152+H152</f>
        <v>0</v>
      </c>
      <c r="J152" s="107">
        <v>0</v>
      </c>
      <c r="K152" s="108"/>
      <c r="L152" s="234">
        <f t="shared" ref="L152:L159" si="192">J152+K152</f>
        <v>0</v>
      </c>
      <c r="M152" s="235"/>
      <c r="N152" s="108"/>
      <c r="O152" s="233">
        <f t="shared" ref="O152:O159" si="193">M152+N152</f>
        <v>0</v>
      </c>
      <c r="P152" s="236"/>
    </row>
    <row r="153" spans="1:16" hidden="1" x14ac:dyDescent="0.25">
      <c r="A153" s="57">
        <v>2362</v>
      </c>
      <c r="B153" s="101" t="s">
        <v>166</v>
      </c>
      <c r="C153" s="102">
        <f t="shared" si="185"/>
        <v>0</v>
      </c>
      <c r="D153" s="232">
        <v>0</v>
      </c>
      <c r="E153" s="108"/>
      <c r="F153" s="343">
        <f t="shared" si="190"/>
        <v>0</v>
      </c>
      <c r="G153" s="232"/>
      <c r="H153" s="107"/>
      <c r="I153" s="233">
        <f t="shared" si="191"/>
        <v>0</v>
      </c>
      <c r="J153" s="107">
        <v>0</v>
      </c>
      <c r="K153" s="108"/>
      <c r="L153" s="234">
        <f t="shared" si="192"/>
        <v>0</v>
      </c>
      <c r="M153" s="235"/>
      <c r="N153" s="108"/>
      <c r="O153" s="233">
        <f t="shared" si="193"/>
        <v>0</v>
      </c>
      <c r="P153" s="236"/>
    </row>
    <row r="154" spans="1:16" hidden="1" x14ac:dyDescent="0.25">
      <c r="A154" s="57">
        <v>2363</v>
      </c>
      <c r="B154" s="101" t="s">
        <v>167</v>
      </c>
      <c r="C154" s="102">
        <f t="shared" si="185"/>
        <v>0</v>
      </c>
      <c r="D154" s="232">
        <v>0</v>
      </c>
      <c r="E154" s="108"/>
      <c r="F154" s="343">
        <f t="shared" si="190"/>
        <v>0</v>
      </c>
      <c r="G154" s="232"/>
      <c r="H154" s="107"/>
      <c r="I154" s="233">
        <f t="shared" si="191"/>
        <v>0</v>
      </c>
      <c r="J154" s="107">
        <v>0</v>
      </c>
      <c r="K154" s="108"/>
      <c r="L154" s="234">
        <f t="shared" si="192"/>
        <v>0</v>
      </c>
      <c r="M154" s="235"/>
      <c r="N154" s="108"/>
      <c r="O154" s="233">
        <f t="shared" si="193"/>
        <v>0</v>
      </c>
      <c r="P154" s="236"/>
    </row>
    <row r="155" spans="1:16" hidden="1" x14ac:dyDescent="0.25">
      <c r="A155" s="57">
        <v>2364</v>
      </c>
      <c r="B155" s="101" t="s">
        <v>168</v>
      </c>
      <c r="C155" s="102">
        <f t="shared" si="185"/>
        <v>0</v>
      </c>
      <c r="D155" s="232">
        <v>0</v>
      </c>
      <c r="E155" s="108"/>
      <c r="F155" s="343">
        <f t="shared" si="190"/>
        <v>0</v>
      </c>
      <c r="G155" s="232"/>
      <c r="H155" s="107"/>
      <c r="I155" s="233">
        <f t="shared" si="191"/>
        <v>0</v>
      </c>
      <c r="J155" s="107">
        <v>0</v>
      </c>
      <c r="K155" s="108"/>
      <c r="L155" s="234">
        <f t="shared" si="192"/>
        <v>0</v>
      </c>
      <c r="M155" s="235"/>
      <c r="N155" s="108"/>
      <c r="O155" s="233">
        <f t="shared" si="193"/>
        <v>0</v>
      </c>
      <c r="P155" s="236"/>
    </row>
    <row r="156" spans="1:16" ht="12.75" hidden="1" customHeight="1" x14ac:dyDescent="0.25">
      <c r="A156" s="57">
        <v>2365</v>
      </c>
      <c r="B156" s="101" t="s">
        <v>169</v>
      </c>
      <c r="C156" s="102">
        <f t="shared" si="185"/>
        <v>0</v>
      </c>
      <c r="D156" s="232">
        <v>0</v>
      </c>
      <c r="E156" s="108"/>
      <c r="F156" s="343">
        <f t="shared" si="190"/>
        <v>0</v>
      </c>
      <c r="G156" s="232"/>
      <c r="H156" s="107"/>
      <c r="I156" s="233">
        <f t="shared" si="191"/>
        <v>0</v>
      </c>
      <c r="J156" s="107">
        <v>0</v>
      </c>
      <c r="K156" s="108"/>
      <c r="L156" s="234">
        <f t="shared" si="192"/>
        <v>0</v>
      </c>
      <c r="M156" s="235"/>
      <c r="N156" s="108"/>
      <c r="O156" s="233">
        <f t="shared" si="193"/>
        <v>0</v>
      </c>
      <c r="P156" s="236"/>
    </row>
    <row r="157" spans="1:16" ht="36" hidden="1" x14ac:dyDescent="0.25">
      <c r="A157" s="57">
        <v>2366</v>
      </c>
      <c r="B157" s="101" t="s">
        <v>170</v>
      </c>
      <c r="C157" s="102">
        <f t="shared" si="185"/>
        <v>0</v>
      </c>
      <c r="D157" s="232">
        <v>0</v>
      </c>
      <c r="E157" s="108"/>
      <c r="F157" s="343">
        <f t="shared" si="190"/>
        <v>0</v>
      </c>
      <c r="G157" s="232"/>
      <c r="H157" s="107"/>
      <c r="I157" s="233">
        <f t="shared" si="191"/>
        <v>0</v>
      </c>
      <c r="J157" s="107">
        <v>0</v>
      </c>
      <c r="K157" s="108"/>
      <c r="L157" s="234">
        <f t="shared" si="192"/>
        <v>0</v>
      </c>
      <c r="M157" s="235"/>
      <c r="N157" s="108"/>
      <c r="O157" s="233">
        <f t="shared" si="193"/>
        <v>0</v>
      </c>
      <c r="P157" s="236"/>
    </row>
    <row r="158" spans="1:16" ht="36" hidden="1" x14ac:dyDescent="0.25">
      <c r="A158" s="57">
        <v>2369</v>
      </c>
      <c r="B158" s="101" t="s">
        <v>171</v>
      </c>
      <c r="C158" s="102">
        <f t="shared" si="185"/>
        <v>0</v>
      </c>
      <c r="D158" s="232">
        <v>0</v>
      </c>
      <c r="E158" s="108"/>
      <c r="F158" s="343">
        <f t="shared" si="190"/>
        <v>0</v>
      </c>
      <c r="G158" s="232"/>
      <c r="H158" s="107"/>
      <c r="I158" s="233">
        <f t="shared" si="191"/>
        <v>0</v>
      </c>
      <c r="J158" s="107">
        <v>0</v>
      </c>
      <c r="K158" s="108"/>
      <c r="L158" s="234">
        <f t="shared" si="192"/>
        <v>0</v>
      </c>
      <c r="M158" s="235"/>
      <c r="N158" s="108"/>
      <c r="O158" s="233">
        <f t="shared" si="193"/>
        <v>0</v>
      </c>
      <c r="P158" s="236"/>
    </row>
    <row r="159" spans="1:16" hidden="1" x14ac:dyDescent="0.25">
      <c r="A159" s="220">
        <v>2370</v>
      </c>
      <c r="B159" s="164" t="s">
        <v>172</v>
      </c>
      <c r="C159" s="170">
        <f t="shared" si="185"/>
        <v>0</v>
      </c>
      <c r="D159" s="241">
        <v>0</v>
      </c>
      <c r="E159" s="242"/>
      <c r="F159" s="358">
        <f t="shared" si="190"/>
        <v>0</v>
      </c>
      <c r="G159" s="241"/>
      <c r="H159" s="243"/>
      <c r="I159" s="224">
        <f t="shared" si="191"/>
        <v>0</v>
      </c>
      <c r="J159" s="243">
        <v>0</v>
      </c>
      <c r="K159" s="242"/>
      <c r="L159" s="225">
        <f t="shared" si="192"/>
        <v>0</v>
      </c>
      <c r="M159" s="244"/>
      <c r="N159" s="242"/>
      <c r="O159" s="224">
        <f t="shared" si="193"/>
        <v>0</v>
      </c>
      <c r="P159" s="226"/>
    </row>
    <row r="160" spans="1:16" hidden="1" x14ac:dyDescent="0.25">
      <c r="A160" s="220">
        <v>2380</v>
      </c>
      <c r="B160" s="164" t="s">
        <v>173</v>
      </c>
      <c r="C160" s="170">
        <f t="shared" si="185"/>
        <v>0</v>
      </c>
      <c r="D160" s="221">
        <f>SUM(D161:D162)</f>
        <v>0</v>
      </c>
      <c r="E160" s="222">
        <f t="shared" ref="E160:F160" si="194">SUM(E161:E162)</f>
        <v>0</v>
      </c>
      <c r="F160" s="358">
        <f t="shared" si="194"/>
        <v>0</v>
      </c>
      <c r="G160" s="221">
        <f>SUM(G161:G162)</f>
        <v>0</v>
      </c>
      <c r="H160" s="223">
        <f t="shared" ref="H160:I160" si="195">SUM(H161:H162)</f>
        <v>0</v>
      </c>
      <c r="I160" s="224">
        <f t="shared" si="195"/>
        <v>0</v>
      </c>
      <c r="J160" s="223">
        <f>SUM(J161:J162)</f>
        <v>0</v>
      </c>
      <c r="K160" s="222">
        <f t="shared" ref="K160:L160" si="196">SUM(K161:K162)</f>
        <v>0</v>
      </c>
      <c r="L160" s="225">
        <f t="shared" si="196"/>
        <v>0</v>
      </c>
      <c r="M160" s="170">
        <f>SUM(M161:M162)</f>
        <v>0</v>
      </c>
      <c r="N160" s="222">
        <f t="shared" ref="N160:O160" si="197">SUM(N161:N162)</f>
        <v>0</v>
      </c>
      <c r="O160" s="224">
        <f t="shared" si="197"/>
        <v>0</v>
      </c>
      <c r="P160" s="226"/>
    </row>
    <row r="161" spans="1:16" hidden="1" x14ac:dyDescent="0.25">
      <c r="A161" s="47">
        <v>2381</v>
      </c>
      <c r="B161" s="91" t="s">
        <v>174</v>
      </c>
      <c r="C161" s="92">
        <f t="shared" si="185"/>
        <v>0</v>
      </c>
      <c r="D161" s="227">
        <v>0</v>
      </c>
      <c r="E161" s="98"/>
      <c r="F161" s="359">
        <f t="shared" ref="F161:F164" si="198">D161+E161</f>
        <v>0</v>
      </c>
      <c r="G161" s="227"/>
      <c r="H161" s="97"/>
      <c r="I161" s="228">
        <f t="shared" ref="I161:I164" si="199">G161+H161</f>
        <v>0</v>
      </c>
      <c r="J161" s="97">
        <v>0</v>
      </c>
      <c r="K161" s="98"/>
      <c r="L161" s="229">
        <f t="shared" ref="L161:L164" si="200">J161+K161</f>
        <v>0</v>
      </c>
      <c r="M161" s="230"/>
      <c r="N161" s="98"/>
      <c r="O161" s="228">
        <f t="shared" ref="O161:O164" si="201">M161+N161</f>
        <v>0</v>
      </c>
      <c r="P161" s="231"/>
    </row>
    <row r="162" spans="1:16" ht="24" hidden="1" x14ac:dyDescent="0.25">
      <c r="A162" s="57">
        <v>2389</v>
      </c>
      <c r="B162" s="101" t="s">
        <v>175</v>
      </c>
      <c r="C162" s="102">
        <f t="shared" si="185"/>
        <v>0</v>
      </c>
      <c r="D162" s="232">
        <v>0</v>
      </c>
      <c r="E162" s="108"/>
      <c r="F162" s="343">
        <f t="shared" si="198"/>
        <v>0</v>
      </c>
      <c r="G162" s="232"/>
      <c r="H162" s="107"/>
      <c r="I162" s="233">
        <f t="shared" si="199"/>
        <v>0</v>
      </c>
      <c r="J162" s="107">
        <v>0</v>
      </c>
      <c r="K162" s="108"/>
      <c r="L162" s="234">
        <f t="shared" si="200"/>
        <v>0</v>
      </c>
      <c r="M162" s="235"/>
      <c r="N162" s="108"/>
      <c r="O162" s="233">
        <f t="shared" si="201"/>
        <v>0</v>
      </c>
      <c r="P162" s="236"/>
    </row>
    <row r="163" spans="1:16" hidden="1" x14ac:dyDescent="0.25">
      <c r="A163" s="220">
        <v>2390</v>
      </c>
      <c r="B163" s="164" t="s">
        <v>176</v>
      </c>
      <c r="C163" s="170">
        <f t="shared" si="185"/>
        <v>0</v>
      </c>
      <c r="D163" s="241">
        <v>0</v>
      </c>
      <c r="E163" s="242"/>
      <c r="F163" s="358">
        <f t="shared" si="198"/>
        <v>0</v>
      </c>
      <c r="G163" s="241"/>
      <c r="H163" s="243"/>
      <c r="I163" s="224">
        <f t="shared" si="199"/>
        <v>0</v>
      </c>
      <c r="J163" s="243">
        <v>0</v>
      </c>
      <c r="K163" s="242"/>
      <c r="L163" s="225">
        <f t="shared" si="200"/>
        <v>0</v>
      </c>
      <c r="M163" s="244"/>
      <c r="N163" s="242"/>
      <c r="O163" s="224">
        <f t="shared" si="201"/>
        <v>0</v>
      </c>
      <c r="P163" s="226"/>
    </row>
    <row r="164" spans="1:16" hidden="1" x14ac:dyDescent="0.25">
      <c r="A164" s="76">
        <v>2400</v>
      </c>
      <c r="B164" s="213" t="s">
        <v>177</v>
      </c>
      <c r="C164" s="77">
        <f t="shared" si="185"/>
        <v>0</v>
      </c>
      <c r="D164" s="254">
        <v>0</v>
      </c>
      <c r="E164" s="255"/>
      <c r="F164" s="345">
        <f t="shared" si="198"/>
        <v>0</v>
      </c>
      <c r="G164" s="254"/>
      <c r="H164" s="256"/>
      <c r="I164" s="215">
        <f t="shared" si="199"/>
        <v>0</v>
      </c>
      <c r="J164" s="256">
        <v>0</v>
      </c>
      <c r="K164" s="255"/>
      <c r="L164" s="89">
        <f t="shared" si="200"/>
        <v>0</v>
      </c>
      <c r="M164" s="257"/>
      <c r="N164" s="255"/>
      <c r="O164" s="215">
        <f t="shared" si="201"/>
        <v>0</v>
      </c>
      <c r="P164" s="245"/>
    </row>
    <row r="165" spans="1:16" ht="24" x14ac:dyDescent="0.25">
      <c r="A165" s="76">
        <v>2500</v>
      </c>
      <c r="B165" s="213" t="s">
        <v>178</v>
      </c>
      <c r="C165" s="424">
        <f t="shared" si="185"/>
        <v>2100</v>
      </c>
      <c r="D165" s="214">
        <f>SUM(D166,D171)</f>
        <v>2100</v>
      </c>
      <c r="E165" s="88">
        <f t="shared" ref="E165:O165" si="202">SUM(E166,E171)</f>
        <v>0</v>
      </c>
      <c r="F165" s="345">
        <f t="shared" si="202"/>
        <v>2100</v>
      </c>
      <c r="G165" s="214">
        <f t="shared" si="202"/>
        <v>0</v>
      </c>
      <c r="H165" s="87">
        <f t="shared" si="202"/>
        <v>0</v>
      </c>
      <c r="I165" s="215">
        <f t="shared" si="202"/>
        <v>0</v>
      </c>
      <c r="J165" s="87">
        <f t="shared" si="202"/>
        <v>0</v>
      </c>
      <c r="K165" s="88">
        <f t="shared" si="202"/>
        <v>0</v>
      </c>
      <c r="L165" s="345">
        <f t="shared" si="202"/>
        <v>0</v>
      </c>
      <c r="M165" s="216">
        <f t="shared" si="202"/>
        <v>0</v>
      </c>
      <c r="N165" s="217">
        <f t="shared" si="202"/>
        <v>0</v>
      </c>
      <c r="O165" s="361">
        <f t="shared" si="202"/>
        <v>0</v>
      </c>
      <c r="P165" s="219"/>
    </row>
    <row r="166" spans="1:16" ht="16.5" customHeight="1" x14ac:dyDescent="0.25">
      <c r="A166" s="337">
        <v>2510</v>
      </c>
      <c r="B166" s="91" t="s">
        <v>179</v>
      </c>
      <c r="C166" s="433">
        <f t="shared" si="185"/>
        <v>2100</v>
      </c>
      <c r="D166" s="246">
        <f>SUM(D167:D170)</f>
        <v>2100</v>
      </c>
      <c r="E166" s="247">
        <f t="shared" ref="E166:O166" si="203">SUM(E167:E170)</f>
        <v>0</v>
      </c>
      <c r="F166" s="359">
        <f t="shared" si="203"/>
        <v>2100</v>
      </c>
      <c r="G166" s="246">
        <f t="shared" si="203"/>
        <v>0</v>
      </c>
      <c r="H166" s="248">
        <f t="shared" si="203"/>
        <v>0</v>
      </c>
      <c r="I166" s="228">
        <f t="shared" si="203"/>
        <v>0</v>
      </c>
      <c r="J166" s="248">
        <f t="shared" si="203"/>
        <v>0</v>
      </c>
      <c r="K166" s="247">
        <f t="shared" si="203"/>
        <v>0</v>
      </c>
      <c r="L166" s="359">
        <f t="shared" si="203"/>
        <v>0</v>
      </c>
      <c r="M166" s="113">
        <f t="shared" si="203"/>
        <v>0</v>
      </c>
      <c r="N166" s="258">
        <f t="shared" si="203"/>
        <v>0</v>
      </c>
      <c r="O166" s="259">
        <f t="shared" si="203"/>
        <v>0</v>
      </c>
      <c r="P166" s="260"/>
    </row>
    <row r="167" spans="1:16" ht="24" hidden="1" x14ac:dyDescent="0.25">
      <c r="A167" s="58">
        <v>2512</v>
      </c>
      <c r="B167" s="101" t="s">
        <v>180</v>
      </c>
      <c r="C167" s="102">
        <f t="shared" si="185"/>
        <v>0</v>
      </c>
      <c r="D167" s="232">
        <v>0</v>
      </c>
      <c r="E167" s="108"/>
      <c r="F167" s="343">
        <f t="shared" ref="F167:F172" si="204">D167+E167</f>
        <v>0</v>
      </c>
      <c r="G167" s="232"/>
      <c r="H167" s="107"/>
      <c r="I167" s="233">
        <f t="shared" ref="I167:I172" si="205">G167+H167</f>
        <v>0</v>
      </c>
      <c r="J167" s="107">
        <v>0</v>
      </c>
      <c r="K167" s="108"/>
      <c r="L167" s="234">
        <f t="shared" ref="L167:L172" si="206">J167+K167</f>
        <v>0</v>
      </c>
      <c r="M167" s="235"/>
      <c r="N167" s="108"/>
      <c r="O167" s="233">
        <f t="shared" ref="O167:O172" si="207">M167+N167</f>
        <v>0</v>
      </c>
      <c r="P167" s="236"/>
    </row>
    <row r="168" spans="1:16" ht="36" hidden="1" x14ac:dyDescent="0.25">
      <c r="A168" s="58">
        <v>2513</v>
      </c>
      <c r="B168" s="101" t="s">
        <v>181</v>
      </c>
      <c r="C168" s="102">
        <f t="shared" si="185"/>
        <v>0</v>
      </c>
      <c r="D168" s="232">
        <v>0</v>
      </c>
      <c r="E168" s="108"/>
      <c r="F168" s="343">
        <f t="shared" si="204"/>
        <v>0</v>
      </c>
      <c r="G168" s="232"/>
      <c r="H168" s="107"/>
      <c r="I168" s="233">
        <f t="shared" si="205"/>
        <v>0</v>
      </c>
      <c r="J168" s="107">
        <v>0</v>
      </c>
      <c r="K168" s="108"/>
      <c r="L168" s="234">
        <f t="shared" si="206"/>
        <v>0</v>
      </c>
      <c r="M168" s="235"/>
      <c r="N168" s="108"/>
      <c r="O168" s="233">
        <f t="shared" si="207"/>
        <v>0</v>
      </c>
      <c r="P168" s="236"/>
    </row>
    <row r="169" spans="1:16" ht="24" hidden="1" x14ac:dyDescent="0.25">
      <c r="A169" s="58">
        <v>2515</v>
      </c>
      <c r="B169" s="101" t="s">
        <v>182</v>
      </c>
      <c r="C169" s="102">
        <f t="shared" si="185"/>
        <v>0</v>
      </c>
      <c r="D169" s="232">
        <v>0</v>
      </c>
      <c r="E169" s="108"/>
      <c r="F169" s="343">
        <f t="shared" si="204"/>
        <v>0</v>
      </c>
      <c r="G169" s="232"/>
      <c r="H169" s="107"/>
      <c r="I169" s="233">
        <f t="shared" si="205"/>
        <v>0</v>
      </c>
      <c r="J169" s="107">
        <v>0</v>
      </c>
      <c r="K169" s="108"/>
      <c r="L169" s="234">
        <f t="shared" si="206"/>
        <v>0</v>
      </c>
      <c r="M169" s="235"/>
      <c r="N169" s="108"/>
      <c r="O169" s="233">
        <f t="shared" si="207"/>
        <v>0</v>
      </c>
      <c r="P169" s="236"/>
    </row>
    <row r="170" spans="1:16" ht="24" x14ac:dyDescent="0.25">
      <c r="A170" s="58">
        <v>2519</v>
      </c>
      <c r="B170" s="101" t="s">
        <v>183</v>
      </c>
      <c r="C170" s="432">
        <f t="shared" si="185"/>
        <v>2100</v>
      </c>
      <c r="D170" s="232">
        <v>2100</v>
      </c>
      <c r="E170" s="108"/>
      <c r="F170" s="343">
        <f t="shared" si="204"/>
        <v>2100</v>
      </c>
      <c r="G170" s="232"/>
      <c r="H170" s="107"/>
      <c r="I170" s="233">
        <f t="shared" si="205"/>
        <v>0</v>
      </c>
      <c r="J170" s="107">
        <v>0</v>
      </c>
      <c r="K170" s="108"/>
      <c r="L170" s="343">
        <f t="shared" si="206"/>
        <v>0</v>
      </c>
      <c r="M170" s="235"/>
      <c r="N170" s="108"/>
      <c r="O170" s="233">
        <f t="shared" si="207"/>
        <v>0</v>
      </c>
      <c r="P170" s="236"/>
    </row>
    <row r="171" spans="1:16" hidden="1" x14ac:dyDescent="0.25">
      <c r="A171" s="237">
        <v>2520</v>
      </c>
      <c r="B171" s="101" t="s">
        <v>184</v>
      </c>
      <c r="C171" s="102">
        <f t="shared" si="185"/>
        <v>0</v>
      </c>
      <c r="D171" s="232">
        <v>0</v>
      </c>
      <c r="E171" s="108"/>
      <c r="F171" s="343">
        <f t="shared" si="204"/>
        <v>0</v>
      </c>
      <c r="G171" s="232"/>
      <c r="H171" s="107"/>
      <c r="I171" s="233">
        <f t="shared" si="205"/>
        <v>0</v>
      </c>
      <c r="J171" s="107">
        <v>0</v>
      </c>
      <c r="K171" s="108"/>
      <c r="L171" s="234">
        <f t="shared" si="206"/>
        <v>0</v>
      </c>
      <c r="M171" s="235"/>
      <c r="N171" s="108"/>
      <c r="O171" s="233">
        <f t="shared" si="207"/>
        <v>0</v>
      </c>
      <c r="P171" s="236"/>
    </row>
    <row r="172" spans="1:16" s="261" customFormat="1" ht="36" hidden="1" customHeight="1" x14ac:dyDescent="0.25">
      <c r="A172" s="21">
        <v>2800</v>
      </c>
      <c r="B172" s="91" t="s">
        <v>185</v>
      </c>
      <c r="C172" s="92">
        <f t="shared" si="185"/>
        <v>0</v>
      </c>
      <c r="D172" s="50">
        <v>0</v>
      </c>
      <c r="E172" s="51"/>
      <c r="F172" s="342">
        <f t="shared" si="204"/>
        <v>0</v>
      </c>
      <c r="G172" s="50"/>
      <c r="H172" s="52"/>
      <c r="I172" s="53">
        <f t="shared" si="205"/>
        <v>0</v>
      </c>
      <c r="J172" s="52">
        <v>0</v>
      </c>
      <c r="K172" s="51"/>
      <c r="L172" s="54">
        <f t="shared" si="206"/>
        <v>0</v>
      </c>
      <c r="M172" s="55"/>
      <c r="N172" s="51"/>
      <c r="O172" s="53">
        <f t="shared" si="207"/>
        <v>0</v>
      </c>
      <c r="P172" s="56"/>
    </row>
    <row r="173" spans="1:16" hidden="1" x14ac:dyDescent="0.25">
      <c r="A173" s="205">
        <v>3000</v>
      </c>
      <c r="B173" s="205" t="s">
        <v>186</v>
      </c>
      <c r="C173" s="206">
        <f t="shared" si="185"/>
        <v>0</v>
      </c>
      <c r="D173" s="207">
        <f>SUM(D174,D184)</f>
        <v>0</v>
      </c>
      <c r="E173" s="208">
        <f t="shared" ref="E173:F173" si="208">SUM(E174,E184)</f>
        <v>0</v>
      </c>
      <c r="F173" s="357">
        <f t="shared" si="208"/>
        <v>0</v>
      </c>
      <c r="G173" s="207">
        <f>SUM(G174,G184)</f>
        <v>0</v>
      </c>
      <c r="H173" s="209">
        <f t="shared" ref="H173:I173" si="209">SUM(H174,H184)</f>
        <v>0</v>
      </c>
      <c r="I173" s="210">
        <f t="shared" si="209"/>
        <v>0</v>
      </c>
      <c r="J173" s="209">
        <f>SUM(J174,J184)</f>
        <v>0</v>
      </c>
      <c r="K173" s="208">
        <f t="shared" ref="K173:L173" si="210">SUM(K174,K184)</f>
        <v>0</v>
      </c>
      <c r="L173" s="211">
        <f t="shared" si="210"/>
        <v>0</v>
      </c>
      <c r="M173" s="206">
        <f>SUM(M174,M184)</f>
        <v>0</v>
      </c>
      <c r="N173" s="208">
        <f t="shared" ref="N173:O173" si="211">SUM(N174,N184)</f>
        <v>0</v>
      </c>
      <c r="O173" s="210">
        <f t="shared" si="211"/>
        <v>0</v>
      </c>
      <c r="P173" s="212"/>
    </row>
    <row r="174" spans="1:16" ht="24" hidden="1" x14ac:dyDescent="0.25">
      <c r="A174" s="76">
        <v>3200</v>
      </c>
      <c r="B174" s="262" t="s">
        <v>187</v>
      </c>
      <c r="C174" s="77">
        <f t="shared" si="185"/>
        <v>0</v>
      </c>
      <c r="D174" s="214">
        <f>SUM(D175,D179)</f>
        <v>0</v>
      </c>
      <c r="E174" s="88">
        <f t="shared" ref="E174:O174" si="212">SUM(E175,E179)</f>
        <v>0</v>
      </c>
      <c r="F174" s="345">
        <f t="shared" si="212"/>
        <v>0</v>
      </c>
      <c r="G174" s="214">
        <f t="shared" si="212"/>
        <v>0</v>
      </c>
      <c r="H174" s="87">
        <f t="shared" si="212"/>
        <v>0</v>
      </c>
      <c r="I174" s="215">
        <f t="shared" si="212"/>
        <v>0</v>
      </c>
      <c r="J174" s="87">
        <f t="shared" si="212"/>
        <v>0</v>
      </c>
      <c r="K174" s="88">
        <f t="shared" si="212"/>
        <v>0</v>
      </c>
      <c r="L174" s="89">
        <f t="shared" si="212"/>
        <v>0</v>
      </c>
      <c r="M174" s="216">
        <f t="shared" si="212"/>
        <v>0</v>
      </c>
      <c r="N174" s="217">
        <f t="shared" si="212"/>
        <v>0</v>
      </c>
      <c r="O174" s="218">
        <f t="shared" si="212"/>
        <v>0</v>
      </c>
      <c r="P174" s="219"/>
    </row>
    <row r="175" spans="1:16" ht="36" hidden="1" x14ac:dyDescent="0.25">
      <c r="A175" s="337">
        <v>3260</v>
      </c>
      <c r="B175" s="91" t="s">
        <v>188</v>
      </c>
      <c r="C175" s="92">
        <f t="shared" si="185"/>
        <v>0</v>
      </c>
      <c r="D175" s="246">
        <f>SUM(D176:D178)</f>
        <v>0</v>
      </c>
      <c r="E175" s="247">
        <f t="shared" ref="E175:F175" si="213">SUM(E176:E178)</f>
        <v>0</v>
      </c>
      <c r="F175" s="359">
        <f t="shared" si="213"/>
        <v>0</v>
      </c>
      <c r="G175" s="246">
        <f>SUM(G176:G178)</f>
        <v>0</v>
      </c>
      <c r="H175" s="248">
        <f t="shared" ref="H175:I175" si="214">SUM(H176:H178)</f>
        <v>0</v>
      </c>
      <c r="I175" s="228">
        <f t="shared" si="214"/>
        <v>0</v>
      </c>
      <c r="J175" s="248">
        <f>SUM(J176:J178)</f>
        <v>0</v>
      </c>
      <c r="K175" s="247">
        <f t="shared" ref="K175:L175" si="215">SUM(K176:K178)</f>
        <v>0</v>
      </c>
      <c r="L175" s="229">
        <f t="shared" si="215"/>
        <v>0</v>
      </c>
      <c r="M175" s="92">
        <f>SUM(M176:M178)</f>
        <v>0</v>
      </c>
      <c r="N175" s="247">
        <f t="shared" ref="N175:O175" si="216">SUM(N176:N178)</f>
        <v>0</v>
      </c>
      <c r="O175" s="228">
        <f t="shared" si="216"/>
        <v>0</v>
      </c>
      <c r="P175" s="231"/>
    </row>
    <row r="176" spans="1:16" ht="24" hidden="1" x14ac:dyDescent="0.25">
      <c r="A176" s="58">
        <v>3261</v>
      </c>
      <c r="B176" s="101" t="s">
        <v>189</v>
      </c>
      <c r="C176" s="102">
        <f t="shared" si="185"/>
        <v>0</v>
      </c>
      <c r="D176" s="232">
        <v>0</v>
      </c>
      <c r="E176" s="108"/>
      <c r="F176" s="343">
        <f t="shared" ref="F176:F178" si="217">D176+E176</f>
        <v>0</v>
      </c>
      <c r="G176" s="232"/>
      <c r="H176" s="107"/>
      <c r="I176" s="233">
        <f t="shared" ref="I176:I178" si="218">G176+H176</f>
        <v>0</v>
      </c>
      <c r="J176" s="107">
        <v>0</v>
      </c>
      <c r="K176" s="108"/>
      <c r="L176" s="234">
        <f t="shared" ref="L176:L178" si="219">J176+K176</f>
        <v>0</v>
      </c>
      <c r="M176" s="235"/>
      <c r="N176" s="108"/>
      <c r="O176" s="233">
        <f t="shared" ref="O176:O178" si="220">M176+N176</f>
        <v>0</v>
      </c>
      <c r="P176" s="236"/>
    </row>
    <row r="177" spans="1:16" ht="36" hidden="1" x14ac:dyDescent="0.25">
      <c r="A177" s="58">
        <v>3262</v>
      </c>
      <c r="B177" s="101" t="s">
        <v>190</v>
      </c>
      <c r="C177" s="102">
        <f t="shared" si="185"/>
        <v>0</v>
      </c>
      <c r="D177" s="232">
        <v>0</v>
      </c>
      <c r="E177" s="108"/>
      <c r="F177" s="343">
        <f t="shared" si="217"/>
        <v>0</v>
      </c>
      <c r="G177" s="232"/>
      <c r="H177" s="107"/>
      <c r="I177" s="233">
        <f t="shared" si="218"/>
        <v>0</v>
      </c>
      <c r="J177" s="107">
        <v>0</v>
      </c>
      <c r="K177" s="108"/>
      <c r="L177" s="234">
        <f t="shared" si="219"/>
        <v>0</v>
      </c>
      <c r="M177" s="235"/>
      <c r="N177" s="108"/>
      <c r="O177" s="233">
        <f t="shared" si="220"/>
        <v>0</v>
      </c>
      <c r="P177" s="236"/>
    </row>
    <row r="178" spans="1:16" ht="24" hidden="1" x14ac:dyDescent="0.25">
      <c r="A178" s="58">
        <v>3263</v>
      </c>
      <c r="B178" s="101" t="s">
        <v>191</v>
      </c>
      <c r="C178" s="102">
        <f t="shared" si="185"/>
        <v>0</v>
      </c>
      <c r="D178" s="232">
        <v>0</v>
      </c>
      <c r="E178" s="108"/>
      <c r="F178" s="343">
        <f t="shared" si="217"/>
        <v>0</v>
      </c>
      <c r="G178" s="232"/>
      <c r="H178" s="107"/>
      <c r="I178" s="233">
        <f t="shared" si="218"/>
        <v>0</v>
      </c>
      <c r="J178" s="107">
        <v>0</v>
      </c>
      <c r="K178" s="108"/>
      <c r="L178" s="234">
        <f t="shared" si="219"/>
        <v>0</v>
      </c>
      <c r="M178" s="235"/>
      <c r="N178" s="108"/>
      <c r="O178" s="233">
        <f t="shared" si="220"/>
        <v>0</v>
      </c>
      <c r="P178" s="236"/>
    </row>
    <row r="179" spans="1:16" ht="72" hidden="1" x14ac:dyDescent="0.25">
      <c r="A179" s="337">
        <v>3290</v>
      </c>
      <c r="B179" s="91" t="s">
        <v>192</v>
      </c>
      <c r="C179" s="263">
        <f t="shared" si="185"/>
        <v>0</v>
      </c>
      <c r="D179" s="246">
        <f>SUM(D180:D183)</f>
        <v>0</v>
      </c>
      <c r="E179" s="247">
        <f t="shared" ref="E179:O179" si="221">SUM(E180:E183)</f>
        <v>0</v>
      </c>
      <c r="F179" s="359">
        <f t="shared" si="221"/>
        <v>0</v>
      </c>
      <c r="G179" s="246">
        <f t="shared" si="221"/>
        <v>0</v>
      </c>
      <c r="H179" s="248">
        <f t="shared" si="221"/>
        <v>0</v>
      </c>
      <c r="I179" s="228">
        <f t="shared" si="221"/>
        <v>0</v>
      </c>
      <c r="J179" s="248">
        <f t="shared" si="221"/>
        <v>0</v>
      </c>
      <c r="K179" s="247">
        <f t="shared" si="221"/>
        <v>0</v>
      </c>
      <c r="L179" s="229">
        <f t="shared" si="221"/>
        <v>0</v>
      </c>
      <c r="M179" s="263">
        <f t="shared" si="221"/>
        <v>0</v>
      </c>
      <c r="N179" s="264">
        <f t="shared" si="221"/>
        <v>0</v>
      </c>
      <c r="O179" s="265">
        <f t="shared" si="221"/>
        <v>0</v>
      </c>
      <c r="P179" s="266"/>
    </row>
    <row r="180" spans="1:16" ht="60" hidden="1" x14ac:dyDescent="0.25">
      <c r="A180" s="58">
        <v>3291</v>
      </c>
      <c r="B180" s="101" t="s">
        <v>193</v>
      </c>
      <c r="C180" s="102">
        <f t="shared" si="185"/>
        <v>0</v>
      </c>
      <c r="D180" s="232">
        <v>0</v>
      </c>
      <c r="E180" s="108"/>
      <c r="F180" s="343">
        <f t="shared" ref="F180:F183" si="222">D180+E180</f>
        <v>0</v>
      </c>
      <c r="G180" s="232"/>
      <c r="H180" s="107"/>
      <c r="I180" s="233">
        <f t="shared" ref="I180:I183" si="223">G180+H180</f>
        <v>0</v>
      </c>
      <c r="J180" s="107">
        <v>0</v>
      </c>
      <c r="K180" s="108"/>
      <c r="L180" s="234">
        <f t="shared" ref="L180:L183" si="224">J180+K180</f>
        <v>0</v>
      </c>
      <c r="M180" s="235"/>
      <c r="N180" s="108"/>
      <c r="O180" s="233">
        <f t="shared" ref="O180:O183" si="225">M180+N180</f>
        <v>0</v>
      </c>
      <c r="P180" s="236"/>
    </row>
    <row r="181" spans="1:16" ht="60" hidden="1" x14ac:dyDescent="0.25">
      <c r="A181" s="58">
        <v>3292</v>
      </c>
      <c r="B181" s="101" t="s">
        <v>194</v>
      </c>
      <c r="C181" s="102">
        <f t="shared" si="185"/>
        <v>0</v>
      </c>
      <c r="D181" s="232">
        <v>0</v>
      </c>
      <c r="E181" s="108"/>
      <c r="F181" s="343">
        <f t="shared" si="222"/>
        <v>0</v>
      </c>
      <c r="G181" s="232"/>
      <c r="H181" s="107"/>
      <c r="I181" s="233">
        <f t="shared" si="223"/>
        <v>0</v>
      </c>
      <c r="J181" s="107">
        <v>0</v>
      </c>
      <c r="K181" s="108"/>
      <c r="L181" s="234">
        <f t="shared" si="224"/>
        <v>0</v>
      </c>
      <c r="M181" s="235"/>
      <c r="N181" s="108"/>
      <c r="O181" s="233">
        <f t="shared" si="225"/>
        <v>0</v>
      </c>
      <c r="P181" s="236"/>
    </row>
    <row r="182" spans="1:16" ht="60" hidden="1" x14ac:dyDescent="0.25">
      <c r="A182" s="58">
        <v>3293</v>
      </c>
      <c r="B182" s="101" t="s">
        <v>195</v>
      </c>
      <c r="C182" s="102">
        <f t="shared" si="185"/>
        <v>0</v>
      </c>
      <c r="D182" s="232">
        <v>0</v>
      </c>
      <c r="E182" s="108"/>
      <c r="F182" s="343">
        <f t="shared" si="222"/>
        <v>0</v>
      </c>
      <c r="G182" s="232"/>
      <c r="H182" s="107"/>
      <c r="I182" s="233">
        <f t="shared" si="223"/>
        <v>0</v>
      </c>
      <c r="J182" s="107">
        <v>0</v>
      </c>
      <c r="K182" s="108"/>
      <c r="L182" s="234">
        <f t="shared" si="224"/>
        <v>0</v>
      </c>
      <c r="M182" s="235"/>
      <c r="N182" s="108"/>
      <c r="O182" s="233">
        <f t="shared" si="225"/>
        <v>0</v>
      </c>
      <c r="P182" s="236"/>
    </row>
    <row r="183" spans="1:16" ht="48" hidden="1" x14ac:dyDescent="0.25">
      <c r="A183" s="267">
        <v>3294</v>
      </c>
      <c r="B183" s="101" t="s">
        <v>196</v>
      </c>
      <c r="C183" s="263">
        <f t="shared" si="185"/>
        <v>0</v>
      </c>
      <c r="D183" s="268">
        <v>0</v>
      </c>
      <c r="E183" s="269"/>
      <c r="F183" s="360">
        <f t="shared" si="222"/>
        <v>0</v>
      </c>
      <c r="G183" s="268"/>
      <c r="H183" s="270"/>
      <c r="I183" s="265">
        <f t="shared" si="223"/>
        <v>0</v>
      </c>
      <c r="J183" s="270">
        <v>0</v>
      </c>
      <c r="K183" s="269"/>
      <c r="L183" s="271">
        <f t="shared" si="224"/>
        <v>0</v>
      </c>
      <c r="M183" s="272"/>
      <c r="N183" s="269"/>
      <c r="O183" s="265">
        <f t="shared" si="225"/>
        <v>0</v>
      </c>
      <c r="P183" s="266"/>
    </row>
    <row r="184" spans="1:16" ht="36" hidden="1" x14ac:dyDescent="0.25">
      <c r="A184" s="273">
        <v>3300</v>
      </c>
      <c r="B184" s="262" t="s">
        <v>197</v>
      </c>
      <c r="C184" s="216">
        <f t="shared" si="185"/>
        <v>0</v>
      </c>
      <c r="D184" s="274">
        <f>SUM(D185:D186)</f>
        <v>0</v>
      </c>
      <c r="E184" s="217">
        <f t="shared" ref="E184:O184" si="226">SUM(E185:E186)</f>
        <v>0</v>
      </c>
      <c r="F184" s="361">
        <f t="shared" si="226"/>
        <v>0</v>
      </c>
      <c r="G184" s="274">
        <f t="shared" si="226"/>
        <v>0</v>
      </c>
      <c r="H184" s="275">
        <f t="shared" si="226"/>
        <v>0</v>
      </c>
      <c r="I184" s="218">
        <f t="shared" si="226"/>
        <v>0</v>
      </c>
      <c r="J184" s="275">
        <f t="shared" si="226"/>
        <v>0</v>
      </c>
      <c r="K184" s="217">
        <f t="shared" si="226"/>
        <v>0</v>
      </c>
      <c r="L184" s="276">
        <f t="shared" si="226"/>
        <v>0</v>
      </c>
      <c r="M184" s="216">
        <f t="shared" si="226"/>
        <v>0</v>
      </c>
      <c r="N184" s="217">
        <f t="shared" si="226"/>
        <v>0</v>
      </c>
      <c r="O184" s="218">
        <f t="shared" si="226"/>
        <v>0</v>
      </c>
      <c r="P184" s="219"/>
    </row>
    <row r="185" spans="1:16" ht="48" hidden="1" x14ac:dyDescent="0.25">
      <c r="A185" s="163">
        <v>3310</v>
      </c>
      <c r="B185" s="164" t="s">
        <v>198</v>
      </c>
      <c r="C185" s="170">
        <f t="shared" si="185"/>
        <v>0</v>
      </c>
      <c r="D185" s="241">
        <v>0</v>
      </c>
      <c r="E185" s="242"/>
      <c r="F185" s="358">
        <f t="shared" ref="F185:F186" si="227">D185+E185</f>
        <v>0</v>
      </c>
      <c r="G185" s="241"/>
      <c r="H185" s="243"/>
      <c r="I185" s="224">
        <f t="shared" ref="I185:I186" si="228">G185+H185</f>
        <v>0</v>
      </c>
      <c r="J185" s="243">
        <v>0</v>
      </c>
      <c r="K185" s="242"/>
      <c r="L185" s="225">
        <f t="shared" ref="L185:L186" si="229">J185+K185</f>
        <v>0</v>
      </c>
      <c r="M185" s="244"/>
      <c r="N185" s="242"/>
      <c r="O185" s="224">
        <f t="shared" ref="O185:O186" si="230">M185+N185</f>
        <v>0</v>
      </c>
      <c r="P185" s="226"/>
    </row>
    <row r="186" spans="1:16" ht="48.75" hidden="1" customHeight="1" x14ac:dyDescent="0.25">
      <c r="A186" s="48">
        <v>3320</v>
      </c>
      <c r="B186" s="91" t="s">
        <v>199</v>
      </c>
      <c r="C186" s="92">
        <f t="shared" si="185"/>
        <v>0</v>
      </c>
      <c r="D186" s="227">
        <v>0</v>
      </c>
      <c r="E186" s="98"/>
      <c r="F186" s="359">
        <f t="shared" si="227"/>
        <v>0</v>
      </c>
      <c r="G186" s="227"/>
      <c r="H186" s="97"/>
      <c r="I186" s="228">
        <f t="shared" si="228"/>
        <v>0</v>
      </c>
      <c r="J186" s="97">
        <v>0</v>
      </c>
      <c r="K186" s="98"/>
      <c r="L186" s="229">
        <f t="shared" si="229"/>
        <v>0</v>
      </c>
      <c r="M186" s="230"/>
      <c r="N186" s="98"/>
      <c r="O186" s="228">
        <f t="shared" si="230"/>
        <v>0</v>
      </c>
      <c r="P186" s="231"/>
    </row>
    <row r="187" spans="1:16" hidden="1" x14ac:dyDescent="0.25">
      <c r="A187" s="277">
        <v>4000</v>
      </c>
      <c r="B187" s="205" t="s">
        <v>200</v>
      </c>
      <c r="C187" s="206">
        <f t="shared" si="185"/>
        <v>0</v>
      </c>
      <c r="D187" s="207">
        <f>SUM(D188,D191)</f>
        <v>0</v>
      </c>
      <c r="E187" s="208">
        <f t="shared" ref="E187:F187" si="231">SUM(E188,E191)</f>
        <v>0</v>
      </c>
      <c r="F187" s="357">
        <f t="shared" si="231"/>
        <v>0</v>
      </c>
      <c r="G187" s="207">
        <f>SUM(G188,G191)</f>
        <v>0</v>
      </c>
      <c r="H187" s="209">
        <f t="shared" ref="H187:I187" si="232">SUM(H188,H191)</f>
        <v>0</v>
      </c>
      <c r="I187" s="210">
        <f t="shared" si="232"/>
        <v>0</v>
      </c>
      <c r="J187" s="209">
        <f>SUM(J188,J191)</f>
        <v>0</v>
      </c>
      <c r="K187" s="208">
        <f t="shared" ref="K187:L187" si="233">SUM(K188,K191)</f>
        <v>0</v>
      </c>
      <c r="L187" s="211">
        <f t="shared" si="233"/>
        <v>0</v>
      </c>
      <c r="M187" s="206">
        <f>SUM(M188,M191)</f>
        <v>0</v>
      </c>
      <c r="N187" s="208">
        <f t="shared" ref="N187:O187" si="234">SUM(N188,N191)</f>
        <v>0</v>
      </c>
      <c r="O187" s="210">
        <f t="shared" si="234"/>
        <v>0</v>
      </c>
      <c r="P187" s="212"/>
    </row>
    <row r="188" spans="1:16" ht="24" hidden="1" x14ac:dyDescent="0.25">
      <c r="A188" s="278">
        <v>4200</v>
      </c>
      <c r="B188" s="213" t="s">
        <v>201</v>
      </c>
      <c r="C188" s="77">
        <f t="shared" si="185"/>
        <v>0</v>
      </c>
      <c r="D188" s="214">
        <f>SUM(D189,D190)</f>
        <v>0</v>
      </c>
      <c r="E188" s="88">
        <f t="shared" ref="E188:F188" si="235">SUM(E189,E190)</f>
        <v>0</v>
      </c>
      <c r="F188" s="345">
        <f t="shared" si="235"/>
        <v>0</v>
      </c>
      <c r="G188" s="214">
        <f>SUM(G189,G190)</f>
        <v>0</v>
      </c>
      <c r="H188" s="87">
        <f t="shared" ref="H188:I188" si="236">SUM(H189,H190)</f>
        <v>0</v>
      </c>
      <c r="I188" s="215">
        <f t="shared" si="236"/>
        <v>0</v>
      </c>
      <c r="J188" s="87">
        <f>SUM(J189,J190)</f>
        <v>0</v>
      </c>
      <c r="K188" s="88">
        <f t="shared" ref="K188:L188" si="237">SUM(K189,K190)</f>
        <v>0</v>
      </c>
      <c r="L188" s="89">
        <f t="shared" si="237"/>
        <v>0</v>
      </c>
      <c r="M188" s="77">
        <f>SUM(M189,M190)</f>
        <v>0</v>
      </c>
      <c r="N188" s="88">
        <f t="shared" ref="N188:O188" si="238">SUM(N189,N190)</f>
        <v>0</v>
      </c>
      <c r="O188" s="215">
        <f t="shared" si="238"/>
        <v>0</v>
      </c>
      <c r="P188" s="245"/>
    </row>
    <row r="189" spans="1:16" ht="36" hidden="1" x14ac:dyDescent="0.25">
      <c r="A189" s="337">
        <v>4240</v>
      </c>
      <c r="B189" s="91" t="s">
        <v>202</v>
      </c>
      <c r="C189" s="92">
        <f t="shared" si="185"/>
        <v>0</v>
      </c>
      <c r="D189" s="227">
        <v>0</v>
      </c>
      <c r="E189" s="98"/>
      <c r="F189" s="359">
        <f t="shared" ref="F189:F190" si="239">D189+E189</f>
        <v>0</v>
      </c>
      <c r="G189" s="227"/>
      <c r="H189" s="97"/>
      <c r="I189" s="228">
        <f t="shared" ref="I189:I190" si="240">G189+H189</f>
        <v>0</v>
      </c>
      <c r="J189" s="97">
        <v>0</v>
      </c>
      <c r="K189" s="98"/>
      <c r="L189" s="229">
        <f t="shared" ref="L189:L190" si="241">J189+K189</f>
        <v>0</v>
      </c>
      <c r="M189" s="230"/>
      <c r="N189" s="98"/>
      <c r="O189" s="228">
        <f t="shared" ref="O189:O190" si="242">M189+N189</f>
        <v>0</v>
      </c>
      <c r="P189" s="231"/>
    </row>
    <row r="190" spans="1:16" hidden="1" x14ac:dyDescent="0.25">
      <c r="A190" s="237">
        <v>4250</v>
      </c>
      <c r="B190" s="101" t="s">
        <v>203</v>
      </c>
      <c r="C190" s="102">
        <f t="shared" si="185"/>
        <v>0</v>
      </c>
      <c r="D190" s="232">
        <v>0</v>
      </c>
      <c r="E190" s="108"/>
      <c r="F190" s="343">
        <f t="shared" si="239"/>
        <v>0</v>
      </c>
      <c r="G190" s="232"/>
      <c r="H190" s="107"/>
      <c r="I190" s="233">
        <f t="shared" si="240"/>
        <v>0</v>
      </c>
      <c r="J190" s="107">
        <v>0</v>
      </c>
      <c r="K190" s="108"/>
      <c r="L190" s="234">
        <f t="shared" si="241"/>
        <v>0</v>
      </c>
      <c r="M190" s="235"/>
      <c r="N190" s="108"/>
      <c r="O190" s="233">
        <f t="shared" si="242"/>
        <v>0</v>
      </c>
      <c r="P190" s="236"/>
    </row>
    <row r="191" spans="1:16" hidden="1" x14ac:dyDescent="0.25">
      <c r="A191" s="76">
        <v>4300</v>
      </c>
      <c r="B191" s="213" t="s">
        <v>204</v>
      </c>
      <c r="C191" s="77">
        <f t="shared" si="185"/>
        <v>0</v>
      </c>
      <c r="D191" s="214">
        <f>SUM(D192)</f>
        <v>0</v>
      </c>
      <c r="E191" s="88">
        <f t="shared" ref="E191:F191" si="243">SUM(E192)</f>
        <v>0</v>
      </c>
      <c r="F191" s="345">
        <f t="shared" si="243"/>
        <v>0</v>
      </c>
      <c r="G191" s="214">
        <f>SUM(G192)</f>
        <v>0</v>
      </c>
      <c r="H191" s="87">
        <f t="shared" ref="H191:I191" si="244">SUM(H192)</f>
        <v>0</v>
      </c>
      <c r="I191" s="215">
        <f t="shared" si="244"/>
        <v>0</v>
      </c>
      <c r="J191" s="87">
        <f>SUM(J192)</f>
        <v>0</v>
      </c>
      <c r="K191" s="88">
        <f t="shared" ref="K191:L191" si="245">SUM(K192)</f>
        <v>0</v>
      </c>
      <c r="L191" s="89">
        <f t="shared" si="245"/>
        <v>0</v>
      </c>
      <c r="M191" s="77">
        <f>SUM(M192)</f>
        <v>0</v>
      </c>
      <c r="N191" s="88">
        <f t="shared" ref="N191:O191" si="246">SUM(N192)</f>
        <v>0</v>
      </c>
      <c r="O191" s="215">
        <f t="shared" si="246"/>
        <v>0</v>
      </c>
      <c r="P191" s="245"/>
    </row>
    <row r="192" spans="1:16" ht="24" hidden="1" x14ac:dyDescent="0.25">
      <c r="A192" s="337">
        <v>4310</v>
      </c>
      <c r="B192" s="91" t="s">
        <v>205</v>
      </c>
      <c r="C192" s="92">
        <f t="shared" si="185"/>
        <v>0</v>
      </c>
      <c r="D192" s="246">
        <f>SUM(D193:D193)</f>
        <v>0</v>
      </c>
      <c r="E192" s="247">
        <f t="shared" ref="E192:F192" si="247">SUM(E193:E193)</f>
        <v>0</v>
      </c>
      <c r="F192" s="359">
        <f t="shared" si="247"/>
        <v>0</v>
      </c>
      <c r="G192" s="246">
        <f>SUM(G193:G193)</f>
        <v>0</v>
      </c>
      <c r="H192" s="248">
        <f t="shared" ref="H192:I192" si="248">SUM(H193:H193)</f>
        <v>0</v>
      </c>
      <c r="I192" s="228">
        <f t="shared" si="248"/>
        <v>0</v>
      </c>
      <c r="J192" s="248">
        <f>SUM(J193:J193)</f>
        <v>0</v>
      </c>
      <c r="K192" s="247">
        <f t="shared" ref="K192:L192" si="249">SUM(K193:K193)</f>
        <v>0</v>
      </c>
      <c r="L192" s="229">
        <f t="shared" si="249"/>
        <v>0</v>
      </c>
      <c r="M192" s="92">
        <f>SUM(M193:M193)</f>
        <v>0</v>
      </c>
      <c r="N192" s="247">
        <f t="shared" ref="N192:O192" si="250">SUM(N193:N193)</f>
        <v>0</v>
      </c>
      <c r="O192" s="228">
        <f t="shared" si="250"/>
        <v>0</v>
      </c>
      <c r="P192" s="231"/>
    </row>
    <row r="193" spans="1:16" ht="36" hidden="1" x14ac:dyDescent="0.25">
      <c r="A193" s="58">
        <v>4311</v>
      </c>
      <c r="B193" s="101" t="s">
        <v>206</v>
      </c>
      <c r="C193" s="102">
        <f t="shared" si="185"/>
        <v>0</v>
      </c>
      <c r="D193" s="232">
        <v>0</v>
      </c>
      <c r="E193" s="108"/>
      <c r="F193" s="343">
        <f>D193+E193</f>
        <v>0</v>
      </c>
      <c r="G193" s="232"/>
      <c r="H193" s="107"/>
      <c r="I193" s="233">
        <f>G193+H193</f>
        <v>0</v>
      </c>
      <c r="J193" s="107">
        <v>0</v>
      </c>
      <c r="K193" s="108"/>
      <c r="L193" s="234">
        <f>J193+K193</f>
        <v>0</v>
      </c>
      <c r="M193" s="235"/>
      <c r="N193" s="108"/>
      <c r="O193" s="233">
        <f>M193+N193</f>
        <v>0</v>
      </c>
      <c r="P193" s="236"/>
    </row>
    <row r="194" spans="1:16" s="27" customFormat="1" x14ac:dyDescent="0.25">
      <c r="A194" s="279"/>
      <c r="B194" s="21" t="s">
        <v>207</v>
      </c>
      <c r="C194" s="430">
        <f t="shared" si="185"/>
        <v>1202</v>
      </c>
      <c r="D194" s="200">
        <f>SUM(D195,D230,D269)</f>
        <v>1202</v>
      </c>
      <c r="E194" s="201">
        <f t="shared" ref="E194:F194" si="251">SUM(E195,E230,E269)</f>
        <v>0</v>
      </c>
      <c r="F194" s="374">
        <f t="shared" si="251"/>
        <v>1202</v>
      </c>
      <c r="G194" s="200">
        <f>SUM(G195,G230,G269)</f>
        <v>0</v>
      </c>
      <c r="H194" s="202">
        <f t="shared" ref="H194:I194" si="252">SUM(H195,H230,H269)</f>
        <v>0</v>
      </c>
      <c r="I194" s="203">
        <f t="shared" si="252"/>
        <v>0</v>
      </c>
      <c r="J194" s="202">
        <f>SUM(J195,J230,J269)</f>
        <v>0</v>
      </c>
      <c r="K194" s="201">
        <f t="shared" ref="K194:L194" si="253">SUM(K195,K230,K269)</f>
        <v>0</v>
      </c>
      <c r="L194" s="374">
        <f t="shared" si="253"/>
        <v>0</v>
      </c>
      <c r="M194" s="280">
        <f>SUM(M195,M230,M269)</f>
        <v>0</v>
      </c>
      <c r="N194" s="281">
        <f t="shared" ref="N194:O194" si="254">SUM(N195,N230,N269)</f>
        <v>0</v>
      </c>
      <c r="O194" s="282">
        <f t="shared" si="254"/>
        <v>0</v>
      </c>
      <c r="P194" s="283"/>
    </row>
    <row r="195" spans="1:16" x14ac:dyDescent="0.25">
      <c r="A195" s="205">
        <v>5000</v>
      </c>
      <c r="B195" s="205" t="s">
        <v>208</v>
      </c>
      <c r="C195" s="431">
        <f t="shared" si="185"/>
        <v>1202</v>
      </c>
      <c r="D195" s="207">
        <f>D196+D204</f>
        <v>1202</v>
      </c>
      <c r="E195" s="208">
        <f t="shared" ref="E195:F195" si="255">E196+E204</f>
        <v>0</v>
      </c>
      <c r="F195" s="357">
        <f t="shared" si="255"/>
        <v>1202</v>
      </c>
      <c r="G195" s="207">
        <f>G196+G204</f>
        <v>0</v>
      </c>
      <c r="H195" s="209">
        <f t="shared" ref="H195:I195" si="256">H196+H204</f>
        <v>0</v>
      </c>
      <c r="I195" s="210">
        <f t="shared" si="256"/>
        <v>0</v>
      </c>
      <c r="J195" s="209">
        <f>J196+J204</f>
        <v>0</v>
      </c>
      <c r="K195" s="208">
        <f t="shared" ref="K195:L195" si="257">K196+K204</f>
        <v>0</v>
      </c>
      <c r="L195" s="357">
        <f t="shared" si="257"/>
        <v>0</v>
      </c>
      <c r="M195" s="206">
        <f>M196+M204</f>
        <v>0</v>
      </c>
      <c r="N195" s="208">
        <f t="shared" ref="N195:O195" si="258">N196+N204</f>
        <v>0</v>
      </c>
      <c r="O195" s="210">
        <f t="shared" si="258"/>
        <v>0</v>
      </c>
      <c r="P195" s="212"/>
    </row>
    <row r="196" spans="1:16" hidden="1" x14ac:dyDescent="0.25">
      <c r="A196" s="76">
        <v>5100</v>
      </c>
      <c r="B196" s="213" t="s">
        <v>209</v>
      </c>
      <c r="C196" s="77">
        <f t="shared" si="185"/>
        <v>0</v>
      </c>
      <c r="D196" s="214">
        <f>D197+D198+D201+D202+D203</f>
        <v>0</v>
      </c>
      <c r="E196" s="88">
        <f t="shared" ref="E196:F196" si="259">E197+E198+E201+E202+E203</f>
        <v>0</v>
      </c>
      <c r="F196" s="345">
        <f t="shared" si="259"/>
        <v>0</v>
      </c>
      <c r="G196" s="214">
        <f>G197+G198+G201+G202+G203</f>
        <v>0</v>
      </c>
      <c r="H196" s="87">
        <f t="shared" ref="H196:I196" si="260">H197+H198+H201+H202+H203</f>
        <v>0</v>
      </c>
      <c r="I196" s="215">
        <f t="shared" si="260"/>
        <v>0</v>
      </c>
      <c r="J196" s="87">
        <f>J197+J198+J201+J202+J203</f>
        <v>0</v>
      </c>
      <c r="K196" s="88">
        <f t="shared" ref="K196:L196" si="261">K197+K198+K201+K202+K203</f>
        <v>0</v>
      </c>
      <c r="L196" s="89">
        <f t="shared" si="261"/>
        <v>0</v>
      </c>
      <c r="M196" s="77">
        <f>M197+M198+M201+M202+M203</f>
        <v>0</v>
      </c>
      <c r="N196" s="88">
        <f t="shared" ref="N196:O196" si="262">N197+N198+N201+N202+N203</f>
        <v>0</v>
      </c>
      <c r="O196" s="215">
        <f t="shared" si="262"/>
        <v>0</v>
      </c>
      <c r="P196" s="245"/>
    </row>
    <row r="197" spans="1:16" hidden="1" x14ac:dyDescent="0.25">
      <c r="A197" s="337">
        <v>5110</v>
      </c>
      <c r="B197" s="91" t="s">
        <v>210</v>
      </c>
      <c r="C197" s="92">
        <f t="shared" si="185"/>
        <v>0</v>
      </c>
      <c r="D197" s="227">
        <v>0</v>
      </c>
      <c r="E197" s="98"/>
      <c r="F197" s="359">
        <f>D197+E197</f>
        <v>0</v>
      </c>
      <c r="G197" s="227"/>
      <c r="H197" s="97"/>
      <c r="I197" s="228">
        <f>G197+H197</f>
        <v>0</v>
      </c>
      <c r="J197" s="97">
        <v>0</v>
      </c>
      <c r="K197" s="98"/>
      <c r="L197" s="229">
        <f>J197+K197</f>
        <v>0</v>
      </c>
      <c r="M197" s="230"/>
      <c r="N197" s="98"/>
      <c r="O197" s="228">
        <f>M197+N197</f>
        <v>0</v>
      </c>
      <c r="P197" s="231"/>
    </row>
    <row r="198" spans="1:16" ht="24" hidden="1" x14ac:dyDescent="0.25">
      <c r="A198" s="237">
        <v>5120</v>
      </c>
      <c r="B198" s="101" t="s">
        <v>211</v>
      </c>
      <c r="C198" s="102">
        <f t="shared" si="185"/>
        <v>0</v>
      </c>
      <c r="D198" s="238">
        <f>D199+D200</f>
        <v>0</v>
      </c>
      <c r="E198" s="239">
        <f t="shared" ref="E198:F198" si="263">E199+E200</f>
        <v>0</v>
      </c>
      <c r="F198" s="343">
        <f t="shared" si="263"/>
        <v>0</v>
      </c>
      <c r="G198" s="238">
        <f>G199+G200</f>
        <v>0</v>
      </c>
      <c r="H198" s="240">
        <f t="shared" ref="H198:I198" si="264">H199+H200</f>
        <v>0</v>
      </c>
      <c r="I198" s="233">
        <f t="shared" si="264"/>
        <v>0</v>
      </c>
      <c r="J198" s="240">
        <f>J199+J200</f>
        <v>0</v>
      </c>
      <c r="K198" s="239">
        <f t="shared" ref="K198:L198" si="265">K199+K200</f>
        <v>0</v>
      </c>
      <c r="L198" s="234">
        <f t="shared" si="265"/>
        <v>0</v>
      </c>
      <c r="M198" s="102">
        <f>M199+M200</f>
        <v>0</v>
      </c>
      <c r="N198" s="239">
        <f t="shared" ref="N198:O198" si="266">N199+N200</f>
        <v>0</v>
      </c>
      <c r="O198" s="233">
        <f t="shared" si="266"/>
        <v>0</v>
      </c>
      <c r="P198" s="236"/>
    </row>
    <row r="199" spans="1:16" hidden="1" x14ac:dyDescent="0.25">
      <c r="A199" s="58">
        <v>5121</v>
      </c>
      <c r="B199" s="101" t="s">
        <v>212</v>
      </c>
      <c r="C199" s="102">
        <f t="shared" si="185"/>
        <v>0</v>
      </c>
      <c r="D199" s="232">
        <v>0</v>
      </c>
      <c r="E199" s="108"/>
      <c r="F199" s="343">
        <f t="shared" ref="F199:F203" si="267">D199+E199</f>
        <v>0</v>
      </c>
      <c r="G199" s="232"/>
      <c r="H199" s="107"/>
      <c r="I199" s="233">
        <f t="shared" ref="I199:I203" si="268">G199+H199</f>
        <v>0</v>
      </c>
      <c r="J199" s="107">
        <v>0</v>
      </c>
      <c r="K199" s="108"/>
      <c r="L199" s="234">
        <f t="shared" ref="L199:L203" si="269">J199+K199</f>
        <v>0</v>
      </c>
      <c r="M199" s="235"/>
      <c r="N199" s="108"/>
      <c r="O199" s="233">
        <f t="shared" ref="O199:O203" si="270">M199+N199</f>
        <v>0</v>
      </c>
      <c r="P199" s="236"/>
    </row>
    <row r="200" spans="1:16" ht="24" hidden="1" x14ac:dyDescent="0.25">
      <c r="A200" s="58">
        <v>5129</v>
      </c>
      <c r="B200" s="101" t="s">
        <v>213</v>
      </c>
      <c r="C200" s="102">
        <f t="shared" si="185"/>
        <v>0</v>
      </c>
      <c r="D200" s="232">
        <v>0</v>
      </c>
      <c r="E200" s="108"/>
      <c r="F200" s="343">
        <f t="shared" si="267"/>
        <v>0</v>
      </c>
      <c r="G200" s="232"/>
      <c r="H200" s="107"/>
      <c r="I200" s="233">
        <f t="shared" si="268"/>
        <v>0</v>
      </c>
      <c r="J200" s="107">
        <v>0</v>
      </c>
      <c r="K200" s="108"/>
      <c r="L200" s="234">
        <f t="shared" si="269"/>
        <v>0</v>
      </c>
      <c r="M200" s="235"/>
      <c r="N200" s="108"/>
      <c r="O200" s="233">
        <f t="shared" si="270"/>
        <v>0</v>
      </c>
      <c r="P200" s="236"/>
    </row>
    <row r="201" spans="1:16" hidden="1" x14ac:dyDescent="0.25">
      <c r="A201" s="237">
        <v>5130</v>
      </c>
      <c r="B201" s="101" t="s">
        <v>214</v>
      </c>
      <c r="C201" s="102">
        <f t="shared" si="185"/>
        <v>0</v>
      </c>
      <c r="D201" s="232">
        <v>0</v>
      </c>
      <c r="E201" s="108"/>
      <c r="F201" s="343">
        <f t="shared" si="267"/>
        <v>0</v>
      </c>
      <c r="G201" s="232"/>
      <c r="H201" s="107"/>
      <c r="I201" s="233">
        <f t="shared" si="268"/>
        <v>0</v>
      </c>
      <c r="J201" s="107">
        <v>0</v>
      </c>
      <c r="K201" s="108"/>
      <c r="L201" s="234">
        <f t="shared" si="269"/>
        <v>0</v>
      </c>
      <c r="M201" s="235"/>
      <c r="N201" s="108"/>
      <c r="O201" s="233">
        <f t="shared" si="270"/>
        <v>0</v>
      </c>
      <c r="P201" s="236"/>
    </row>
    <row r="202" spans="1:16" hidden="1" x14ac:dyDescent="0.25">
      <c r="A202" s="237">
        <v>5140</v>
      </c>
      <c r="B202" s="101" t="s">
        <v>215</v>
      </c>
      <c r="C202" s="102">
        <f t="shared" si="185"/>
        <v>0</v>
      </c>
      <c r="D202" s="232">
        <v>0</v>
      </c>
      <c r="E202" s="108"/>
      <c r="F202" s="343">
        <f t="shared" si="267"/>
        <v>0</v>
      </c>
      <c r="G202" s="232"/>
      <c r="H202" s="107"/>
      <c r="I202" s="233">
        <f t="shared" si="268"/>
        <v>0</v>
      </c>
      <c r="J202" s="107">
        <v>0</v>
      </c>
      <c r="K202" s="108"/>
      <c r="L202" s="234">
        <f t="shared" si="269"/>
        <v>0</v>
      </c>
      <c r="M202" s="235"/>
      <c r="N202" s="108"/>
      <c r="O202" s="233">
        <f t="shared" si="270"/>
        <v>0</v>
      </c>
      <c r="P202" s="236"/>
    </row>
    <row r="203" spans="1:16" ht="24" hidden="1" x14ac:dyDescent="0.25">
      <c r="A203" s="237">
        <v>5170</v>
      </c>
      <c r="B203" s="101" t="s">
        <v>216</v>
      </c>
      <c r="C203" s="102">
        <f t="shared" si="185"/>
        <v>0</v>
      </c>
      <c r="D203" s="232">
        <v>0</v>
      </c>
      <c r="E203" s="108"/>
      <c r="F203" s="343">
        <f t="shared" si="267"/>
        <v>0</v>
      </c>
      <c r="G203" s="232"/>
      <c r="H203" s="107"/>
      <c r="I203" s="233">
        <f t="shared" si="268"/>
        <v>0</v>
      </c>
      <c r="J203" s="107">
        <v>0</v>
      </c>
      <c r="K203" s="108"/>
      <c r="L203" s="234">
        <f t="shared" si="269"/>
        <v>0</v>
      </c>
      <c r="M203" s="235"/>
      <c r="N203" s="108"/>
      <c r="O203" s="233">
        <f t="shared" si="270"/>
        <v>0</v>
      </c>
      <c r="P203" s="236"/>
    </row>
    <row r="204" spans="1:16" x14ac:dyDescent="0.25">
      <c r="A204" s="76">
        <v>5200</v>
      </c>
      <c r="B204" s="213" t="s">
        <v>217</v>
      </c>
      <c r="C204" s="424">
        <f t="shared" si="185"/>
        <v>1202</v>
      </c>
      <c r="D204" s="214">
        <f>D205+D215+D216+D225+D226+D227+D229</f>
        <v>1202</v>
      </c>
      <c r="E204" s="88">
        <f t="shared" ref="E204:F204" si="271">E205+E215+E216+E225+E226+E227+E229</f>
        <v>0</v>
      </c>
      <c r="F204" s="345">
        <f t="shared" si="271"/>
        <v>1202</v>
      </c>
      <c r="G204" s="214">
        <f>G205+G215+G216+G225+G226+G227+G229</f>
        <v>0</v>
      </c>
      <c r="H204" s="87">
        <f t="shared" ref="H204:I204" si="272">H205+H215+H216+H225+H226+H227+H229</f>
        <v>0</v>
      </c>
      <c r="I204" s="215">
        <f t="shared" si="272"/>
        <v>0</v>
      </c>
      <c r="J204" s="87">
        <f>J205+J215+J216+J225+J226+J227+J229</f>
        <v>0</v>
      </c>
      <c r="K204" s="88">
        <f t="shared" ref="K204:L204" si="273">K205+K215+K216+K225+K226+K227+K229</f>
        <v>0</v>
      </c>
      <c r="L204" s="345">
        <f t="shared" si="273"/>
        <v>0</v>
      </c>
      <c r="M204" s="77">
        <f>M205+M215+M216+M225+M226+M227+M229</f>
        <v>0</v>
      </c>
      <c r="N204" s="88">
        <f t="shared" ref="N204:O204" si="274">N205+N215+N216+N225+N226+N227+N229</f>
        <v>0</v>
      </c>
      <c r="O204" s="215">
        <f t="shared" si="274"/>
        <v>0</v>
      </c>
      <c r="P204" s="245"/>
    </row>
    <row r="205" spans="1:16" hidden="1" x14ac:dyDescent="0.25">
      <c r="A205" s="220">
        <v>5210</v>
      </c>
      <c r="B205" s="164" t="s">
        <v>218</v>
      </c>
      <c r="C205" s="170">
        <f t="shared" si="185"/>
        <v>0</v>
      </c>
      <c r="D205" s="221">
        <f>SUM(D206:D214)</f>
        <v>0</v>
      </c>
      <c r="E205" s="222">
        <f t="shared" ref="E205:F205" si="275">SUM(E206:E214)</f>
        <v>0</v>
      </c>
      <c r="F205" s="358">
        <f t="shared" si="275"/>
        <v>0</v>
      </c>
      <c r="G205" s="221">
        <f>SUM(G206:G214)</f>
        <v>0</v>
      </c>
      <c r="H205" s="223">
        <f t="shared" ref="H205:I205" si="276">SUM(H206:H214)</f>
        <v>0</v>
      </c>
      <c r="I205" s="224">
        <f t="shared" si="276"/>
        <v>0</v>
      </c>
      <c r="J205" s="223">
        <f>SUM(J206:J214)</f>
        <v>0</v>
      </c>
      <c r="K205" s="222">
        <f t="shared" ref="K205:L205" si="277">SUM(K206:K214)</f>
        <v>0</v>
      </c>
      <c r="L205" s="225">
        <f t="shared" si="277"/>
        <v>0</v>
      </c>
      <c r="M205" s="170">
        <f>SUM(M206:M214)</f>
        <v>0</v>
      </c>
      <c r="N205" s="222">
        <f t="shared" ref="N205:O205" si="278">SUM(N206:N214)</f>
        <v>0</v>
      </c>
      <c r="O205" s="224">
        <f t="shared" si="278"/>
        <v>0</v>
      </c>
      <c r="P205" s="226"/>
    </row>
    <row r="206" spans="1:16" hidden="1" x14ac:dyDescent="0.25">
      <c r="A206" s="48">
        <v>5211</v>
      </c>
      <c r="B206" s="91" t="s">
        <v>219</v>
      </c>
      <c r="C206" s="92">
        <f t="shared" si="185"/>
        <v>0</v>
      </c>
      <c r="D206" s="227">
        <v>0</v>
      </c>
      <c r="E206" s="98"/>
      <c r="F206" s="359">
        <f t="shared" ref="F206:F215" si="279">D206+E206</f>
        <v>0</v>
      </c>
      <c r="G206" s="227"/>
      <c r="H206" s="97"/>
      <c r="I206" s="228">
        <f t="shared" ref="I206:I215" si="280">G206+H206</f>
        <v>0</v>
      </c>
      <c r="J206" s="97">
        <v>0</v>
      </c>
      <c r="K206" s="98"/>
      <c r="L206" s="229">
        <f t="shared" ref="L206:L215" si="281">J206+K206</f>
        <v>0</v>
      </c>
      <c r="M206" s="230"/>
      <c r="N206" s="98"/>
      <c r="O206" s="228">
        <f t="shared" ref="O206:O215" si="282">M206+N206</f>
        <v>0</v>
      </c>
      <c r="P206" s="231"/>
    </row>
    <row r="207" spans="1:16" hidden="1" x14ac:dyDescent="0.25">
      <c r="A207" s="58">
        <v>5212</v>
      </c>
      <c r="B207" s="101" t="s">
        <v>220</v>
      </c>
      <c r="C207" s="102">
        <f t="shared" si="185"/>
        <v>0</v>
      </c>
      <c r="D207" s="232">
        <v>0</v>
      </c>
      <c r="E207" s="108"/>
      <c r="F207" s="343">
        <f t="shared" si="279"/>
        <v>0</v>
      </c>
      <c r="G207" s="232"/>
      <c r="H207" s="107"/>
      <c r="I207" s="233">
        <f t="shared" si="280"/>
        <v>0</v>
      </c>
      <c r="J207" s="107">
        <v>0</v>
      </c>
      <c r="K207" s="108"/>
      <c r="L207" s="234">
        <f t="shared" si="281"/>
        <v>0</v>
      </c>
      <c r="M207" s="235"/>
      <c r="N207" s="108"/>
      <c r="O207" s="233">
        <f t="shared" si="282"/>
        <v>0</v>
      </c>
      <c r="P207" s="236"/>
    </row>
    <row r="208" spans="1:16" hidden="1" x14ac:dyDescent="0.25">
      <c r="A208" s="58">
        <v>5213</v>
      </c>
      <c r="B208" s="101" t="s">
        <v>221</v>
      </c>
      <c r="C208" s="102">
        <f t="shared" si="185"/>
        <v>0</v>
      </c>
      <c r="D208" s="232">
        <v>0</v>
      </c>
      <c r="E208" s="108"/>
      <c r="F208" s="343">
        <f t="shared" si="279"/>
        <v>0</v>
      </c>
      <c r="G208" s="232"/>
      <c r="H208" s="107"/>
      <c r="I208" s="233">
        <f t="shared" si="280"/>
        <v>0</v>
      </c>
      <c r="J208" s="107">
        <v>0</v>
      </c>
      <c r="K208" s="108"/>
      <c r="L208" s="234">
        <f t="shared" si="281"/>
        <v>0</v>
      </c>
      <c r="M208" s="235"/>
      <c r="N208" s="108"/>
      <c r="O208" s="233">
        <f t="shared" si="282"/>
        <v>0</v>
      </c>
      <c r="P208" s="236"/>
    </row>
    <row r="209" spans="1:16" hidden="1" x14ac:dyDescent="0.25">
      <c r="A209" s="58">
        <v>5214</v>
      </c>
      <c r="B209" s="101" t="s">
        <v>222</v>
      </c>
      <c r="C209" s="102">
        <f t="shared" si="185"/>
        <v>0</v>
      </c>
      <c r="D209" s="232">
        <v>0</v>
      </c>
      <c r="E209" s="108"/>
      <c r="F209" s="343">
        <f t="shared" si="279"/>
        <v>0</v>
      </c>
      <c r="G209" s="232"/>
      <c r="H209" s="107"/>
      <c r="I209" s="233">
        <f t="shared" si="280"/>
        <v>0</v>
      </c>
      <c r="J209" s="107">
        <v>0</v>
      </c>
      <c r="K209" s="108"/>
      <c r="L209" s="234">
        <f t="shared" si="281"/>
        <v>0</v>
      </c>
      <c r="M209" s="235"/>
      <c r="N209" s="108"/>
      <c r="O209" s="233">
        <f t="shared" si="282"/>
        <v>0</v>
      </c>
      <c r="P209" s="236"/>
    </row>
    <row r="210" spans="1:16" hidden="1" x14ac:dyDescent="0.25">
      <c r="A210" s="58">
        <v>5215</v>
      </c>
      <c r="B210" s="101" t="s">
        <v>223</v>
      </c>
      <c r="C210" s="102">
        <f t="shared" si="185"/>
        <v>0</v>
      </c>
      <c r="D210" s="232">
        <v>0</v>
      </c>
      <c r="E210" s="108"/>
      <c r="F210" s="343">
        <f t="shared" si="279"/>
        <v>0</v>
      </c>
      <c r="G210" s="232"/>
      <c r="H210" s="107"/>
      <c r="I210" s="233">
        <f t="shared" si="280"/>
        <v>0</v>
      </c>
      <c r="J210" s="107">
        <v>0</v>
      </c>
      <c r="K210" s="108"/>
      <c r="L210" s="234">
        <f t="shared" si="281"/>
        <v>0</v>
      </c>
      <c r="M210" s="235"/>
      <c r="N210" s="108"/>
      <c r="O210" s="233">
        <f t="shared" si="282"/>
        <v>0</v>
      </c>
      <c r="P210" s="236"/>
    </row>
    <row r="211" spans="1:16" ht="14.25" hidden="1" customHeight="1" x14ac:dyDescent="0.25">
      <c r="A211" s="58">
        <v>5216</v>
      </c>
      <c r="B211" s="101" t="s">
        <v>224</v>
      </c>
      <c r="C211" s="102">
        <f t="shared" si="185"/>
        <v>0</v>
      </c>
      <c r="D211" s="232">
        <v>0</v>
      </c>
      <c r="E211" s="108"/>
      <c r="F211" s="343">
        <f t="shared" si="279"/>
        <v>0</v>
      </c>
      <c r="G211" s="232"/>
      <c r="H211" s="107"/>
      <c r="I211" s="233">
        <f t="shared" si="280"/>
        <v>0</v>
      </c>
      <c r="J211" s="107">
        <v>0</v>
      </c>
      <c r="K211" s="108"/>
      <c r="L211" s="234">
        <f t="shared" si="281"/>
        <v>0</v>
      </c>
      <c r="M211" s="235"/>
      <c r="N211" s="108"/>
      <c r="O211" s="233">
        <f t="shared" si="282"/>
        <v>0</v>
      </c>
      <c r="P211" s="236"/>
    </row>
    <row r="212" spans="1:16" hidden="1" x14ac:dyDescent="0.25">
      <c r="A212" s="58">
        <v>5217</v>
      </c>
      <c r="B212" s="101" t="s">
        <v>225</v>
      </c>
      <c r="C212" s="102">
        <f t="shared" si="185"/>
        <v>0</v>
      </c>
      <c r="D212" s="232">
        <v>0</v>
      </c>
      <c r="E212" s="108"/>
      <c r="F212" s="343">
        <f t="shared" si="279"/>
        <v>0</v>
      </c>
      <c r="G212" s="232"/>
      <c r="H212" s="107"/>
      <c r="I212" s="233">
        <f t="shared" si="280"/>
        <v>0</v>
      </c>
      <c r="J212" s="107">
        <v>0</v>
      </c>
      <c r="K212" s="108"/>
      <c r="L212" s="234">
        <f t="shared" si="281"/>
        <v>0</v>
      </c>
      <c r="M212" s="235"/>
      <c r="N212" s="108"/>
      <c r="O212" s="233">
        <f t="shared" si="282"/>
        <v>0</v>
      </c>
      <c r="P212" s="236"/>
    </row>
    <row r="213" spans="1:16" hidden="1" x14ac:dyDescent="0.25">
      <c r="A213" s="58">
        <v>5218</v>
      </c>
      <c r="B213" s="101" t="s">
        <v>226</v>
      </c>
      <c r="C213" s="102">
        <f t="shared" ref="C213:C276" si="283">F213+I213+L213+O213</f>
        <v>0</v>
      </c>
      <c r="D213" s="232">
        <v>0</v>
      </c>
      <c r="E213" s="108"/>
      <c r="F213" s="343">
        <f t="shared" si="279"/>
        <v>0</v>
      </c>
      <c r="G213" s="232"/>
      <c r="H213" s="107"/>
      <c r="I213" s="233">
        <f t="shared" si="280"/>
        <v>0</v>
      </c>
      <c r="J213" s="107">
        <v>0</v>
      </c>
      <c r="K213" s="108"/>
      <c r="L213" s="234">
        <f t="shared" si="281"/>
        <v>0</v>
      </c>
      <c r="M213" s="235"/>
      <c r="N213" s="108"/>
      <c r="O213" s="233">
        <f t="shared" si="282"/>
        <v>0</v>
      </c>
      <c r="P213" s="236"/>
    </row>
    <row r="214" spans="1:16" hidden="1" x14ac:dyDescent="0.25">
      <c r="A214" s="58">
        <v>5219</v>
      </c>
      <c r="B214" s="101" t="s">
        <v>227</v>
      </c>
      <c r="C214" s="102">
        <f t="shared" si="283"/>
        <v>0</v>
      </c>
      <c r="D214" s="232">
        <v>0</v>
      </c>
      <c r="E214" s="108"/>
      <c r="F214" s="343">
        <f t="shared" si="279"/>
        <v>0</v>
      </c>
      <c r="G214" s="232"/>
      <c r="H214" s="107"/>
      <c r="I214" s="233">
        <f t="shared" si="280"/>
        <v>0</v>
      </c>
      <c r="J214" s="107">
        <v>0</v>
      </c>
      <c r="K214" s="108"/>
      <c r="L214" s="234">
        <f t="shared" si="281"/>
        <v>0</v>
      </c>
      <c r="M214" s="235"/>
      <c r="N214" s="108"/>
      <c r="O214" s="233">
        <f t="shared" si="282"/>
        <v>0</v>
      </c>
      <c r="P214" s="236"/>
    </row>
    <row r="215" spans="1:16" ht="13.5" hidden="1" customHeight="1" x14ac:dyDescent="0.25">
      <c r="A215" s="237">
        <v>5220</v>
      </c>
      <c r="B215" s="101" t="s">
        <v>228</v>
      </c>
      <c r="C215" s="102">
        <f t="shared" si="283"/>
        <v>0</v>
      </c>
      <c r="D215" s="232">
        <v>0</v>
      </c>
      <c r="E215" s="108"/>
      <c r="F215" s="343">
        <f t="shared" si="279"/>
        <v>0</v>
      </c>
      <c r="G215" s="232"/>
      <c r="H215" s="107"/>
      <c r="I215" s="233">
        <f t="shared" si="280"/>
        <v>0</v>
      </c>
      <c r="J215" s="107">
        <v>0</v>
      </c>
      <c r="K215" s="108"/>
      <c r="L215" s="234">
        <f t="shared" si="281"/>
        <v>0</v>
      </c>
      <c r="M215" s="235"/>
      <c r="N215" s="108"/>
      <c r="O215" s="233">
        <f t="shared" si="282"/>
        <v>0</v>
      </c>
      <c r="P215" s="236"/>
    </row>
    <row r="216" spans="1:16" hidden="1" x14ac:dyDescent="0.25">
      <c r="A216" s="237">
        <v>5230</v>
      </c>
      <c r="B216" s="101" t="s">
        <v>229</v>
      </c>
      <c r="C216" s="102">
        <f t="shared" si="283"/>
        <v>0</v>
      </c>
      <c r="D216" s="238">
        <f>SUM(D217:D224)</f>
        <v>0</v>
      </c>
      <c r="E216" s="239">
        <f t="shared" ref="E216:F216" si="284">SUM(E217:E224)</f>
        <v>0</v>
      </c>
      <c r="F216" s="343">
        <f t="shared" si="284"/>
        <v>0</v>
      </c>
      <c r="G216" s="238">
        <f>SUM(G217:G224)</f>
        <v>0</v>
      </c>
      <c r="H216" s="240">
        <f t="shared" ref="H216:I216" si="285">SUM(H217:H224)</f>
        <v>0</v>
      </c>
      <c r="I216" s="233">
        <f t="shared" si="285"/>
        <v>0</v>
      </c>
      <c r="J216" s="240">
        <f>SUM(J217:J224)</f>
        <v>0</v>
      </c>
      <c r="K216" s="239">
        <f t="shared" ref="K216:L216" si="286">SUM(K217:K224)</f>
        <v>0</v>
      </c>
      <c r="L216" s="234">
        <f t="shared" si="286"/>
        <v>0</v>
      </c>
      <c r="M216" s="102">
        <f>SUM(M217:M224)</f>
        <v>0</v>
      </c>
      <c r="N216" s="239">
        <f t="shared" ref="N216:O216" si="287">SUM(N217:N224)</f>
        <v>0</v>
      </c>
      <c r="O216" s="233">
        <f t="shared" si="287"/>
        <v>0</v>
      </c>
      <c r="P216" s="236"/>
    </row>
    <row r="217" spans="1:16" hidden="1" x14ac:dyDescent="0.25">
      <c r="A217" s="58">
        <v>5231</v>
      </c>
      <c r="B217" s="101" t="s">
        <v>230</v>
      </c>
      <c r="C217" s="102">
        <f t="shared" si="283"/>
        <v>0</v>
      </c>
      <c r="D217" s="232">
        <v>0</v>
      </c>
      <c r="E217" s="108"/>
      <c r="F217" s="343">
        <f t="shared" ref="F217:F226" si="288">D217+E217</f>
        <v>0</v>
      </c>
      <c r="G217" s="232"/>
      <c r="H217" s="107"/>
      <c r="I217" s="233">
        <f t="shared" ref="I217:I226" si="289">G217+H217</f>
        <v>0</v>
      </c>
      <c r="J217" s="107">
        <v>0</v>
      </c>
      <c r="K217" s="108"/>
      <c r="L217" s="234">
        <f t="shared" ref="L217:L226" si="290">J217+K217</f>
        <v>0</v>
      </c>
      <c r="M217" s="235"/>
      <c r="N217" s="108"/>
      <c r="O217" s="233">
        <f t="shared" ref="O217:O226" si="291">M217+N217</f>
        <v>0</v>
      </c>
      <c r="P217" s="236"/>
    </row>
    <row r="218" spans="1:16" hidden="1" x14ac:dyDescent="0.25">
      <c r="A218" s="58">
        <v>5232</v>
      </c>
      <c r="B218" s="101" t="s">
        <v>231</v>
      </c>
      <c r="C218" s="102">
        <f t="shared" si="283"/>
        <v>0</v>
      </c>
      <c r="D218" s="232">
        <v>0</v>
      </c>
      <c r="E218" s="108"/>
      <c r="F218" s="343">
        <f t="shared" si="288"/>
        <v>0</v>
      </c>
      <c r="G218" s="232"/>
      <c r="H218" s="107"/>
      <c r="I218" s="233">
        <f t="shared" si="289"/>
        <v>0</v>
      </c>
      <c r="J218" s="107">
        <v>0</v>
      </c>
      <c r="K218" s="108"/>
      <c r="L218" s="234">
        <f t="shared" si="290"/>
        <v>0</v>
      </c>
      <c r="M218" s="235"/>
      <c r="N218" s="108"/>
      <c r="O218" s="233">
        <f t="shared" si="291"/>
        <v>0</v>
      </c>
      <c r="P218" s="236"/>
    </row>
    <row r="219" spans="1:16" hidden="1" x14ac:dyDescent="0.25">
      <c r="A219" s="58">
        <v>5233</v>
      </c>
      <c r="B219" s="101" t="s">
        <v>232</v>
      </c>
      <c r="C219" s="102">
        <f t="shared" si="283"/>
        <v>0</v>
      </c>
      <c r="D219" s="232">
        <v>0</v>
      </c>
      <c r="E219" s="108"/>
      <c r="F219" s="343">
        <f t="shared" si="288"/>
        <v>0</v>
      </c>
      <c r="G219" s="232"/>
      <c r="H219" s="107"/>
      <c r="I219" s="233">
        <f t="shared" si="289"/>
        <v>0</v>
      </c>
      <c r="J219" s="107">
        <v>0</v>
      </c>
      <c r="K219" s="108"/>
      <c r="L219" s="234">
        <f t="shared" si="290"/>
        <v>0</v>
      </c>
      <c r="M219" s="235"/>
      <c r="N219" s="108"/>
      <c r="O219" s="233">
        <f t="shared" si="291"/>
        <v>0</v>
      </c>
      <c r="P219" s="236"/>
    </row>
    <row r="220" spans="1:16" hidden="1" x14ac:dyDescent="0.25">
      <c r="A220" s="58">
        <v>5234</v>
      </c>
      <c r="B220" s="101" t="s">
        <v>233</v>
      </c>
      <c r="C220" s="102">
        <f t="shared" si="283"/>
        <v>0</v>
      </c>
      <c r="D220" s="232">
        <v>0</v>
      </c>
      <c r="E220" s="108"/>
      <c r="F220" s="343">
        <f t="shared" si="288"/>
        <v>0</v>
      </c>
      <c r="G220" s="232"/>
      <c r="H220" s="107"/>
      <c r="I220" s="233">
        <f t="shared" si="289"/>
        <v>0</v>
      </c>
      <c r="J220" s="107">
        <v>0</v>
      </c>
      <c r="K220" s="108"/>
      <c r="L220" s="234">
        <f t="shared" si="290"/>
        <v>0</v>
      </c>
      <c r="M220" s="235"/>
      <c r="N220" s="108"/>
      <c r="O220" s="233">
        <f t="shared" si="291"/>
        <v>0</v>
      </c>
      <c r="P220" s="236"/>
    </row>
    <row r="221" spans="1:16" ht="14.25" hidden="1" customHeight="1" x14ac:dyDescent="0.25">
      <c r="A221" s="58">
        <v>5236</v>
      </c>
      <c r="B221" s="101" t="s">
        <v>234</v>
      </c>
      <c r="C221" s="102">
        <f t="shared" si="283"/>
        <v>0</v>
      </c>
      <c r="D221" s="232">
        <v>0</v>
      </c>
      <c r="E221" s="108"/>
      <c r="F221" s="343">
        <f t="shared" si="288"/>
        <v>0</v>
      </c>
      <c r="G221" s="232"/>
      <c r="H221" s="107"/>
      <c r="I221" s="233">
        <f t="shared" si="289"/>
        <v>0</v>
      </c>
      <c r="J221" s="107">
        <v>0</v>
      </c>
      <c r="K221" s="108"/>
      <c r="L221" s="234">
        <f t="shared" si="290"/>
        <v>0</v>
      </c>
      <c r="M221" s="235"/>
      <c r="N221" s="108"/>
      <c r="O221" s="233">
        <f t="shared" si="291"/>
        <v>0</v>
      </c>
      <c r="P221" s="236"/>
    </row>
    <row r="222" spans="1:16" ht="14.25" hidden="1" customHeight="1" x14ac:dyDescent="0.25">
      <c r="A222" s="58">
        <v>5237</v>
      </c>
      <c r="B222" s="101" t="s">
        <v>235</v>
      </c>
      <c r="C222" s="102">
        <f t="shared" si="283"/>
        <v>0</v>
      </c>
      <c r="D222" s="232">
        <v>0</v>
      </c>
      <c r="E222" s="108"/>
      <c r="F222" s="343">
        <f t="shared" si="288"/>
        <v>0</v>
      </c>
      <c r="G222" s="232"/>
      <c r="H222" s="107"/>
      <c r="I222" s="233">
        <f t="shared" si="289"/>
        <v>0</v>
      </c>
      <c r="J222" s="107">
        <v>0</v>
      </c>
      <c r="K222" s="108"/>
      <c r="L222" s="234">
        <f t="shared" si="290"/>
        <v>0</v>
      </c>
      <c r="M222" s="235"/>
      <c r="N222" s="108"/>
      <c r="O222" s="233">
        <f t="shared" si="291"/>
        <v>0</v>
      </c>
      <c r="P222" s="236"/>
    </row>
    <row r="223" spans="1:16" hidden="1" x14ac:dyDescent="0.25">
      <c r="A223" s="58">
        <v>5238</v>
      </c>
      <c r="B223" s="101" t="s">
        <v>236</v>
      </c>
      <c r="C223" s="102">
        <f t="shared" si="283"/>
        <v>0</v>
      </c>
      <c r="D223" s="232">
        <v>0</v>
      </c>
      <c r="E223" s="108"/>
      <c r="F223" s="343">
        <f t="shared" si="288"/>
        <v>0</v>
      </c>
      <c r="G223" s="232"/>
      <c r="H223" s="107"/>
      <c r="I223" s="233">
        <f t="shared" si="289"/>
        <v>0</v>
      </c>
      <c r="J223" s="107">
        <v>0</v>
      </c>
      <c r="K223" s="108"/>
      <c r="L223" s="234">
        <f t="shared" si="290"/>
        <v>0</v>
      </c>
      <c r="M223" s="235"/>
      <c r="N223" s="108"/>
      <c r="O223" s="233">
        <f t="shared" si="291"/>
        <v>0</v>
      </c>
      <c r="P223" s="236"/>
    </row>
    <row r="224" spans="1:16" hidden="1" x14ac:dyDescent="0.25">
      <c r="A224" s="58">
        <v>5239</v>
      </c>
      <c r="B224" s="101" t="s">
        <v>237</v>
      </c>
      <c r="C224" s="102">
        <f t="shared" si="283"/>
        <v>0</v>
      </c>
      <c r="D224" s="232">
        <v>0</v>
      </c>
      <c r="E224" s="108"/>
      <c r="F224" s="343">
        <f t="shared" si="288"/>
        <v>0</v>
      </c>
      <c r="G224" s="232"/>
      <c r="H224" s="107"/>
      <c r="I224" s="233">
        <f t="shared" si="289"/>
        <v>0</v>
      </c>
      <c r="J224" s="107">
        <v>0</v>
      </c>
      <c r="K224" s="108"/>
      <c r="L224" s="234">
        <f t="shared" si="290"/>
        <v>0</v>
      </c>
      <c r="M224" s="235"/>
      <c r="N224" s="108"/>
      <c r="O224" s="233">
        <f t="shared" si="291"/>
        <v>0</v>
      </c>
      <c r="P224" s="236"/>
    </row>
    <row r="225" spans="1:16" ht="24" x14ac:dyDescent="0.25">
      <c r="A225" s="237">
        <v>5240</v>
      </c>
      <c r="B225" s="101" t="s">
        <v>238</v>
      </c>
      <c r="C225" s="432">
        <f t="shared" si="283"/>
        <v>1202</v>
      </c>
      <c r="D225" s="232">
        <v>1202</v>
      </c>
      <c r="E225" s="108"/>
      <c r="F225" s="343">
        <f t="shared" si="288"/>
        <v>1202</v>
      </c>
      <c r="G225" s="232"/>
      <c r="H225" s="107"/>
      <c r="I225" s="233">
        <f t="shared" si="289"/>
        <v>0</v>
      </c>
      <c r="J225" s="107">
        <v>0</v>
      </c>
      <c r="K225" s="108"/>
      <c r="L225" s="343">
        <f t="shared" si="290"/>
        <v>0</v>
      </c>
      <c r="M225" s="235"/>
      <c r="N225" s="108"/>
      <c r="O225" s="233">
        <f t="shared" si="291"/>
        <v>0</v>
      </c>
      <c r="P225" s="236"/>
    </row>
    <row r="226" spans="1:16" hidden="1" x14ac:dyDescent="0.25">
      <c r="A226" s="237">
        <v>5250</v>
      </c>
      <c r="B226" s="101" t="s">
        <v>239</v>
      </c>
      <c r="C226" s="102">
        <f t="shared" si="283"/>
        <v>0</v>
      </c>
      <c r="D226" s="232">
        <v>0</v>
      </c>
      <c r="E226" s="108"/>
      <c r="F226" s="343">
        <f t="shared" si="288"/>
        <v>0</v>
      </c>
      <c r="G226" s="232"/>
      <c r="H226" s="107"/>
      <c r="I226" s="233">
        <f t="shared" si="289"/>
        <v>0</v>
      </c>
      <c r="J226" s="107">
        <v>0</v>
      </c>
      <c r="K226" s="108"/>
      <c r="L226" s="234">
        <f t="shared" si="290"/>
        <v>0</v>
      </c>
      <c r="M226" s="235"/>
      <c r="N226" s="108"/>
      <c r="O226" s="233">
        <f t="shared" si="291"/>
        <v>0</v>
      </c>
      <c r="P226" s="236"/>
    </row>
    <row r="227" spans="1:16" hidden="1" x14ac:dyDescent="0.25">
      <c r="A227" s="237">
        <v>5260</v>
      </c>
      <c r="B227" s="101" t="s">
        <v>240</v>
      </c>
      <c r="C227" s="102">
        <f t="shared" si="283"/>
        <v>0</v>
      </c>
      <c r="D227" s="238">
        <f>SUM(D228)</f>
        <v>0</v>
      </c>
      <c r="E227" s="239">
        <f t="shared" ref="E227:F227" si="292">SUM(E228)</f>
        <v>0</v>
      </c>
      <c r="F227" s="343">
        <f t="shared" si="292"/>
        <v>0</v>
      </c>
      <c r="G227" s="238">
        <f>SUM(G228)</f>
        <v>0</v>
      </c>
      <c r="H227" s="240">
        <f t="shared" ref="H227:I227" si="293">SUM(H228)</f>
        <v>0</v>
      </c>
      <c r="I227" s="233">
        <f t="shared" si="293"/>
        <v>0</v>
      </c>
      <c r="J227" s="240">
        <f>SUM(J228)</f>
        <v>0</v>
      </c>
      <c r="K227" s="239">
        <f t="shared" ref="K227:L227" si="294">SUM(K228)</f>
        <v>0</v>
      </c>
      <c r="L227" s="234">
        <f t="shared" si="294"/>
        <v>0</v>
      </c>
      <c r="M227" s="102">
        <f>SUM(M228)</f>
        <v>0</v>
      </c>
      <c r="N227" s="239">
        <f t="shared" ref="N227:O227" si="295">SUM(N228)</f>
        <v>0</v>
      </c>
      <c r="O227" s="233">
        <f t="shared" si="295"/>
        <v>0</v>
      </c>
      <c r="P227" s="236"/>
    </row>
    <row r="228" spans="1:16" hidden="1" x14ac:dyDescent="0.25">
      <c r="A228" s="58">
        <v>5269</v>
      </c>
      <c r="B228" s="101" t="s">
        <v>241</v>
      </c>
      <c r="C228" s="102">
        <f t="shared" si="283"/>
        <v>0</v>
      </c>
      <c r="D228" s="232">
        <v>0</v>
      </c>
      <c r="E228" s="108"/>
      <c r="F228" s="343">
        <f t="shared" ref="F228:F229" si="296">D228+E228</f>
        <v>0</v>
      </c>
      <c r="G228" s="232"/>
      <c r="H228" s="107"/>
      <c r="I228" s="233">
        <f t="shared" ref="I228:I229" si="297">G228+H228</f>
        <v>0</v>
      </c>
      <c r="J228" s="107">
        <v>0</v>
      </c>
      <c r="K228" s="108"/>
      <c r="L228" s="234">
        <f t="shared" ref="L228:L229" si="298">J228+K228</f>
        <v>0</v>
      </c>
      <c r="M228" s="235"/>
      <c r="N228" s="108"/>
      <c r="O228" s="233">
        <f t="shared" ref="O228:O229" si="299">M228+N228</f>
        <v>0</v>
      </c>
      <c r="P228" s="236"/>
    </row>
    <row r="229" spans="1:16" ht="24" hidden="1" x14ac:dyDescent="0.25">
      <c r="A229" s="220">
        <v>5270</v>
      </c>
      <c r="B229" s="164" t="s">
        <v>242</v>
      </c>
      <c r="C229" s="170">
        <f t="shared" si="283"/>
        <v>0</v>
      </c>
      <c r="D229" s="241">
        <v>0</v>
      </c>
      <c r="E229" s="242"/>
      <c r="F229" s="358">
        <f t="shared" si="296"/>
        <v>0</v>
      </c>
      <c r="G229" s="241"/>
      <c r="H229" s="243"/>
      <c r="I229" s="224">
        <f t="shared" si="297"/>
        <v>0</v>
      </c>
      <c r="J229" s="243">
        <v>0</v>
      </c>
      <c r="K229" s="242"/>
      <c r="L229" s="225">
        <f t="shared" si="298"/>
        <v>0</v>
      </c>
      <c r="M229" s="244"/>
      <c r="N229" s="242"/>
      <c r="O229" s="224">
        <f t="shared" si="299"/>
        <v>0</v>
      </c>
      <c r="P229" s="226"/>
    </row>
    <row r="230" spans="1:16" hidden="1" x14ac:dyDescent="0.25">
      <c r="A230" s="205">
        <v>6000</v>
      </c>
      <c r="B230" s="205" t="s">
        <v>243</v>
      </c>
      <c r="C230" s="206">
        <f t="shared" si="283"/>
        <v>0</v>
      </c>
      <c r="D230" s="207">
        <f>D231+D251+D259</f>
        <v>0</v>
      </c>
      <c r="E230" s="208">
        <f t="shared" ref="E230:F230" si="300">E231+E251+E259</f>
        <v>0</v>
      </c>
      <c r="F230" s="357">
        <f t="shared" si="300"/>
        <v>0</v>
      </c>
      <c r="G230" s="207">
        <f>G231+G251+G259</f>
        <v>0</v>
      </c>
      <c r="H230" s="209">
        <f t="shared" ref="H230:I230" si="301">H231+H251+H259</f>
        <v>0</v>
      </c>
      <c r="I230" s="210">
        <f t="shared" si="301"/>
        <v>0</v>
      </c>
      <c r="J230" s="209">
        <f>J231+J251+J259</f>
        <v>0</v>
      </c>
      <c r="K230" s="208">
        <f t="shared" ref="K230:L230" si="302">K231+K251+K259</f>
        <v>0</v>
      </c>
      <c r="L230" s="211">
        <f t="shared" si="302"/>
        <v>0</v>
      </c>
      <c r="M230" s="206">
        <f>M231+M251+M259</f>
        <v>0</v>
      </c>
      <c r="N230" s="208">
        <f t="shared" ref="N230:O230" si="303">N231+N251+N259</f>
        <v>0</v>
      </c>
      <c r="O230" s="210">
        <f t="shared" si="303"/>
        <v>0</v>
      </c>
      <c r="P230" s="212"/>
    </row>
    <row r="231" spans="1:16" ht="14.25" hidden="1" customHeight="1" x14ac:dyDescent="0.25">
      <c r="A231" s="273">
        <v>6200</v>
      </c>
      <c r="B231" s="262" t="s">
        <v>244</v>
      </c>
      <c r="C231" s="216">
        <f t="shared" si="283"/>
        <v>0</v>
      </c>
      <c r="D231" s="274">
        <f>SUM(D232,D233,D235,D238,D244,D245,D246)</f>
        <v>0</v>
      </c>
      <c r="E231" s="217">
        <f t="shared" ref="E231:F231" si="304">SUM(E232,E233,E235,E238,E244,E245,E246)</f>
        <v>0</v>
      </c>
      <c r="F231" s="361">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76">
        <f t="shared" si="306"/>
        <v>0</v>
      </c>
      <c r="M231" s="216">
        <f>SUM(M232,M233,M235,M238,M244,M245,M246)</f>
        <v>0</v>
      </c>
      <c r="N231" s="217">
        <f t="shared" ref="N231:O231" si="307">SUM(N232,N233,N235,N238,N244,N245,N246)</f>
        <v>0</v>
      </c>
      <c r="O231" s="218">
        <f t="shared" si="307"/>
        <v>0</v>
      </c>
      <c r="P231" s="219"/>
    </row>
    <row r="232" spans="1:16" ht="24" hidden="1" x14ac:dyDescent="0.25">
      <c r="A232" s="337">
        <v>6220</v>
      </c>
      <c r="B232" s="91" t="s">
        <v>245</v>
      </c>
      <c r="C232" s="92">
        <f t="shared" si="283"/>
        <v>0</v>
      </c>
      <c r="D232" s="227">
        <v>0</v>
      </c>
      <c r="E232" s="98"/>
      <c r="F232" s="359">
        <f>D232+E232</f>
        <v>0</v>
      </c>
      <c r="G232" s="227"/>
      <c r="H232" s="97"/>
      <c r="I232" s="228">
        <f>G232+H232</f>
        <v>0</v>
      </c>
      <c r="J232" s="97">
        <v>0</v>
      </c>
      <c r="K232" s="98"/>
      <c r="L232" s="229">
        <f>J232+K232</f>
        <v>0</v>
      </c>
      <c r="M232" s="230"/>
      <c r="N232" s="98"/>
      <c r="O232" s="228">
        <f>M232+N232</f>
        <v>0</v>
      </c>
      <c r="P232" s="231"/>
    </row>
    <row r="233" spans="1:16" hidden="1" x14ac:dyDescent="0.25">
      <c r="A233" s="237">
        <v>6230</v>
      </c>
      <c r="B233" s="101" t="s">
        <v>246</v>
      </c>
      <c r="C233" s="102">
        <f t="shared" si="283"/>
        <v>0</v>
      </c>
      <c r="D233" s="238">
        <f t="shared" ref="D233:O233" si="308">SUM(D234)</f>
        <v>0</v>
      </c>
      <c r="E233" s="239">
        <f t="shared" si="308"/>
        <v>0</v>
      </c>
      <c r="F233" s="343">
        <f t="shared" si="308"/>
        <v>0</v>
      </c>
      <c r="G233" s="238">
        <f t="shared" si="308"/>
        <v>0</v>
      </c>
      <c r="H233" s="240">
        <f t="shared" si="308"/>
        <v>0</v>
      </c>
      <c r="I233" s="233">
        <f t="shared" si="308"/>
        <v>0</v>
      </c>
      <c r="J233" s="240">
        <f t="shared" si="308"/>
        <v>0</v>
      </c>
      <c r="K233" s="239">
        <f t="shared" si="308"/>
        <v>0</v>
      </c>
      <c r="L233" s="234">
        <f t="shared" si="308"/>
        <v>0</v>
      </c>
      <c r="M233" s="102">
        <f t="shared" si="308"/>
        <v>0</v>
      </c>
      <c r="N233" s="239">
        <f t="shared" si="308"/>
        <v>0</v>
      </c>
      <c r="O233" s="233">
        <f t="shared" si="308"/>
        <v>0</v>
      </c>
      <c r="P233" s="236"/>
    </row>
    <row r="234" spans="1:16" hidden="1" x14ac:dyDescent="0.25">
      <c r="A234" s="58">
        <v>6239</v>
      </c>
      <c r="B234" s="91" t="s">
        <v>247</v>
      </c>
      <c r="C234" s="102">
        <f t="shared" si="283"/>
        <v>0</v>
      </c>
      <c r="D234" s="227">
        <v>0</v>
      </c>
      <c r="E234" s="98"/>
      <c r="F234" s="359">
        <f>D234+E234</f>
        <v>0</v>
      </c>
      <c r="G234" s="227"/>
      <c r="H234" s="97"/>
      <c r="I234" s="228">
        <f>G234+H234</f>
        <v>0</v>
      </c>
      <c r="J234" s="97">
        <v>0</v>
      </c>
      <c r="K234" s="98"/>
      <c r="L234" s="229">
        <f>J234+K234</f>
        <v>0</v>
      </c>
      <c r="M234" s="230"/>
      <c r="N234" s="98"/>
      <c r="O234" s="228">
        <f>M234+N234</f>
        <v>0</v>
      </c>
      <c r="P234" s="231"/>
    </row>
    <row r="235" spans="1:16" ht="24" hidden="1" x14ac:dyDescent="0.25">
      <c r="A235" s="237">
        <v>6240</v>
      </c>
      <c r="B235" s="101" t="s">
        <v>248</v>
      </c>
      <c r="C235" s="102">
        <f t="shared" si="283"/>
        <v>0</v>
      </c>
      <c r="D235" s="238">
        <f>SUM(D236:D237)</f>
        <v>0</v>
      </c>
      <c r="E235" s="239">
        <f t="shared" ref="E235:F235" si="309">SUM(E236:E237)</f>
        <v>0</v>
      </c>
      <c r="F235" s="343">
        <f t="shared" si="309"/>
        <v>0</v>
      </c>
      <c r="G235" s="238">
        <f>SUM(G236:G237)</f>
        <v>0</v>
      </c>
      <c r="H235" s="240">
        <f t="shared" ref="H235:I235" si="310">SUM(H236:H237)</f>
        <v>0</v>
      </c>
      <c r="I235" s="233">
        <f t="shared" si="310"/>
        <v>0</v>
      </c>
      <c r="J235" s="240">
        <f>SUM(J236:J237)</f>
        <v>0</v>
      </c>
      <c r="K235" s="239">
        <f t="shared" ref="K235:L235" si="311">SUM(K236:K237)</f>
        <v>0</v>
      </c>
      <c r="L235" s="234">
        <f t="shared" si="311"/>
        <v>0</v>
      </c>
      <c r="M235" s="102">
        <f>SUM(M236:M237)</f>
        <v>0</v>
      </c>
      <c r="N235" s="239">
        <f t="shared" ref="N235:O235" si="312">SUM(N236:N237)</f>
        <v>0</v>
      </c>
      <c r="O235" s="233">
        <f t="shared" si="312"/>
        <v>0</v>
      </c>
      <c r="P235" s="236"/>
    </row>
    <row r="236" spans="1:16" hidden="1" x14ac:dyDescent="0.25">
      <c r="A236" s="58">
        <v>6241</v>
      </c>
      <c r="B236" s="101" t="s">
        <v>249</v>
      </c>
      <c r="C236" s="102">
        <f t="shared" si="283"/>
        <v>0</v>
      </c>
      <c r="D236" s="232">
        <v>0</v>
      </c>
      <c r="E236" s="108"/>
      <c r="F236" s="343">
        <f t="shared" ref="F236:F237" si="313">D236+E236</f>
        <v>0</v>
      </c>
      <c r="G236" s="232"/>
      <c r="H236" s="107"/>
      <c r="I236" s="233">
        <f t="shared" ref="I236:I237" si="314">G236+H236</f>
        <v>0</v>
      </c>
      <c r="J236" s="107">
        <v>0</v>
      </c>
      <c r="K236" s="108"/>
      <c r="L236" s="234">
        <f t="shared" ref="L236:L237" si="315">J236+K236</f>
        <v>0</v>
      </c>
      <c r="M236" s="235"/>
      <c r="N236" s="108"/>
      <c r="O236" s="233">
        <f t="shared" ref="O236:O237" si="316">M236+N236</f>
        <v>0</v>
      </c>
      <c r="P236" s="236"/>
    </row>
    <row r="237" spans="1:16" hidden="1" x14ac:dyDescent="0.25">
      <c r="A237" s="58">
        <v>6242</v>
      </c>
      <c r="B237" s="101" t="s">
        <v>250</v>
      </c>
      <c r="C237" s="102">
        <f t="shared" si="283"/>
        <v>0</v>
      </c>
      <c r="D237" s="232">
        <v>0</v>
      </c>
      <c r="E237" s="108"/>
      <c r="F237" s="343">
        <f t="shared" si="313"/>
        <v>0</v>
      </c>
      <c r="G237" s="232"/>
      <c r="H237" s="107"/>
      <c r="I237" s="233">
        <f t="shared" si="314"/>
        <v>0</v>
      </c>
      <c r="J237" s="107">
        <v>0</v>
      </c>
      <c r="K237" s="108"/>
      <c r="L237" s="234">
        <f t="shared" si="315"/>
        <v>0</v>
      </c>
      <c r="M237" s="235"/>
      <c r="N237" s="108"/>
      <c r="O237" s="233">
        <f t="shared" si="316"/>
        <v>0</v>
      </c>
      <c r="P237" s="236"/>
    </row>
    <row r="238" spans="1:16" ht="25.5" hidden="1" customHeight="1" x14ac:dyDescent="0.25">
      <c r="A238" s="237">
        <v>6250</v>
      </c>
      <c r="B238" s="101" t="s">
        <v>251</v>
      </c>
      <c r="C238" s="102">
        <f t="shared" si="283"/>
        <v>0</v>
      </c>
      <c r="D238" s="238">
        <f>SUM(D239:D243)</f>
        <v>0</v>
      </c>
      <c r="E238" s="239">
        <f t="shared" ref="E238:F238" si="317">SUM(E239:E243)</f>
        <v>0</v>
      </c>
      <c r="F238" s="343">
        <f t="shared" si="317"/>
        <v>0</v>
      </c>
      <c r="G238" s="238">
        <f>SUM(G239:G243)</f>
        <v>0</v>
      </c>
      <c r="H238" s="240">
        <f t="shared" ref="H238:I238" si="318">SUM(H239:H243)</f>
        <v>0</v>
      </c>
      <c r="I238" s="233">
        <f t="shared" si="318"/>
        <v>0</v>
      </c>
      <c r="J238" s="240">
        <f>SUM(J239:J243)</f>
        <v>0</v>
      </c>
      <c r="K238" s="239">
        <f t="shared" ref="K238:L238" si="319">SUM(K239:K243)</f>
        <v>0</v>
      </c>
      <c r="L238" s="234">
        <f t="shared" si="319"/>
        <v>0</v>
      </c>
      <c r="M238" s="102">
        <f>SUM(M239:M243)</f>
        <v>0</v>
      </c>
      <c r="N238" s="239">
        <f t="shared" ref="N238:O238" si="320">SUM(N239:N243)</f>
        <v>0</v>
      </c>
      <c r="O238" s="233">
        <f t="shared" si="320"/>
        <v>0</v>
      </c>
      <c r="P238" s="236"/>
    </row>
    <row r="239" spans="1:16" ht="14.25" hidden="1" customHeight="1" x14ac:dyDescent="0.25">
      <c r="A239" s="58">
        <v>6252</v>
      </c>
      <c r="B239" s="101" t="s">
        <v>252</v>
      </c>
      <c r="C239" s="102">
        <f t="shared" si="283"/>
        <v>0</v>
      </c>
      <c r="D239" s="232">
        <v>0</v>
      </c>
      <c r="E239" s="108"/>
      <c r="F239" s="343">
        <f t="shared" ref="F239:F245" si="321">D239+E239</f>
        <v>0</v>
      </c>
      <c r="G239" s="232"/>
      <c r="H239" s="107"/>
      <c r="I239" s="233">
        <f t="shared" ref="I239:I245" si="322">G239+H239</f>
        <v>0</v>
      </c>
      <c r="J239" s="107">
        <v>0</v>
      </c>
      <c r="K239" s="108"/>
      <c r="L239" s="234">
        <f t="shared" ref="L239:L245" si="323">J239+K239</f>
        <v>0</v>
      </c>
      <c r="M239" s="235"/>
      <c r="N239" s="108"/>
      <c r="O239" s="233">
        <f t="shared" ref="O239:O245" si="324">M239+N239</f>
        <v>0</v>
      </c>
      <c r="P239" s="236"/>
    </row>
    <row r="240" spans="1:16" ht="14.25" hidden="1" customHeight="1" x14ac:dyDescent="0.25">
      <c r="A240" s="58">
        <v>6253</v>
      </c>
      <c r="B240" s="101" t="s">
        <v>253</v>
      </c>
      <c r="C240" s="102">
        <f t="shared" si="283"/>
        <v>0</v>
      </c>
      <c r="D240" s="232">
        <v>0</v>
      </c>
      <c r="E240" s="108"/>
      <c r="F240" s="343">
        <f t="shared" si="321"/>
        <v>0</v>
      </c>
      <c r="G240" s="232"/>
      <c r="H240" s="107"/>
      <c r="I240" s="233">
        <f t="shared" si="322"/>
        <v>0</v>
      </c>
      <c r="J240" s="107">
        <v>0</v>
      </c>
      <c r="K240" s="108"/>
      <c r="L240" s="234">
        <f t="shared" si="323"/>
        <v>0</v>
      </c>
      <c r="M240" s="235"/>
      <c r="N240" s="108"/>
      <c r="O240" s="233">
        <f t="shared" si="324"/>
        <v>0</v>
      </c>
      <c r="P240" s="236"/>
    </row>
    <row r="241" spans="1:16" ht="24" hidden="1" x14ac:dyDescent="0.25">
      <c r="A241" s="58">
        <v>6254</v>
      </c>
      <c r="B241" s="101" t="s">
        <v>254</v>
      </c>
      <c r="C241" s="102">
        <f t="shared" si="283"/>
        <v>0</v>
      </c>
      <c r="D241" s="232">
        <v>0</v>
      </c>
      <c r="E241" s="108"/>
      <c r="F241" s="343">
        <f t="shared" si="321"/>
        <v>0</v>
      </c>
      <c r="G241" s="232"/>
      <c r="H241" s="107"/>
      <c r="I241" s="233">
        <f t="shared" si="322"/>
        <v>0</v>
      </c>
      <c r="J241" s="107">
        <v>0</v>
      </c>
      <c r="K241" s="108"/>
      <c r="L241" s="234">
        <f t="shared" si="323"/>
        <v>0</v>
      </c>
      <c r="M241" s="235"/>
      <c r="N241" s="108"/>
      <c r="O241" s="233">
        <f t="shared" si="324"/>
        <v>0</v>
      </c>
      <c r="P241" s="236"/>
    </row>
    <row r="242" spans="1:16" ht="24" hidden="1" x14ac:dyDescent="0.25">
      <c r="A242" s="58">
        <v>6255</v>
      </c>
      <c r="B242" s="101" t="s">
        <v>255</v>
      </c>
      <c r="C242" s="102">
        <f t="shared" si="283"/>
        <v>0</v>
      </c>
      <c r="D242" s="232">
        <v>0</v>
      </c>
      <c r="E242" s="108"/>
      <c r="F242" s="343">
        <f t="shared" si="321"/>
        <v>0</v>
      </c>
      <c r="G242" s="232"/>
      <c r="H242" s="107"/>
      <c r="I242" s="233">
        <f t="shared" si="322"/>
        <v>0</v>
      </c>
      <c r="J242" s="107">
        <v>0</v>
      </c>
      <c r="K242" s="108"/>
      <c r="L242" s="234">
        <f t="shared" si="323"/>
        <v>0</v>
      </c>
      <c r="M242" s="235"/>
      <c r="N242" s="108"/>
      <c r="O242" s="233">
        <f t="shared" si="324"/>
        <v>0</v>
      </c>
      <c r="P242" s="236"/>
    </row>
    <row r="243" spans="1:16" hidden="1" x14ac:dyDescent="0.25">
      <c r="A243" s="58">
        <v>6259</v>
      </c>
      <c r="B243" s="101" t="s">
        <v>256</v>
      </c>
      <c r="C243" s="102">
        <f t="shared" si="283"/>
        <v>0</v>
      </c>
      <c r="D243" s="232">
        <v>0</v>
      </c>
      <c r="E243" s="108"/>
      <c r="F243" s="343">
        <f t="shared" si="321"/>
        <v>0</v>
      </c>
      <c r="G243" s="232"/>
      <c r="H243" s="107"/>
      <c r="I243" s="233">
        <f t="shared" si="322"/>
        <v>0</v>
      </c>
      <c r="J243" s="107">
        <v>0</v>
      </c>
      <c r="K243" s="108"/>
      <c r="L243" s="234">
        <f t="shared" si="323"/>
        <v>0</v>
      </c>
      <c r="M243" s="235"/>
      <c r="N243" s="108"/>
      <c r="O243" s="233">
        <f t="shared" si="324"/>
        <v>0</v>
      </c>
      <c r="P243" s="236"/>
    </row>
    <row r="244" spans="1:16" ht="24" hidden="1" x14ac:dyDescent="0.25">
      <c r="A244" s="237">
        <v>6260</v>
      </c>
      <c r="B244" s="101" t="s">
        <v>257</v>
      </c>
      <c r="C244" s="102">
        <f t="shared" si="283"/>
        <v>0</v>
      </c>
      <c r="D244" s="232">
        <v>0</v>
      </c>
      <c r="E244" s="108"/>
      <c r="F244" s="343">
        <f t="shared" si="321"/>
        <v>0</v>
      </c>
      <c r="G244" s="232"/>
      <c r="H244" s="107"/>
      <c r="I244" s="233">
        <f t="shared" si="322"/>
        <v>0</v>
      </c>
      <c r="J244" s="107">
        <v>0</v>
      </c>
      <c r="K244" s="108"/>
      <c r="L244" s="234">
        <f t="shared" si="323"/>
        <v>0</v>
      </c>
      <c r="M244" s="235"/>
      <c r="N244" s="108"/>
      <c r="O244" s="233">
        <f t="shared" si="324"/>
        <v>0</v>
      </c>
      <c r="P244" s="236"/>
    </row>
    <row r="245" spans="1:16" hidden="1" x14ac:dyDescent="0.25">
      <c r="A245" s="237">
        <v>6270</v>
      </c>
      <c r="B245" s="101" t="s">
        <v>258</v>
      </c>
      <c r="C245" s="102">
        <f t="shared" si="283"/>
        <v>0</v>
      </c>
      <c r="D245" s="232">
        <v>0</v>
      </c>
      <c r="E245" s="108"/>
      <c r="F245" s="343">
        <f t="shared" si="321"/>
        <v>0</v>
      </c>
      <c r="G245" s="232"/>
      <c r="H245" s="107"/>
      <c r="I245" s="233">
        <f t="shared" si="322"/>
        <v>0</v>
      </c>
      <c r="J245" s="107">
        <v>0</v>
      </c>
      <c r="K245" s="108"/>
      <c r="L245" s="234">
        <f t="shared" si="323"/>
        <v>0</v>
      </c>
      <c r="M245" s="235"/>
      <c r="N245" s="108"/>
      <c r="O245" s="233">
        <f t="shared" si="324"/>
        <v>0</v>
      </c>
      <c r="P245" s="236"/>
    </row>
    <row r="246" spans="1:16" hidden="1" x14ac:dyDescent="0.25">
      <c r="A246" s="337">
        <v>6290</v>
      </c>
      <c r="B246" s="91" t="s">
        <v>259</v>
      </c>
      <c r="C246" s="263">
        <f t="shared" si="283"/>
        <v>0</v>
      </c>
      <c r="D246" s="246">
        <f>SUM(D247:D250)</f>
        <v>0</v>
      </c>
      <c r="E246" s="247">
        <f t="shared" ref="E246:O246" si="325">SUM(E247:E250)</f>
        <v>0</v>
      </c>
      <c r="F246" s="359">
        <f t="shared" si="325"/>
        <v>0</v>
      </c>
      <c r="G246" s="246">
        <f t="shared" si="325"/>
        <v>0</v>
      </c>
      <c r="H246" s="248">
        <f t="shared" si="325"/>
        <v>0</v>
      </c>
      <c r="I246" s="228">
        <f t="shared" si="325"/>
        <v>0</v>
      </c>
      <c r="J246" s="248">
        <f t="shared" si="325"/>
        <v>0</v>
      </c>
      <c r="K246" s="247">
        <f t="shared" si="325"/>
        <v>0</v>
      </c>
      <c r="L246" s="229">
        <f t="shared" si="325"/>
        <v>0</v>
      </c>
      <c r="M246" s="263">
        <f t="shared" si="325"/>
        <v>0</v>
      </c>
      <c r="N246" s="264">
        <f t="shared" si="325"/>
        <v>0</v>
      </c>
      <c r="O246" s="265">
        <f t="shared" si="325"/>
        <v>0</v>
      </c>
      <c r="P246" s="266"/>
    </row>
    <row r="247" spans="1:16" hidden="1" x14ac:dyDescent="0.25">
      <c r="A247" s="58">
        <v>6291</v>
      </c>
      <c r="B247" s="101" t="s">
        <v>260</v>
      </c>
      <c r="C247" s="102">
        <f t="shared" si="283"/>
        <v>0</v>
      </c>
      <c r="D247" s="232">
        <v>0</v>
      </c>
      <c r="E247" s="108"/>
      <c r="F247" s="343">
        <f t="shared" ref="F247:F250" si="326">D247+E247</f>
        <v>0</v>
      </c>
      <c r="G247" s="232"/>
      <c r="H247" s="107"/>
      <c r="I247" s="233">
        <f t="shared" ref="I247:I250" si="327">G247+H247</f>
        <v>0</v>
      </c>
      <c r="J247" s="107">
        <v>0</v>
      </c>
      <c r="K247" s="108"/>
      <c r="L247" s="234">
        <f t="shared" ref="L247:L250" si="328">J247+K247</f>
        <v>0</v>
      </c>
      <c r="M247" s="235"/>
      <c r="N247" s="108"/>
      <c r="O247" s="233">
        <f t="shared" ref="O247:O250" si="329">M247+N247</f>
        <v>0</v>
      </c>
      <c r="P247" s="236"/>
    </row>
    <row r="248" spans="1:16" hidden="1" x14ac:dyDescent="0.25">
      <c r="A248" s="58">
        <v>6292</v>
      </c>
      <c r="B248" s="101" t="s">
        <v>261</v>
      </c>
      <c r="C248" s="102">
        <f t="shared" si="283"/>
        <v>0</v>
      </c>
      <c r="D248" s="232">
        <v>0</v>
      </c>
      <c r="E248" s="108"/>
      <c r="F248" s="343">
        <f t="shared" si="326"/>
        <v>0</v>
      </c>
      <c r="G248" s="232"/>
      <c r="H248" s="107"/>
      <c r="I248" s="233">
        <f t="shared" si="327"/>
        <v>0</v>
      </c>
      <c r="J248" s="107">
        <v>0</v>
      </c>
      <c r="K248" s="108"/>
      <c r="L248" s="234">
        <f t="shared" si="328"/>
        <v>0</v>
      </c>
      <c r="M248" s="235"/>
      <c r="N248" s="108"/>
      <c r="O248" s="233">
        <f t="shared" si="329"/>
        <v>0</v>
      </c>
      <c r="P248" s="236"/>
    </row>
    <row r="249" spans="1:16" ht="72" hidden="1" x14ac:dyDescent="0.25">
      <c r="A249" s="58">
        <v>6296</v>
      </c>
      <c r="B249" s="101" t="s">
        <v>262</v>
      </c>
      <c r="C249" s="102">
        <f t="shared" si="283"/>
        <v>0</v>
      </c>
      <c r="D249" s="232">
        <v>0</v>
      </c>
      <c r="E249" s="108"/>
      <c r="F249" s="343">
        <f t="shared" si="326"/>
        <v>0</v>
      </c>
      <c r="G249" s="232"/>
      <c r="H249" s="107"/>
      <c r="I249" s="233">
        <f t="shared" si="327"/>
        <v>0</v>
      </c>
      <c r="J249" s="107">
        <v>0</v>
      </c>
      <c r="K249" s="108"/>
      <c r="L249" s="234">
        <f t="shared" si="328"/>
        <v>0</v>
      </c>
      <c r="M249" s="235"/>
      <c r="N249" s="108"/>
      <c r="O249" s="233">
        <f t="shared" si="329"/>
        <v>0</v>
      </c>
      <c r="P249" s="236"/>
    </row>
    <row r="250" spans="1:16" ht="39.75" hidden="1" customHeight="1" x14ac:dyDescent="0.25">
      <c r="A250" s="58">
        <v>6299</v>
      </c>
      <c r="B250" s="101" t="s">
        <v>263</v>
      </c>
      <c r="C250" s="102">
        <f t="shared" si="283"/>
        <v>0</v>
      </c>
      <c r="D250" s="232">
        <v>0</v>
      </c>
      <c r="E250" s="108"/>
      <c r="F250" s="343">
        <f t="shared" si="326"/>
        <v>0</v>
      </c>
      <c r="G250" s="232"/>
      <c r="H250" s="107"/>
      <c r="I250" s="233">
        <f t="shared" si="327"/>
        <v>0</v>
      </c>
      <c r="J250" s="107">
        <v>0</v>
      </c>
      <c r="K250" s="108"/>
      <c r="L250" s="234">
        <f t="shared" si="328"/>
        <v>0</v>
      </c>
      <c r="M250" s="235"/>
      <c r="N250" s="108"/>
      <c r="O250" s="233">
        <f t="shared" si="329"/>
        <v>0</v>
      </c>
      <c r="P250" s="236"/>
    </row>
    <row r="251" spans="1:16" hidden="1" x14ac:dyDescent="0.25">
      <c r="A251" s="76">
        <v>6300</v>
      </c>
      <c r="B251" s="213" t="s">
        <v>264</v>
      </c>
      <c r="C251" s="77">
        <f t="shared" si="283"/>
        <v>0</v>
      </c>
      <c r="D251" s="214">
        <f>SUM(D252,D257,D258)</f>
        <v>0</v>
      </c>
      <c r="E251" s="88">
        <f t="shared" ref="E251:O251" si="330">SUM(E252,E257,E258)</f>
        <v>0</v>
      </c>
      <c r="F251" s="345">
        <f t="shared" si="330"/>
        <v>0</v>
      </c>
      <c r="G251" s="214">
        <f t="shared" si="330"/>
        <v>0</v>
      </c>
      <c r="H251" s="87">
        <f t="shared" si="330"/>
        <v>0</v>
      </c>
      <c r="I251" s="215">
        <f t="shared" si="330"/>
        <v>0</v>
      </c>
      <c r="J251" s="87">
        <f t="shared" si="330"/>
        <v>0</v>
      </c>
      <c r="K251" s="88">
        <f t="shared" si="330"/>
        <v>0</v>
      </c>
      <c r="L251" s="89">
        <f t="shared" si="330"/>
        <v>0</v>
      </c>
      <c r="M251" s="125">
        <f t="shared" si="330"/>
        <v>0</v>
      </c>
      <c r="N251" s="249">
        <f t="shared" si="330"/>
        <v>0</v>
      </c>
      <c r="O251" s="250">
        <f t="shared" si="330"/>
        <v>0</v>
      </c>
      <c r="P251" s="251"/>
    </row>
    <row r="252" spans="1:16" ht="24" hidden="1" x14ac:dyDescent="0.25">
      <c r="A252" s="337">
        <v>6320</v>
      </c>
      <c r="B252" s="91" t="s">
        <v>265</v>
      </c>
      <c r="C252" s="263">
        <f t="shared" si="283"/>
        <v>0</v>
      </c>
      <c r="D252" s="246">
        <f>SUM(D253:D256)</f>
        <v>0</v>
      </c>
      <c r="E252" s="247">
        <f t="shared" ref="E252:O252" si="331">SUM(E253:E256)</f>
        <v>0</v>
      </c>
      <c r="F252" s="359">
        <f t="shared" si="331"/>
        <v>0</v>
      </c>
      <c r="G252" s="246">
        <f t="shared" si="331"/>
        <v>0</v>
      </c>
      <c r="H252" s="248">
        <f t="shared" si="331"/>
        <v>0</v>
      </c>
      <c r="I252" s="228">
        <f t="shared" si="331"/>
        <v>0</v>
      </c>
      <c r="J252" s="248">
        <f t="shared" si="331"/>
        <v>0</v>
      </c>
      <c r="K252" s="247">
        <f t="shared" si="331"/>
        <v>0</v>
      </c>
      <c r="L252" s="229">
        <f t="shared" si="331"/>
        <v>0</v>
      </c>
      <c r="M252" s="92">
        <f t="shared" si="331"/>
        <v>0</v>
      </c>
      <c r="N252" s="247">
        <f t="shared" si="331"/>
        <v>0</v>
      </c>
      <c r="O252" s="228">
        <f t="shared" si="331"/>
        <v>0</v>
      </c>
      <c r="P252" s="231"/>
    </row>
    <row r="253" spans="1:16" hidden="1" x14ac:dyDescent="0.25">
      <c r="A253" s="58">
        <v>6322</v>
      </c>
      <c r="B253" s="101" t="s">
        <v>266</v>
      </c>
      <c r="C253" s="102">
        <f t="shared" si="283"/>
        <v>0</v>
      </c>
      <c r="D253" s="232">
        <v>0</v>
      </c>
      <c r="E253" s="108"/>
      <c r="F253" s="343">
        <f t="shared" ref="F253:F258" si="332">D253+E253</f>
        <v>0</v>
      </c>
      <c r="G253" s="232"/>
      <c r="H253" s="107"/>
      <c r="I253" s="233">
        <f t="shared" ref="I253:I258" si="333">G253+H253</f>
        <v>0</v>
      </c>
      <c r="J253" s="107">
        <v>0</v>
      </c>
      <c r="K253" s="108"/>
      <c r="L253" s="234">
        <f t="shared" ref="L253:L258" si="334">J253+K253</f>
        <v>0</v>
      </c>
      <c r="M253" s="235"/>
      <c r="N253" s="108"/>
      <c r="O253" s="233">
        <f t="shared" ref="O253:O258" si="335">M253+N253</f>
        <v>0</v>
      </c>
      <c r="P253" s="236"/>
    </row>
    <row r="254" spans="1:16" ht="24" hidden="1" x14ac:dyDescent="0.25">
      <c r="A254" s="58">
        <v>6323</v>
      </c>
      <c r="B254" s="101" t="s">
        <v>267</v>
      </c>
      <c r="C254" s="102">
        <f t="shared" si="283"/>
        <v>0</v>
      </c>
      <c r="D254" s="232">
        <v>0</v>
      </c>
      <c r="E254" s="108"/>
      <c r="F254" s="343">
        <f t="shared" si="332"/>
        <v>0</v>
      </c>
      <c r="G254" s="232"/>
      <c r="H254" s="107"/>
      <c r="I254" s="233">
        <f t="shared" si="333"/>
        <v>0</v>
      </c>
      <c r="J254" s="107">
        <v>0</v>
      </c>
      <c r="K254" s="108"/>
      <c r="L254" s="234">
        <f t="shared" si="334"/>
        <v>0</v>
      </c>
      <c r="M254" s="235"/>
      <c r="N254" s="108"/>
      <c r="O254" s="233">
        <f t="shared" si="335"/>
        <v>0</v>
      </c>
      <c r="P254" s="236"/>
    </row>
    <row r="255" spans="1:16" ht="24" hidden="1" x14ac:dyDescent="0.25">
      <c r="A255" s="58">
        <v>6324</v>
      </c>
      <c r="B255" s="101" t="s">
        <v>268</v>
      </c>
      <c r="C255" s="102">
        <f t="shared" si="283"/>
        <v>0</v>
      </c>
      <c r="D255" s="232">
        <v>0</v>
      </c>
      <c r="E255" s="108"/>
      <c r="F255" s="343">
        <f t="shared" si="332"/>
        <v>0</v>
      </c>
      <c r="G255" s="232"/>
      <c r="H255" s="107"/>
      <c r="I255" s="233">
        <f t="shared" si="333"/>
        <v>0</v>
      </c>
      <c r="J255" s="107">
        <v>0</v>
      </c>
      <c r="K255" s="108"/>
      <c r="L255" s="234">
        <f t="shared" si="334"/>
        <v>0</v>
      </c>
      <c r="M255" s="235"/>
      <c r="N255" s="108"/>
      <c r="O255" s="233">
        <f t="shared" si="335"/>
        <v>0</v>
      </c>
      <c r="P255" s="236"/>
    </row>
    <row r="256" spans="1:16" hidden="1" x14ac:dyDescent="0.25">
      <c r="A256" s="48">
        <v>6329</v>
      </c>
      <c r="B256" s="91" t="s">
        <v>269</v>
      </c>
      <c r="C256" s="92">
        <f t="shared" si="283"/>
        <v>0</v>
      </c>
      <c r="D256" s="227">
        <v>0</v>
      </c>
      <c r="E256" s="98"/>
      <c r="F256" s="359">
        <f t="shared" si="332"/>
        <v>0</v>
      </c>
      <c r="G256" s="227"/>
      <c r="H256" s="97"/>
      <c r="I256" s="228">
        <f t="shared" si="333"/>
        <v>0</v>
      </c>
      <c r="J256" s="97">
        <v>0</v>
      </c>
      <c r="K256" s="98"/>
      <c r="L256" s="229">
        <f t="shared" si="334"/>
        <v>0</v>
      </c>
      <c r="M256" s="230"/>
      <c r="N256" s="98"/>
      <c r="O256" s="228">
        <f t="shared" si="335"/>
        <v>0</v>
      </c>
      <c r="P256" s="231"/>
    </row>
    <row r="257" spans="1:16" hidden="1" x14ac:dyDescent="0.25">
      <c r="A257" s="284">
        <v>6330</v>
      </c>
      <c r="B257" s="285" t="s">
        <v>270</v>
      </c>
      <c r="C257" s="263">
        <f t="shared" si="283"/>
        <v>0</v>
      </c>
      <c r="D257" s="268">
        <v>0</v>
      </c>
      <c r="E257" s="269"/>
      <c r="F257" s="360">
        <f t="shared" si="332"/>
        <v>0</v>
      </c>
      <c r="G257" s="268"/>
      <c r="H257" s="270"/>
      <c r="I257" s="265">
        <f t="shared" si="333"/>
        <v>0</v>
      </c>
      <c r="J257" s="270">
        <v>0</v>
      </c>
      <c r="K257" s="269"/>
      <c r="L257" s="271">
        <f t="shared" si="334"/>
        <v>0</v>
      </c>
      <c r="M257" s="272"/>
      <c r="N257" s="269"/>
      <c r="O257" s="265">
        <f t="shared" si="335"/>
        <v>0</v>
      </c>
      <c r="P257" s="266"/>
    </row>
    <row r="258" spans="1:16" hidden="1" x14ac:dyDescent="0.25">
      <c r="A258" s="237">
        <v>6360</v>
      </c>
      <c r="B258" s="101" t="s">
        <v>271</v>
      </c>
      <c r="C258" s="102">
        <f t="shared" si="283"/>
        <v>0</v>
      </c>
      <c r="D258" s="232">
        <v>0</v>
      </c>
      <c r="E258" s="108"/>
      <c r="F258" s="343">
        <f t="shared" si="332"/>
        <v>0</v>
      </c>
      <c r="G258" s="232"/>
      <c r="H258" s="107"/>
      <c r="I258" s="233">
        <f t="shared" si="333"/>
        <v>0</v>
      </c>
      <c r="J258" s="107">
        <v>0</v>
      </c>
      <c r="K258" s="108"/>
      <c r="L258" s="234">
        <f t="shared" si="334"/>
        <v>0</v>
      </c>
      <c r="M258" s="235"/>
      <c r="N258" s="108"/>
      <c r="O258" s="233">
        <f t="shared" si="335"/>
        <v>0</v>
      </c>
      <c r="P258" s="236"/>
    </row>
    <row r="259" spans="1:16" ht="24" hidden="1" x14ac:dyDescent="0.25">
      <c r="A259" s="76">
        <v>6400</v>
      </c>
      <c r="B259" s="213" t="s">
        <v>272</v>
      </c>
      <c r="C259" s="77">
        <f t="shared" si="283"/>
        <v>0</v>
      </c>
      <c r="D259" s="214">
        <f>SUM(D260,D264)</f>
        <v>0</v>
      </c>
      <c r="E259" s="88">
        <f t="shared" ref="E259:O259" si="336">SUM(E260,E264)</f>
        <v>0</v>
      </c>
      <c r="F259" s="345">
        <f t="shared" si="336"/>
        <v>0</v>
      </c>
      <c r="G259" s="214">
        <f t="shared" si="336"/>
        <v>0</v>
      </c>
      <c r="H259" s="87">
        <f t="shared" si="336"/>
        <v>0</v>
      </c>
      <c r="I259" s="215">
        <f t="shared" si="336"/>
        <v>0</v>
      </c>
      <c r="J259" s="87">
        <f t="shared" si="336"/>
        <v>0</v>
      </c>
      <c r="K259" s="88">
        <f t="shared" si="336"/>
        <v>0</v>
      </c>
      <c r="L259" s="89">
        <f t="shared" si="336"/>
        <v>0</v>
      </c>
      <c r="M259" s="125">
        <f t="shared" si="336"/>
        <v>0</v>
      </c>
      <c r="N259" s="249">
        <f t="shared" si="336"/>
        <v>0</v>
      </c>
      <c r="O259" s="250">
        <f t="shared" si="336"/>
        <v>0</v>
      </c>
      <c r="P259" s="251"/>
    </row>
    <row r="260" spans="1:16" ht="24" hidden="1" x14ac:dyDescent="0.25">
      <c r="A260" s="337">
        <v>6410</v>
      </c>
      <c r="B260" s="91" t="s">
        <v>273</v>
      </c>
      <c r="C260" s="92">
        <f t="shared" si="283"/>
        <v>0</v>
      </c>
      <c r="D260" s="246">
        <f>SUM(D261:D263)</f>
        <v>0</v>
      </c>
      <c r="E260" s="247">
        <f t="shared" ref="E260:O260" si="337">SUM(E261:E263)</f>
        <v>0</v>
      </c>
      <c r="F260" s="359">
        <f t="shared" si="337"/>
        <v>0</v>
      </c>
      <c r="G260" s="246">
        <f t="shared" si="337"/>
        <v>0</v>
      </c>
      <c r="H260" s="248">
        <f t="shared" si="337"/>
        <v>0</v>
      </c>
      <c r="I260" s="228">
        <f t="shared" si="337"/>
        <v>0</v>
      </c>
      <c r="J260" s="248">
        <f t="shared" si="337"/>
        <v>0</v>
      </c>
      <c r="K260" s="247">
        <f t="shared" si="337"/>
        <v>0</v>
      </c>
      <c r="L260" s="229">
        <f t="shared" si="337"/>
        <v>0</v>
      </c>
      <c r="M260" s="113">
        <f t="shared" si="337"/>
        <v>0</v>
      </c>
      <c r="N260" s="258">
        <f t="shared" si="337"/>
        <v>0</v>
      </c>
      <c r="O260" s="259">
        <f t="shared" si="337"/>
        <v>0</v>
      </c>
      <c r="P260" s="260"/>
    </row>
    <row r="261" spans="1:16" hidden="1" x14ac:dyDescent="0.25">
      <c r="A261" s="58">
        <v>6411</v>
      </c>
      <c r="B261" s="252" t="s">
        <v>274</v>
      </c>
      <c r="C261" s="102">
        <f t="shared" si="283"/>
        <v>0</v>
      </c>
      <c r="D261" s="232">
        <v>0</v>
      </c>
      <c r="E261" s="108"/>
      <c r="F261" s="343">
        <f t="shared" ref="F261:F263" si="338">D261+E261</f>
        <v>0</v>
      </c>
      <c r="G261" s="232"/>
      <c r="H261" s="107"/>
      <c r="I261" s="233">
        <f t="shared" ref="I261:I263" si="339">G261+H261</f>
        <v>0</v>
      </c>
      <c r="J261" s="107">
        <v>0</v>
      </c>
      <c r="K261" s="108"/>
      <c r="L261" s="234">
        <f t="shared" ref="L261:L263" si="340">J261+K261</f>
        <v>0</v>
      </c>
      <c r="M261" s="235"/>
      <c r="N261" s="108"/>
      <c r="O261" s="233">
        <f t="shared" ref="O261:O263" si="341">M261+N261</f>
        <v>0</v>
      </c>
      <c r="P261" s="236"/>
    </row>
    <row r="262" spans="1:16" ht="36" hidden="1" x14ac:dyDescent="0.25">
      <c r="A262" s="58">
        <v>6412</v>
      </c>
      <c r="B262" s="101" t="s">
        <v>275</v>
      </c>
      <c r="C262" s="102">
        <f t="shared" si="283"/>
        <v>0</v>
      </c>
      <c r="D262" s="232">
        <v>0</v>
      </c>
      <c r="E262" s="108"/>
      <c r="F262" s="343">
        <f t="shared" si="338"/>
        <v>0</v>
      </c>
      <c r="G262" s="232"/>
      <c r="H262" s="107"/>
      <c r="I262" s="233">
        <f t="shared" si="339"/>
        <v>0</v>
      </c>
      <c r="J262" s="107">
        <v>0</v>
      </c>
      <c r="K262" s="108"/>
      <c r="L262" s="234">
        <f t="shared" si="340"/>
        <v>0</v>
      </c>
      <c r="M262" s="235"/>
      <c r="N262" s="108"/>
      <c r="O262" s="233">
        <f t="shared" si="341"/>
        <v>0</v>
      </c>
      <c r="P262" s="236"/>
    </row>
    <row r="263" spans="1:16" ht="36" hidden="1" x14ac:dyDescent="0.25">
      <c r="A263" s="58">
        <v>6419</v>
      </c>
      <c r="B263" s="101" t="s">
        <v>276</v>
      </c>
      <c r="C263" s="102">
        <f t="shared" si="283"/>
        <v>0</v>
      </c>
      <c r="D263" s="232">
        <v>0</v>
      </c>
      <c r="E263" s="108"/>
      <c r="F263" s="343">
        <f t="shared" si="338"/>
        <v>0</v>
      </c>
      <c r="G263" s="232"/>
      <c r="H263" s="107"/>
      <c r="I263" s="233">
        <f t="shared" si="339"/>
        <v>0</v>
      </c>
      <c r="J263" s="107">
        <v>0</v>
      </c>
      <c r="K263" s="108"/>
      <c r="L263" s="234">
        <f t="shared" si="340"/>
        <v>0</v>
      </c>
      <c r="M263" s="235"/>
      <c r="N263" s="108"/>
      <c r="O263" s="233">
        <f t="shared" si="341"/>
        <v>0</v>
      </c>
      <c r="P263" s="236"/>
    </row>
    <row r="264" spans="1:16" ht="36" hidden="1" x14ac:dyDescent="0.25">
      <c r="A264" s="237">
        <v>6420</v>
      </c>
      <c r="B264" s="101" t="s">
        <v>277</v>
      </c>
      <c r="C264" s="102">
        <f t="shared" si="283"/>
        <v>0</v>
      </c>
      <c r="D264" s="238">
        <f>SUM(D265:D268)</f>
        <v>0</v>
      </c>
      <c r="E264" s="239">
        <f t="shared" ref="E264:F264" si="342">SUM(E265:E268)</f>
        <v>0</v>
      </c>
      <c r="F264" s="343">
        <f t="shared" si="342"/>
        <v>0</v>
      </c>
      <c r="G264" s="238">
        <f>SUM(G265:G268)</f>
        <v>0</v>
      </c>
      <c r="H264" s="240">
        <f t="shared" ref="H264:I264" si="343">SUM(H265:H268)</f>
        <v>0</v>
      </c>
      <c r="I264" s="233">
        <f t="shared" si="343"/>
        <v>0</v>
      </c>
      <c r="J264" s="240">
        <f>SUM(J265:J268)</f>
        <v>0</v>
      </c>
      <c r="K264" s="239">
        <f t="shared" ref="K264:L264" si="344">SUM(K265:K268)</f>
        <v>0</v>
      </c>
      <c r="L264" s="234">
        <f t="shared" si="344"/>
        <v>0</v>
      </c>
      <c r="M264" s="102">
        <f>SUM(M265:M268)</f>
        <v>0</v>
      </c>
      <c r="N264" s="239">
        <f t="shared" ref="N264:O264" si="345">SUM(N265:N268)</f>
        <v>0</v>
      </c>
      <c r="O264" s="233">
        <f t="shared" si="345"/>
        <v>0</v>
      </c>
      <c r="P264" s="236"/>
    </row>
    <row r="265" spans="1:16" hidden="1" x14ac:dyDescent="0.25">
      <c r="A265" s="58">
        <v>6421</v>
      </c>
      <c r="B265" s="101" t="s">
        <v>278</v>
      </c>
      <c r="C265" s="102">
        <f t="shared" si="283"/>
        <v>0</v>
      </c>
      <c r="D265" s="232">
        <v>0</v>
      </c>
      <c r="E265" s="108"/>
      <c r="F265" s="343">
        <f t="shared" ref="F265:F268" si="346">D265+E265</f>
        <v>0</v>
      </c>
      <c r="G265" s="232"/>
      <c r="H265" s="107"/>
      <c r="I265" s="233">
        <f t="shared" ref="I265:I268" si="347">G265+H265</f>
        <v>0</v>
      </c>
      <c r="J265" s="107">
        <v>0</v>
      </c>
      <c r="K265" s="108"/>
      <c r="L265" s="234">
        <f t="shared" ref="L265:L268" si="348">J265+K265</f>
        <v>0</v>
      </c>
      <c r="M265" s="235"/>
      <c r="N265" s="108"/>
      <c r="O265" s="233">
        <f t="shared" ref="O265:O268" si="349">M265+N265</f>
        <v>0</v>
      </c>
      <c r="P265" s="236"/>
    </row>
    <row r="266" spans="1:16" hidden="1" x14ac:dyDescent="0.25">
      <c r="A266" s="58">
        <v>6422</v>
      </c>
      <c r="B266" s="101" t="s">
        <v>279</v>
      </c>
      <c r="C266" s="102">
        <f t="shared" si="283"/>
        <v>0</v>
      </c>
      <c r="D266" s="232">
        <v>0</v>
      </c>
      <c r="E266" s="108"/>
      <c r="F266" s="343">
        <f t="shared" si="346"/>
        <v>0</v>
      </c>
      <c r="G266" s="232"/>
      <c r="H266" s="107"/>
      <c r="I266" s="233">
        <f t="shared" si="347"/>
        <v>0</v>
      </c>
      <c r="J266" s="107">
        <v>0</v>
      </c>
      <c r="K266" s="108"/>
      <c r="L266" s="234">
        <f t="shared" si="348"/>
        <v>0</v>
      </c>
      <c r="M266" s="235"/>
      <c r="N266" s="108"/>
      <c r="O266" s="233">
        <f t="shared" si="349"/>
        <v>0</v>
      </c>
      <c r="P266" s="236"/>
    </row>
    <row r="267" spans="1:16" ht="13.5" hidden="1" customHeight="1" x14ac:dyDescent="0.25">
      <c r="A267" s="58">
        <v>6423</v>
      </c>
      <c r="B267" s="101" t="s">
        <v>280</v>
      </c>
      <c r="C267" s="102">
        <f t="shared" si="283"/>
        <v>0</v>
      </c>
      <c r="D267" s="232">
        <v>0</v>
      </c>
      <c r="E267" s="108"/>
      <c r="F267" s="343">
        <f t="shared" si="346"/>
        <v>0</v>
      </c>
      <c r="G267" s="232"/>
      <c r="H267" s="107"/>
      <c r="I267" s="233">
        <f t="shared" si="347"/>
        <v>0</v>
      </c>
      <c r="J267" s="107">
        <v>0</v>
      </c>
      <c r="K267" s="108"/>
      <c r="L267" s="234">
        <f t="shared" si="348"/>
        <v>0</v>
      </c>
      <c r="M267" s="235"/>
      <c r="N267" s="108"/>
      <c r="O267" s="233">
        <f t="shared" si="349"/>
        <v>0</v>
      </c>
      <c r="P267" s="236"/>
    </row>
    <row r="268" spans="1:16" ht="24" hidden="1" x14ac:dyDescent="0.25">
      <c r="A268" s="58">
        <v>6424</v>
      </c>
      <c r="B268" s="101" t="s">
        <v>281</v>
      </c>
      <c r="C268" s="102">
        <f t="shared" si="283"/>
        <v>0</v>
      </c>
      <c r="D268" s="232">
        <v>0</v>
      </c>
      <c r="E268" s="108"/>
      <c r="F268" s="343">
        <f t="shared" si="346"/>
        <v>0</v>
      </c>
      <c r="G268" s="232"/>
      <c r="H268" s="107"/>
      <c r="I268" s="233">
        <f t="shared" si="347"/>
        <v>0</v>
      </c>
      <c r="J268" s="107">
        <v>0</v>
      </c>
      <c r="K268" s="108"/>
      <c r="L268" s="234">
        <f t="shared" si="348"/>
        <v>0</v>
      </c>
      <c r="M268" s="235"/>
      <c r="N268" s="108"/>
      <c r="O268" s="233">
        <f t="shared" si="349"/>
        <v>0</v>
      </c>
      <c r="P268" s="236"/>
    </row>
    <row r="269" spans="1:16" ht="36" hidden="1" x14ac:dyDescent="0.25">
      <c r="A269" s="286">
        <v>7000</v>
      </c>
      <c r="B269" s="286" t="s">
        <v>282</v>
      </c>
      <c r="C269" s="287">
        <f t="shared" si="283"/>
        <v>0</v>
      </c>
      <c r="D269" s="288">
        <f>SUM(D270,D281)</f>
        <v>0</v>
      </c>
      <c r="E269" s="289">
        <f t="shared" ref="E269:F269" si="350">SUM(E270,E281)</f>
        <v>0</v>
      </c>
      <c r="F269" s="362">
        <f t="shared" si="350"/>
        <v>0</v>
      </c>
      <c r="G269" s="288">
        <f>SUM(G270,G281)</f>
        <v>0</v>
      </c>
      <c r="H269" s="290">
        <f t="shared" ref="H269:I269" si="351">SUM(H270,H281)</f>
        <v>0</v>
      </c>
      <c r="I269" s="291">
        <f t="shared" si="351"/>
        <v>0</v>
      </c>
      <c r="J269" s="290">
        <f>SUM(J270,J281)</f>
        <v>0</v>
      </c>
      <c r="K269" s="289">
        <f t="shared" ref="K269:L269" si="352">SUM(K270,K281)</f>
        <v>0</v>
      </c>
      <c r="L269" s="292">
        <f t="shared" si="352"/>
        <v>0</v>
      </c>
      <c r="M269" s="293">
        <f>SUM(M270,M281)</f>
        <v>0</v>
      </c>
      <c r="N269" s="294">
        <f t="shared" ref="N269:O269" si="353">SUM(N270,N281)</f>
        <v>0</v>
      </c>
      <c r="O269" s="295">
        <f t="shared" si="353"/>
        <v>0</v>
      </c>
      <c r="P269" s="296"/>
    </row>
    <row r="270" spans="1:16" hidden="1" x14ac:dyDescent="0.25">
      <c r="A270" s="76">
        <v>7200</v>
      </c>
      <c r="B270" s="213" t="s">
        <v>283</v>
      </c>
      <c r="C270" s="77">
        <f t="shared" si="283"/>
        <v>0</v>
      </c>
      <c r="D270" s="214">
        <f>SUM(D271,D272,D275,D276,D280)</f>
        <v>0</v>
      </c>
      <c r="E270" s="88">
        <f t="shared" ref="E270:F270" si="354">SUM(E271,E272,E275,E276,E280)</f>
        <v>0</v>
      </c>
      <c r="F270" s="345">
        <f t="shared" si="354"/>
        <v>0</v>
      </c>
      <c r="G270" s="214">
        <f>SUM(G271,G272,G275,G276,G280)</f>
        <v>0</v>
      </c>
      <c r="H270" s="87">
        <f t="shared" ref="H270:I270" si="355">SUM(H271,H272,H275,H276,H280)</f>
        <v>0</v>
      </c>
      <c r="I270" s="215">
        <f t="shared" si="355"/>
        <v>0</v>
      </c>
      <c r="J270" s="87">
        <f>SUM(J271,J272,J275,J276,J280)</f>
        <v>0</v>
      </c>
      <c r="K270" s="88">
        <f t="shared" ref="K270:L270" si="356">SUM(K271,K272,K275,K276,K280)</f>
        <v>0</v>
      </c>
      <c r="L270" s="89">
        <f t="shared" si="356"/>
        <v>0</v>
      </c>
      <c r="M270" s="216">
        <f>SUM(M271,M272,M275,M276,M280)</f>
        <v>0</v>
      </c>
      <c r="N270" s="217">
        <f t="shared" ref="N270:O270" si="357">SUM(N271,N272,N275,N276,N280)</f>
        <v>0</v>
      </c>
      <c r="O270" s="218">
        <f t="shared" si="357"/>
        <v>0</v>
      </c>
      <c r="P270" s="219"/>
    </row>
    <row r="271" spans="1:16" ht="24" hidden="1" x14ac:dyDescent="0.25">
      <c r="A271" s="337">
        <v>7210</v>
      </c>
      <c r="B271" s="91" t="s">
        <v>284</v>
      </c>
      <c r="C271" s="92">
        <f t="shared" si="283"/>
        <v>0</v>
      </c>
      <c r="D271" s="227">
        <v>0</v>
      </c>
      <c r="E271" s="98"/>
      <c r="F271" s="359">
        <f>D271+E271</f>
        <v>0</v>
      </c>
      <c r="G271" s="227"/>
      <c r="H271" s="97"/>
      <c r="I271" s="228">
        <f>G271+H271</f>
        <v>0</v>
      </c>
      <c r="J271" s="97">
        <v>0</v>
      </c>
      <c r="K271" s="98"/>
      <c r="L271" s="229">
        <f>J271+K271</f>
        <v>0</v>
      </c>
      <c r="M271" s="230"/>
      <c r="N271" s="98"/>
      <c r="O271" s="228">
        <f>M271+N271</f>
        <v>0</v>
      </c>
      <c r="P271" s="231"/>
    </row>
    <row r="272" spans="1:16" s="297" customFormat="1" ht="24" hidden="1" x14ac:dyDescent="0.25">
      <c r="A272" s="237">
        <v>7220</v>
      </c>
      <c r="B272" s="101" t="s">
        <v>285</v>
      </c>
      <c r="C272" s="102">
        <f t="shared" si="283"/>
        <v>0</v>
      </c>
      <c r="D272" s="238">
        <f>SUM(D273:D274)</f>
        <v>0</v>
      </c>
      <c r="E272" s="239">
        <f t="shared" ref="E272:F272" si="358">SUM(E273:E274)</f>
        <v>0</v>
      </c>
      <c r="F272" s="343">
        <f t="shared" si="358"/>
        <v>0</v>
      </c>
      <c r="G272" s="238">
        <f>SUM(G273:G274)</f>
        <v>0</v>
      </c>
      <c r="H272" s="240">
        <f t="shared" ref="H272:I272" si="359">SUM(H273:H274)</f>
        <v>0</v>
      </c>
      <c r="I272" s="233">
        <f t="shared" si="359"/>
        <v>0</v>
      </c>
      <c r="J272" s="240">
        <f>SUM(J273:J274)</f>
        <v>0</v>
      </c>
      <c r="K272" s="239">
        <f t="shared" ref="K272:L272" si="360">SUM(K273:K274)</f>
        <v>0</v>
      </c>
      <c r="L272" s="234">
        <f t="shared" si="360"/>
        <v>0</v>
      </c>
      <c r="M272" s="102">
        <f>SUM(M273:M274)</f>
        <v>0</v>
      </c>
      <c r="N272" s="239">
        <f t="shared" ref="N272:O272" si="361">SUM(N273:N274)</f>
        <v>0</v>
      </c>
      <c r="O272" s="233">
        <f t="shared" si="361"/>
        <v>0</v>
      </c>
      <c r="P272" s="236"/>
    </row>
    <row r="273" spans="1:16" s="297" customFormat="1" ht="36" hidden="1" x14ac:dyDescent="0.25">
      <c r="A273" s="58">
        <v>7221</v>
      </c>
      <c r="B273" s="101" t="s">
        <v>286</v>
      </c>
      <c r="C273" s="102">
        <f t="shared" si="283"/>
        <v>0</v>
      </c>
      <c r="D273" s="232">
        <v>0</v>
      </c>
      <c r="E273" s="108"/>
      <c r="F273" s="343">
        <f t="shared" ref="F273:F275" si="362">D273+E273</f>
        <v>0</v>
      </c>
      <c r="G273" s="232"/>
      <c r="H273" s="107"/>
      <c r="I273" s="233">
        <f t="shared" ref="I273:I275" si="363">G273+H273</f>
        <v>0</v>
      </c>
      <c r="J273" s="107">
        <v>0</v>
      </c>
      <c r="K273" s="108"/>
      <c r="L273" s="234">
        <f t="shared" ref="L273:L275" si="364">J273+K273</f>
        <v>0</v>
      </c>
      <c r="M273" s="235"/>
      <c r="N273" s="108"/>
      <c r="O273" s="233">
        <f t="shared" ref="O273:O275" si="365">M273+N273</f>
        <v>0</v>
      </c>
      <c r="P273" s="236"/>
    </row>
    <row r="274" spans="1:16" s="297" customFormat="1" ht="36" hidden="1" x14ac:dyDescent="0.25">
      <c r="A274" s="58">
        <v>7222</v>
      </c>
      <c r="B274" s="101" t="s">
        <v>287</v>
      </c>
      <c r="C274" s="102">
        <f t="shared" si="283"/>
        <v>0</v>
      </c>
      <c r="D274" s="232">
        <v>0</v>
      </c>
      <c r="E274" s="108"/>
      <c r="F274" s="343">
        <f t="shared" si="362"/>
        <v>0</v>
      </c>
      <c r="G274" s="232"/>
      <c r="H274" s="107"/>
      <c r="I274" s="233">
        <f t="shared" si="363"/>
        <v>0</v>
      </c>
      <c r="J274" s="107">
        <v>0</v>
      </c>
      <c r="K274" s="108"/>
      <c r="L274" s="234">
        <f t="shared" si="364"/>
        <v>0</v>
      </c>
      <c r="M274" s="235"/>
      <c r="N274" s="108"/>
      <c r="O274" s="233">
        <f t="shared" si="365"/>
        <v>0</v>
      </c>
      <c r="P274" s="236"/>
    </row>
    <row r="275" spans="1:16" ht="24" hidden="1" x14ac:dyDescent="0.25">
      <c r="A275" s="237">
        <v>7230</v>
      </c>
      <c r="B275" s="101" t="s">
        <v>288</v>
      </c>
      <c r="C275" s="102">
        <f t="shared" si="283"/>
        <v>0</v>
      </c>
      <c r="D275" s="232">
        <v>0</v>
      </c>
      <c r="E275" s="108"/>
      <c r="F275" s="343">
        <f t="shared" si="362"/>
        <v>0</v>
      </c>
      <c r="G275" s="232"/>
      <c r="H275" s="107"/>
      <c r="I275" s="233">
        <f t="shared" si="363"/>
        <v>0</v>
      </c>
      <c r="J275" s="107">
        <v>0</v>
      </c>
      <c r="K275" s="108"/>
      <c r="L275" s="234">
        <f t="shared" si="364"/>
        <v>0</v>
      </c>
      <c r="M275" s="235"/>
      <c r="N275" s="108"/>
      <c r="O275" s="233">
        <f t="shared" si="365"/>
        <v>0</v>
      </c>
      <c r="P275" s="236"/>
    </row>
    <row r="276" spans="1:16" ht="24" hidden="1" x14ac:dyDescent="0.25">
      <c r="A276" s="237">
        <v>7240</v>
      </c>
      <c r="B276" s="101" t="s">
        <v>289</v>
      </c>
      <c r="C276" s="102">
        <f t="shared" si="283"/>
        <v>0</v>
      </c>
      <c r="D276" s="238">
        <f t="shared" ref="D276:O276" si="366">SUM(D277:D279)</f>
        <v>0</v>
      </c>
      <c r="E276" s="239">
        <f t="shared" si="366"/>
        <v>0</v>
      </c>
      <c r="F276" s="343">
        <f t="shared" si="366"/>
        <v>0</v>
      </c>
      <c r="G276" s="238">
        <f t="shared" si="366"/>
        <v>0</v>
      </c>
      <c r="H276" s="240">
        <f t="shared" si="366"/>
        <v>0</v>
      </c>
      <c r="I276" s="233">
        <f t="shared" si="366"/>
        <v>0</v>
      </c>
      <c r="J276" s="240">
        <f>SUM(J277:J279)</f>
        <v>0</v>
      </c>
      <c r="K276" s="239">
        <f t="shared" ref="K276:L276" si="367">SUM(K277:K279)</f>
        <v>0</v>
      </c>
      <c r="L276" s="234">
        <f t="shared" si="367"/>
        <v>0</v>
      </c>
      <c r="M276" s="102">
        <f t="shared" si="366"/>
        <v>0</v>
      </c>
      <c r="N276" s="239">
        <f t="shared" si="366"/>
        <v>0</v>
      </c>
      <c r="O276" s="233">
        <f t="shared" si="366"/>
        <v>0</v>
      </c>
      <c r="P276" s="236"/>
    </row>
    <row r="277" spans="1:16" ht="48" hidden="1" x14ac:dyDescent="0.25">
      <c r="A277" s="58">
        <v>7245</v>
      </c>
      <c r="B277" s="101" t="s">
        <v>290</v>
      </c>
      <c r="C277" s="102">
        <f t="shared" ref="C277:C298" si="368">F277+I277+L277+O277</f>
        <v>0</v>
      </c>
      <c r="D277" s="232">
        <v>0</v>
      </c>
      <c r="E277" s="108"/>
      <c r="F277" s="343">
        <f t="shared" ref="F277:F280" si="369">D277+E277</f>
        <v>0</v>
      </c>
      <c r="G277" s="232"/>
      <c r="H277" s="107"/>
      <c r="I277" s="233">
        <f t="shared" ref="I277:I280" si="370">G277+H277</f>
        <v>0</v>
      </c>
      <c r="J277" s="107">
        <v>0</v>
      </c>
      <c r="K277" s="108"/>
      <c r="L277" s="234">
        <f t="shared" ref="L277:L280" si="371">J277+K277</f>
        <v>0</v>
      </c>
      <c r="M277" s="235"/>
      <c r="N277" s="108"/>
      <c r="O277" s="233">
        <f t="shared" ref="O277:O280" si="372">M277+N277</f>
        <v>0</v>
      </c>
      <c r="P277" s="236"/>
    </row>
    <row r="278" spans="1:16" ht="84.75" hidden="1" customHeight="1" x14ac:dyDescent="0.25">
      <c r="A278" s="58">
        <v>7246</v>
      </c>
      <c r="B278" s="101" t="s">
        <v>291</v>
      </c>
      <c r="C278" s="102">
        <f t="shared" si="368"/>
        <v>0</v>
      </c>
      <c r="D278" s="232">
        <v>0</v>
      </c>
      <c r="E278" s="108"/>
      <c r="F278" s="343">
        <f t="shared" si="369"/>
        <v>0</v>
      </c>
      <c r="G278" s="232"/>
      <c r="H278" s="107"/>
      <c r="I278" s="233">
        <f t="shared" si="370"/>
        <v>0</v>
      </c>
      <c r="J278" s="107">
        <v>0</v>
      </c>
      <c r="K278" s="108"/>
      <c r="L278" s="234">
        <f t="shared" si="371"/>
        <v>0</v>
      </c>
      <c r="M278" s="235"/>
      <c r="N278" s="108"/>
      <c r="O278" s="233">
        <f t="shared" si="372"/>
        <v>0</v>
      </c>
      <c r="P278" s="236"/>
    </row>
    <row r="279" spans="1:16" ht="24" hidden="1" x14ac:dyDescent="0.25">
      <c r="A279" s="58">
        <v>7247</v>
      </c>
      <c r="B279" s="101" t="s">
        <v>292</v>
      </c>
      <c r="C279" s="102">
        <f t="shared" si="368"/>
        <v>0</v>
      </c>
      <c r="D279" s="232">
        <v>0</v>
      </c>
      <c r="E279" s="108"/>
      <c r="F279" s="343">
        <f t="shared" si="369"/>
        <v>0</v>
      </c>
      <c r="G279" s="232"/>
      <c r="H279" s="107"/>
      <c r="I279" s="233">
        <f t="shared" si="370"/>
        <v>0</v>
      </c>
      <c r="J279" s="107">
        <v>0</v>
      </c>
      <c r="K279" s="108"/>
      <c r="L279" s="234">
        <f t="shared" si="371"/>
        <v>0</v>
      </c>
      <c r="M279" s="235"/>
      <c r="N279" s="108"/>
      <c r="O279" s="233">
        <f t="shared" si="372"/>
        <v>0</v>
      </c>
      <c r="P279" s="236"/>
    </row>
    <row r="280" spans="1:16" ht="24" hidden="1" x14ac:dyDescent="0.25">
      <c r="A280" s="337">
        <v>7260</v>
      </c>
      <c r="B280" s="91" t="s">
        <v>293</v>
      </c>
      <c r="C280" s="92">
        <f t="shared" si="368"/>
        <v>0</v>
      </c>
      <c r="D280" s="227">
        <v>0</v>
      </c>
      <c r="E280" s="98"/>
      <c r="F280" s="359">
        <f t="shared" si="369"/>
        <v>0</v>
      </c>
      <c r="G280" s="227"/>
      <c r="H280" s="97"/>
      <c r="I280" s="228">
        <f t="shared" si="370"/>
        <v>0</v>
      </c>
      <c r="J280" s="97">
        <v>0</v>
      </c>
      <c r="K280" s="98"/>
      <c r="L280" s="229">
        <f t="shared" si="371"/>
        <v>0</v>
      </c>
      <c r="M280" s="230"/>
      <c r="N280" s="98"/>
      <c r="O280" s="228">
        <f t="shared" si="372"/>
        <v>0</v>
      </c>
      <c r="P280" s="231"/>
    </row>
    <row r="281" spans="1:16" hidden="1" x14ac:dyDescent="0.25">
      <c r="A281" s="161">
        <v>7700</v>
      </c>
      <c r="B281" s="124" t="s">
        <v>294</v>
      </c>
      <c r="C281" s="125">
        <f t="shared" si="368"/>
        <v>0</v>
      </c>
      <c r="D281" s="298">
        <f t="shared" ref="D281:O281" si="373">D282</f>
        <v>0</v>
      </c>
      <c r="E281" s="249">
        <f t="shared" si="373"/>
        <v>0</v>
      </c>
      <c r="F281" s="352">
        <f t="shared" si="373"/>
        <v>0</v>
      </c>
      <c r="G281" s="298">
        <f t="shared" si="373"/>
        <v>0</v>
      </c>
      <c r="H281" s="299">
        <f t="shared" si="373"/>
        <v>0</v>
      </c>
      <c r="I281" s="250">
        <f t="shared" si="373"/>
        <v>0</v>
      </c>
      <c r="J281" s="299">
        <f t="shared" si="373"/>
        <v>0</v>
      </c>
      <c r="K281" s="249">
        <f t="shared" si="373"/>
        <v>0</v>
      </c>
      <c r="L281" s="300">
        <f t="shared" si="373"/>
        <v>0</v>
      </c>
      <c r="M281" s="125">
        <f t="shared" si="373"/>
        <v>0</v>
      </c>
      <c r="N281" s="249">
        <f t="shared" si="373"/>
        <v>0</v>
      </c>
      <c r="O281" s="250">
        <f t="shared" si="373"/>
        <v>0</v>
      </c>
      <c r="P281" s="251"/>
    </row>
    <row r="282" spans="1:16" hidden="1" x14ac:dyDescent="0.25">
      <c r="A282" s="220">
        <v>7720</v>
      </c>
      <c r="B282" s="91" t="s">
        <v>295</v>
      </c>
      <c r="C282" s="113">
        <f t="shared" si="368"/>
        <v>0</v>
      </c>
      <c r="D282" s="301">
        <v>0</v>
      </c>
      <c r="E282" s="119"/>
      <c r="F282" s="354">
        <f>D282+E282</f>
        <v>0</v>
      </c>
      <c r="G282" s="301"/>
      <c r="H282" s="118"/>
      <c r="I282" s="259">
        <f>G282+H282</f>
        <v>0</v>
      </c>
      <c r="J282" s="118">
        <v>0</v>
      </c>
      <c r="K282" s="119"/>
      <c r="L282" s="302">
        <f>J282+K282</f>
        <v>0</v>
      </c>
      <c r="M282" s="303"/>
      <c r="N282" s="119"/>
      <c r="O282" s="259">
        <f>M282+N282</f>
        <v>0</v>
      </c>
      <c r="P282" s="260"/>
    </row>
    <row r="283" spans="1:16" hidden="1" x14ac:dyDescent="0.25">
      <c r="A283" s="252"/>
      <c r="B283" s="101" t="s">
        <v>296</v>
      </c>
      <c r="C283" s="102">
        <f t="shared" si="368"/>
        <v>0</v>
      </c>
      <c r="D283" s="238">
        <f>SUM(D284:D285)</f>
        <v>0</v>
      </c>
      <c r="E283" s="239">
        <f t="shared" ref="E283:F283" si="374">SUM(E284:E285)</f>
        <v>0</v>
      </c>
      <c r="F283" s="343">
        <f t="shared" si="374"/>
        <v>0</v>
      </c>
      <c r="G283" s="238">
        <f>SUM(G284:G285)</f>
        <v>0</v>
      </c>
      <c r="H283" s="240">
        <f t="shared" ref="H283:I283" si="375">SUM(H284:H285)</f>
        <v>0</v>
      </c>
      <c r="I283" s="233">
        <f t="shared" si="375"/>
        <v>0</v>
      </c>
      <c r="J283" s="240">
        <f>SUM(J284:J285)</f>
        <v>0</v>
      </c>
      <c r="K283" s="239">
        <f t="shared" ref="K283:L283" si="376">SUM(K284:K285)</f>
        <v>0</v>
      </c>
      <c r="L283" s="234">
        <f t="shared" si="376"/>
        <v>0</v>
      </c>
      <c r="M283" s="102">
        <f>SUM(M284:M285)</f>
        <v>0</v>
      </c>
      <c r="N283" s="239">
        <f t="shared" ref="N283:O283" si="377">SUM(N284:N285)</f>
        <v>0</v>
      </c>
      <c r="O283" s="233">
        <f t="shared" si="377"/>
        <v>0</v>
      </c>
      <c r="P283" s="236"/>
    </row>
    <row r="284" spans="1:16" hidden="1" x14ac:dyDescent="0.25">
      <c r="A284" s="252" t="s">
        <v>297</v>
      </c>
      <c r="B284" s="58" t="s">
        <v>298</v>
      </c>
      <c r="C284" s="102">
        <f t="shared" si="368"/>
        <v>0</v>
      </c>
      <c r="D284" s="232">
        <v>0</v>
      </c>
      <c r="E284" s="108"/>
      <c r="F284" s="343">
        <f t="shared" ref="F284:F285" si="378">D284+E284</f>
        <v>0</v>
      </c>
      <c r="G284" s="232"/>
      <c r="H284" s="107"/>
      <c r="I284" s="233">
        <f t="shared" ref="I284:I285" si="379">G284+H284</f>
        <v>0</v>
      </c>
      <c r="J284" s="107">
        <v>0</v>
      </c>
      <c r="K284" s="108"/>
      <c r="L284" s="234">
        <f t="shared" ref="L284:L285" si="380">J284+K284</f>
        <v>0</v>
      </c>
      <c r="M284" s="235"/>
      <c r="N284" s="108"/>
      <c r="O284" s="233">
        <f t="shared" ref="O284:O285" si="381">M284+N284</f>
        <v>0</v>
      </c>
      <c r="P284" s="236"/>
    </row>
    <row r="285" spans="1:16" hidden="1" x14ac:dyDescent="0.25">
      <c r="A285" s="252" t="s">
        <v>299</v>
      </c>
      <c r="B285" s="304" t="s">
        <v>300</v>
      </c>
      <c r="C285" s="92">
        <f t="shared" si="368"/>
        <v>0</v>
      </c>
      <c r="D285" s="227">
        <v>0</v>
      </c>
      <c r="E285" s="98"/>
      <c r="F285" s="359">
        <f t="shared" si="378"/>
        <v>0</v>
      </c>
      <c r="G285" s="227"/>
      <c r="H285" s="97"/>
      <c r="I285" s="228">
        <f t="shared" si="379"/>
        <v>0</v>
      </c>
      <c r="J285" s="97">
        <v>0</v>
      </c>
      <c r="K285" s="98"/>
      <c r="L285" s="229">
        <f t="shared" si="380"/>
        <v>0</v>
      </c>
      <c r="M285" s="230"/>
      <c r="N285" s="98"/>
      <c r="O285" s="228">
        <f t="shared" si="381"/>
        <v>0</v>
      </c>
      <c r="P285" s="231"/>
    </row>
    <row r="286" spans="1:16" ht="12.75" thickBot="1" x14ac:dyDescent="0.3">
      <c r="A286" s="305"/>
      <c r="B286" s="305" t="s">
        <v>301</v>
      </c>
      <c r="C286" s="434">
        <f t="shared" si="368"/>
        <v>1026567</v>
      </c>
      <c r="D286" s="307">
        <f t="shared" ref="D286:O286" si="382">SUM(D283,D269,D230,D195,D187,D173,D75,D53)</f>
        <v>982756</v>
      </c>
      <c r="E286" s="308">
        <f t="shared" si="382"/>
        <v>6741</v>
      </c>
      <c r="F286" s="376">
        <f t="shared" si="382"/>
        <v>989497</v>
      </c>
      <c r="G286" s="307">
        <f t="shared" si="382"/>
        <v>0</v>
      </c>
      <c r="H286" s="309">
        <f t="shared" si="382"/>
        <v>0</v>
      </c>
      <c r="I286" s="310">
        <f t="shared" si="382"/>
        <v>0</v>
      </c>
      <c r="J286" s="309">
        <f t="shared" si="382"/>
        <v>37070</v>
      </c>
      <c r="K286" s="308">
        <f t="shared" si="382"/>
        <v>0</v>
      </c>
      <c r="L286" s="376">
        <f t="shared" si="382"/>
        <v>37070</v>
      </c>
      <c r="M286" s="306">
        <f t="shared" si="382"/>
        <v>0</v>
      </c>
      <c r="N286" s="308">
        <f t="shared" si="382"/>
        <v>0</v>
      </c>
      <c r="O286" s="310">
        <f t="shared" si="382"/>
        <v>0</v>
      </c>
      <c r="P286" s="311"/>
    </row>
    <row r="287" spans="1:16" s="27" customFormat="1" ht="13.5" hidden="1" thickTop="1" thickBot="1" x14ac:dyDescent="0.3">
      <c r="A287" s="681" t="s">
        <v>302</v>
      </c>
      <c r="B287" s="682"/>
      <c r="C287" s="312">
        <f t="shared" si="368"/>
        <v>0</v>
      </c>
      <c r="D287" s="313">
        <f>SUM(D24,D25,D41)-D51</f>
        <v>0</v>
      </c>
      <c r="E287" s="314">
        <f t="shared" ref="E287:F287" si="383">SUM(E24,E25,E41)-E51</f>
        <v>0</v>
      </c>
      <c r="F287" s="363">
        <f t="shared" si="383"/>
        <v>0</v>
      </c>
      <c r="G287" s="313">
        <f>SUM(G24,G25,G41)-G51</f>
        <v>0</v>
      </c>
      <c r="H287" s="315">
        <f t="shared" ref="H287:I287" si="384">SUM(H24,H25,H41)-H51</f>
        <v>0</v>
      </c>
      <c r="I287" s="316">
        <f t="shared" si="384"/>
        <v>0</v>
      </c>
      <c r="J287" s="315">
        <f>(J26+J43)-J51</f>
        <v>0</v>
      </c>
      <c r="K287" s="314">
        <f t="shared" ref="K287:L287" si="385">(K26+K43)-K51</f>
        <v>0</v>
      </c>
      <c r="L287" s="317">
        <f t="shared" si="385"/>
        <v>0</v>
      </c>
      <c r="M287" s="312">
        <f>M45-M51</f>
        <v>0</v>
      </c>
      <c r="N287" s="314">
        <f t="shared" ref="N287:O287" si="386">N45-N51</f>
        <v>0</v>
      </c>
      <c r="O287" s="316">
        <f t="shared" si="386"/>
        <v>0</v>
      </c>
      <c r="P287" s="318"/>
    </row>
    <row r="288" spans="1:16" s="27" customFormat="1" ht="12.75" hidden="1" thickTop="1" x14ac:dyDescent="0.25">
      <c r="A288" s="683" t="s">
        <v>303</v>
      </c>
      <c r="B288" s="684"/>
      <c r="C288" s="319">
        <f t="shared" si="368"/>
        <v>0</v>
      </c>
      <c r="D288" s="320">
        <f t="shared" ref="D288:O288" si="387">SUM(D289,D290)-D297+D298</f>
        <v>0</v>
      </c>
      <c r="E288" s="321">
        <f t="shared" si="387"/>
        <v>0</v>
      </c>
      <c r="F288" s="364">
        <f t="shared" si="387"/>
        <v>0</v>
      </c>
      <c r="G288" s="320">
        <f t="shared" si="387"/>
        <v>0</v>
      </c>
      <c r="H288" s="322">
        <f t="shared" si="387"/>
        <v>0</v>
      </c>
      <c r="I288" s="323">
        <f t="shared" si="387"/>
        <v>0</v>
      </c>
      <c r="J288" s="322">
        <f t="shared" si="387"/>
        <v>0</v>
      </c>
      <c r="K288" s="321">
        <f t="shared" si="387"/>
        <v>0</v>
      </c>
      <c r="L288" s="324">
        <f t="shared" si="387"/>
        <v>0</v>
      </c>
      <c r="M288" s="319">
        <f t="shared" si="387"/>
        <v>0</v>
      </c>
      <c r="N288" s="321">
        <f t="shared" si="387"/>
        <v>0</v>
      </c>
      <c r="O288" s="323">
        <f t="shared" si="387"/>
        <v>0</v>
      </c>
      <c r="P288" s="325"/>
    </row>
    <row r="289" spans="1:16" s="27" customFormat="1" ht="13.5" hidden="1" thickTop="1" thickBot="1" x14ac:dyDescent="0.3">
      <c r="A289" s="182" t="s">
        <v>304</v>
      </c>
      <c r="B289" s="182" t="s">
        <v>305</v>
      </c>
      <c r="C289" s="183">
        <f t="shared" si="368"/>
        <v>0</v>
      </c>
      <c r="D289" s="184">
        <f t="shared" ref="D289:O289" si="388">D21-D283</f>
        <v>0</v>
      </c>
      <c r="E289" s="185">
        <f t="shared" si="388"/>
        <v>0</v>
      </c>
      <c r="F289" s="356">
        <f t="shared" si="388"/>
        <v>0</v>
      </c>
      <c r="G289" s="184">
        <f t="shared" si="388"/>
        <v>0</v>
      </c>
      <c r="H289" s="186">
        <f t="shared" si="388"/>
        <v>0</v>
      </c>
      <c r="I289" s="187">
        <f t="shared" si="388"/>
        <v>0</v>
      </c>
      <c r="J289" s="186">
        <f t="shared" si="388"/>
        <v>0</v>
      </c>
      <c r="K289" s="185">
        <f t="shared" si="388"/>
        <v>0</v>
      </c>
      <c r="L289" s="188">
        <f t="shared" si="388"/>
        <v>0</v>
      </c>
      <c r="M289" s="183">
        <f t="shared" si="388"/>
        <v>0</v>
      </c>
      <c r="N289" s="185">
        <f t="shared" si="388"/>
        <v>0</v>
      </c>
      <c r="O289" s="187">
        <f t="shared" si="388"/>
        <v>0</v>
      </c>
      <c r="P289" s="189"/>
    </row>
    <row r="290" spans="1:16" s="27" customFormat="1" ht="12.75" hidden="1" thickTop="1" x14ac:dyDescent="0.25">
      <c r="A290" s="326" t="s">
        <v>306</v>
      </c>
      <c r="B290" s="326" t="s">
        <v>307</v>
      </c>
      <c r="C290" s="319">
        <f t="shared" si="368"/>
        <v>0</v>
      </c>
      <c r="D290" s="320">
        <f t="shared" ref="D290:O290" si="389">SUM(D291,D293,D295)-SUM(D292,D294,D296)</f>
        <v>0</v>
      </c>
      <c r="E290" s="321">
        <f t="shared" si="389"/>
        <v>0</v>
      </c>
      <c r="F290" s="364">
        <f t="shared" si="389"/>
        <v>0</v>
      </c>
      <c r="G290" s="320">
        <f t="shared" si="389"/>
        <v>0</v>
      </c>
      <c r="H290" s="322">
        <f t="shared" si="389"/>
        <v>0</v>
      </c>
      <c r="I290" s="323">
        <f t="shared" si="389"/>
        <v>0</v>
      </c>
      <c r="J290" s="322">
        <f t="shared" si="389"/>
        <v>0</v>
      </c>
      <c r="K290" s="321">
        <f t="shared" si="389"/>
        <v>0</v>
      </c>
      <c r="L290" s="324">
        <f t="shared" si="389"/>
        <v>0</v>
      </c>
      <c r="M290" s="319">
        <f t="shared" si="389"/>
        <v>0</v>
      </c>
      <c r="N290" s="321">
        <f t="shared" si="389"/>
        <v>0</v>
      </c>
      <c r="O290" s="323">
        <f t="shared" si="389"/>
        <v>0</v>
      </c>
      <c r="P290" s="325"/>
    </row>
    <row r="291" spans="1:16" ht="12.75" hidden="1" thickTop="1" x14ac:dyDescent="0.25">
      <c r="A291" s="327" t="s">
        <v>308</v>
      </c>
      <c r="B291" s="169" t="s">
        <v>309</v>
      </c>
      <c r="C291" s="113">
        <f t="shared" si="368"/>
        <v>0</v>
      </c>
      <c r="D291" s="301"/>
      <c r="E291" s="119"/>
      <c r="F291" s="354">
        <f t="shared" ref="F291:F298" si="390">D291+E291</f>
        <v>0</v>
      </c>
      <c r="G291" s="301"/>
      <c r="H291" s="118"/>
      <c r="I291" s="259">
        <f t="shared" ref="I291:I298" si="391">G291+H291</f>
        <v>0</v>
      </c>
      <c r="J291" s="118"/>
      <c r="K291" s="119"/>
      <c r="L291" s="302">
        <f t="shared" ref="L291:L298" si="392">J291+K291</f>
        <v>0</v>
      </c>
      <c r="M291" s="303"/>
      <c r="N291" s="119"/>
      <c r="O291" s="259">
        <f t="shared" ref="O291:O298" si="393">M291+N291</f>
        <v>0</v>
      </c>
      <c r="P291" s="260"/>
    </row>
    <row r="292" spans="1:16" ht="12.75" hidden="1" thickTop="1" x14ac:dyDescent="0.25">
      <c r="A292" s="252" t="s">
        <v>310</v>
      </c>
      <c r="B292" s="57" t="s">
        <v>311</v>
      </c>
      <c r="C292" s="102">
        <f t="shared" si="368"/>
        <v>0</v>
      </c>
      <c r="D292" s="232"/>
      <c r="E292" s="108"/>
      <c r="F292" s="343">
        <f t="shared" si="390"/>
        <v>0</v>
      </c>
      <c r="G292" s="232"/>
      <c r="H292" s="107"/>
      <c r="I292" s="233">
        <f t="shared" si="391"/>
        <v>0</v>
      </c>
      <c r="J292" s="107"/>
      <c r="K292" s="108"/>
      <c r="L292" s="234">
        <f t="shared" si="392"/>
        <v>0</v>
      </c>
      <c r="M292" s="235"/>
      <c r="N292" s="108"/>
      <c r="O292" s="233">
        <f t="shared" si="393"/>
        <v>0</v>
      </c>
      <c r="P292" s="236"/>
    </row>
    <row r="293" spans="1:16" ht="12.75" hidden="1" thickTop="1" x14ac:dyDescent="0.25">
      <c r="A293" s="252" t="s">
        <v>312</v>
      </c>
      <c r="B293" s="57" t="s">
        <v>313</v>
      </c>
      <c r="C293" s="102">
        <f t="shared" si="368"/>
        <v>0</v>
      </c>
      <c r="D293" s="232"/>
      <c r="E293" s="108"/>
      <c r="F293" s="343">
        <f t="shared" si="390"/>
        <v>0</v>
      </c>
      <c r="G293" s="232"/>
      <c r="H293" s="107"/>
      <c r="I293" s="233">
        <f t="shared" si="391"/>
        <v>0</v>
      </c>
      <c r="J293" s="107"/>
      <c r="K293" s="108"/>
      <c r="L293" s="234">
        <f t="shared" si="392"/>
        <v>0</v>
      </c>
      <c r="M293" s="235"/>
      <c r="N293" s="108"/>
      <c r="O293" s="233">
        <f t="shared" si="393"/>
        <v>0</v>
      </c>
      <c r="P293" s="236"/>
    </row>
    <row r="294" spans="1:16" ht="12.75" hidden="1" thickTop="1" x14ac:dyDescent="0.25">
      <c r="A294" s="252" t="s">
        <v>314</v>
      </c>
      <c r="B294" s="57" t="s">
        <v>315</v>
      </c>
      <c r="C294" s="102">
        <f>F294+I294+L294+O294</f>
        <v>0</v>
      </c>
      <c r="D294" s="232"/>
      <c r="E294" s="108"/>
      <c r="F294" s="343">
        <f t="shared" si="390"/>
        <v>0</v>
      </c>
      <c r="G294" s="232"/>
      <c r="H294" s="107"/>
      <c r="I294" s="233">
        <f t="shared" si="391"/>
        <v>0</v>
      </c>
      <c r="J294" s="107"/>
      <c r="K294" s="108"/>
      <c r="L294" s="234">
        <f t="shared" si="392"/>
        <v>0</v>
      </c>
      <c r="M294" s="235"/>
      <c r="N294" s="108"/>
      <c r="O294" s="233">
        <f t="shared" si="393"/>
        <v>0</v>
      </c>
      <c r="P294" s="236"/>
    </row>
    <row r="295" spans="1:16" ht="12.75" hidden="1" thickTop="1" x14ac:dyDescent="0.25">
      <c r="A295" s="252" t="s">
        <v>316</v>
      </c>
      <c r="B295" s="57" t="s">
        <v>317</v>
      </c>
      <c r="C295" s="102">
        <f t="shared" si="368"/>
        <v>0</v>
      </c>
      <c r="D295" s="232"/>
      <c r="E295" s="108"/>
      <c r="F295" s="343">
        <f t="shared" si="390"/>
        <v>0</v>
      </c>
      <c r="G295" s="232"/>
      <c r="H295" s="107"/>
      <c r="I295" s="233">
        <f t="shared" si="391"/>
        <v>0</v>
      </c>
      <c r="J295" s="107"/>
      <c r="K295" s="108"/>
      <c r="L295" s="234">
        <f t="shared" si="392"/>
        <v>0</v>
      </c>
      <c r="M295" s="235"/>
      <c r="N295" s="108"/>
      <c r="O295" s="233">
        <f t="shared" si="393"/>
        <v>0</v>
      </c>
      <c r="P295" s="236"/>
    </row>
    <row r="296" spans="1:16" ht="12.75" hidden="1" thickTop="1" x14ac:dyDescent="0.25">
      <c r="A296" s="328" t="s">
        <v>318</v>
      </c>
      <c r="B296" s="329" t="s">
        <v>319</v>
      </c>
      <c r="C296" s="263">
        <f t="shared" si="368"/>
        <v>0</v>
      </c>
      <c r="D296" s="268"/>
      <c r="E296" s="269"/>
      <c r="F296" s="360">
        <f t="shared" si="390"/>
        <v>0</v>
      </c>
      <c r="G296" s="268"/>
      <c r="H296" s="270"/>
      <c r="I296" s="265">
        <f t="shared" si="391"/>
        <v>0</v>
      </c>
      <c r="J296" s="270"/>
      <c r="K296" s="269"/>
      <c r="L296" s="271">
        <f t="shared" si="392"/>
        <v>0</v>
      </c>
      <c r="M296" s="272"/>
      <c r="N296" s="269"/>
      <c r="O296" s="265">
        <f t="shared" si="393"/>
        <v>0</v>
      </c>
      <c r="P296" s="266"/>
    </row>
    <row r="297" spans="1:16" s="27" customFormat="1" ht="13.5" hidden="1" thickTop="1" thickBot="1" x14ac:dyDescent="0.3">
      <c r="A297" s="330" t="s">
        <v>320</v>
      </c>
      <c r="B297" s="330" t="s">
        <v>321</v>
      </c>
      <c r="C297" s="312">
        <f t="shared" si="368"/>
        <v>0</v>
      </c>
      <c r="D297" s="331"/>
      <c r="E297" s="332"/>
      <c r="F297" s="363">
        <f t="shared" si="390"/>
        <v>0</v>
      </c>
      <c r="G297" s="331"/>
      <c r="H297" s="333"/>
      <c r="I297" s="316">
        <f t="shared" si="391"/>
        <v>0</v>
      </c>
      <c r="J297" s="333"/>
      <c r="K297" s="332"/>
      <c r="L297" s="317">
        <f t="shared" si="392"/>
        <v>0</v>
      </c>
      <c r="M297" s="334"/>
      <c r="N297" s="332"/>
      <c r="O297" s="316">
        <f t="shared" si="393"/>
        <v>0</v>
      </c>
      <c r="P297" s="318"/>
    </row>
    <row r="298" spans="1:16" s="27" customFormat="1" ht="36.75" hidden="1" thickTop="1" x14ac:dyDescent="0.25">
      <c r="A298" s="326" t="s">
        <v>322</v>
      </c>
      <c r="B298" s="335" t="s">
        <v>323</v>
      </c>
      <c r="C298" s="319">
        <f t="shared" si="368"/>
        <v>0</v>
      </c>
      <c r="D298" s="254"/>
      <c r="E298" s="255"/>
      <c r="F298" s="345">
        <f t="shared" si="390"/>
        <v>0</v>
      </c>
      <c r="G298" s="254"/>
      <c r="H298" s="256"/>
      <c r="I298" s="215">
        <f t="shared" si="391"/>
        <v>0</v>
      </c>
      <c r="J298" s="256"/>
      <c r="K298" s="255"/>
      <c r="L298" s="89">
        <f t="shared" si="392"/>
        <v>0</v>
      </c>
      <c r="M298" s="257"/>
      <c r="N298" s="255"/>
      <c r="O298" s="215">
        <f t="shared" si="393"/>
        <v>0</v>
      </c>
      <c r="P298" s="245"/>
    </row>
    <row r="299" spans="1:16" hidden="1" x14ac:dyDescent="0.25">
      <c r="A299" s="377"/>
      <c r="B299" s="378"/>
      <c r="C299" s="378"/>
      <c r="D299" s="378"/>
      <c r="E299" s="378"/>
      <c r="F299" s="378"/>
      <c r="G299" s="378"/>
      <c r="H299" s="378"/>
      <c r="I299" s="378"/>
      <c r="J299" s="378"/>
      <c r="K299" s="378"/>
      <c r="L299" s="378"/>
      <c r="M299" s="378"/>
      <c r="N299" s="378"/>
      <c r="O299" s="378"/>
      <c r="P299" s="379"/>
    </row>
    <row r="300" spans="1:16" hidden="1" x14ac:dyDescent="0.25">
      <c r="A300" s="380"/>
      <c r="B300" s="2"/>
      <c r="C300" s="2"/>
      <c r="D300" s="2"/>
      <c r="E300" s="2"/>
      <c r="F300" s="2"/>
      <c r="G300" s="2"/>
      <c r="H300" s="2"/>
      <c r="I300" s="2"/>
      <c r="J300" s="2"/>
      <c r="K300" s="2"/>
      <c r="L300" s="2"/>
      <c r="M300" s="2"/>
      <c r="N300" s="2"/>
      <c r="O300" s="2"/>
      <c r="P300" s="381"/>
    </row>
    <row r="301" spans="1:16" hidden="1" x14ac:dyDescent="0.25">
      <c r="A301" s="380"/>
      <c r="B301" s="2"/>
      <c r="C301" s="2"/>
      <c r="D301" s="2"/>
      <c r="E301" s="2"/>
      <c r="F301" s="2"/>
      <c r="G301" s="2"/>
      <c r="H301" s="2"/>
      <c r="I301" s="2"/>
      <c r="J301" s="2"/>
      <c r="K301" s="2"/>
      <c r="L301" s="2"/>
      <c r="M301" s="2"/>
      <c r="N301" s="2"/>
      <c r="O301" s="2"/>
      <c r="P301" s="381"/>
    </row>
    <row r="302" spans="1:16" hidden="1" x14ac:dyDescent="0.25">
      <c r="A302" s="380"/>
      <c r="B302" s="2"/>
      <c r="C302" s="2"/>
      <c r="D302" s="2"/>
      <c r="E302" s="2"/>
      <c r="F302" s="2"/>
      <c r="G302" s="2"/>
      <c r="H302" s="2"/>
      <c r="I302" s="2"/>
      <c r="J302" s="2"/>
      <c r="K302" s="2"/>
      <c r="L302" s="2"/>
      <c r="M302" s="2"/>
      <c r="N302" s="2"/>
      <c r="O302" s="2"/>
      <c r="P302" s="381"/>
    </row>
    <row r="303" spans="1:16" ht="12.75" hidden="1" customHeight="1" x14ac:dyDescent="0.25">
      <c r="A303" s="380"/>
      <c r="B303" s="382"/>
      <c r="C303" s="2"/>
      <c r="D303" s="2"/>
      <c r="E303" s="2"/>
      <c r="F303" s="2"/>
      <c r="G303" s="2"/>
      <c r="H303" s="2"/>
      <c r="I303" s="2"/>
      <c r="J303" s="2"/>
      <c r="K303" s="2"/>
      <c r="L303" s="2"/>
      <c r="M303" s="2"/>
      <c r="N303" s="2"/>
      <c r="O303" s="2"/>
      <c r="P303" s="381"/>
    </row>
    <row r="304" spans="1:16" hidden="1" x14ac:dyDescent="0.25">
      <c r="A304" s="380"/>
      <c r="B304" s="2"/>
      <c r="C304" s="2"/>
      <c r="D304" s="2"/>
      <c r="E304" s="2"/>
      <c r="F304" s="2"/>
      <c r="G304" s="2"/>
      <c r="H304" s="2"/>
      <c r="I304" s="2"/>
      <c r="J304" s="2"/>
      <c r="K304" s="2"/>
      <c r="L304" s="2"/>
      <c r="M304" s="2"/>
      <c r="N304" s="2"/>
      <c r="O304" s="2"/>
      <c r="P304" s="381"/>
    </row>
    <row r="305" spans="1:16" hidden="1" x14ac:dyDescent="0.25">
      <c r="A305" s="380"/>
      <c r="B305" s="382"/>
      <c r="C305" s="2"/>
      <c r="D305" s="2"/>
      <c r="E305" s="2"/>
      <c r="F305" s="2"/>
      <c r="G305" s="2"/>
      <c r="H305" s="2"/>
      <c r="I305" s="2"/>
      <c r="J305" s="2"/>
      <c r="K305" s="2"/>
      <c r="L305" s="2"/>
      <c r="M305" s="2"/>
      <c r="N305" s="2"/>
      <c r="O305" s="2"/>
      <c r="P305" s="381"/>
    </row>
    <row r="306" spans="1:16" hidden="1" x14ac:dyDescent="0.25">
      <c r="A306" s="380"/>
      <c r="B306" s="2"/>
      <c r="C306" s="2"/>
      <c r="D306" s="2"/>
      <c r="E306" s="2"/>
      <c r="F306" s="2"/>
      <c r="G306" s="2"/>
      <c r="H306" s="2"/>
      <c r="I306" s="2"/>
      <c r="J306" s="2"/>
      <c r="K306" s="2"/>
      <c r="L306" s="2"/>
      <c r="M306" s="2"/>
      <c r="N306" s="2"/>
      <c r="O306" s="2"/>
      <c r="P306" s="381"/>
    </row>
    <row r="307" spans="1:16" ht="12.75" thickTop="1" x14ac:dyDescent="0.25">
      <c r="A307" s="383"/>
      <c r="B307" s="384"/>
      <c r="C307" s="384"/>
      <c r="D307" s="384"/>
      <c r="E307" s="384"/>
      <c r="F307" s="384"/>
      <c r="G307" s="384"/>
      <c r="H307" s="384"/>
      <c r="I307" s="384"/>
      <c r="J307" s="384"/>
      <c r="K307" s="384"/>
      <c r="L307" s="384"/>
      <c r="M307" s="384"/>
      <c r="N307" s="384"/>
      <c r="O307" s="385"/>
      <c r="P307" s="385"/>
    </row>
    <row r="308" spans="1:16" x14ac:dyDescent="0.25">
      <c r="A308" s="4"/>
      <c r="B308" s="4"/>
      <c r="C308" s="4"/>
      <c r="D308" s="4"/>
      <c r="E308" s="4"/>
      <c r="F308" s="4"/>
      <c r="G308" s="4"/>
      <c r="H308" s="4"/>
      <c r="I308" s="4"/>
      <c r="J308" s="4"/>
      <c r="K308" s="4"/>
      <c r="L308" s="4"/>
      <c r="M308" s="4"/>
    </row>
    <row r="309" spans="1:16" x14ac:dyDescent="0.25">
      <c r="A309" s="4"/>
      <c r="B309" s="4"/>
      <c r="C309" s="4"/>
      <c r="D309" s="4"/>
      <c r="E309" s="4"/>
      <c r="F309" s="4"/>
      <c r="G309" s="4"/>
      <c r="H309" s="4"/>
      <c r="I309" s="4"/>
      <c r="J309" s="4"/>
      <c r="K309" s="4"/>
      <c r="L309" s="4"/>
      <c r="M309" s="4"/>
    </row>
    <row r="310" spans="1:16" x14ac:dyDescent="0.25">
      <c r="A310" s="4"/>
      <c r="B310" s="4"/>
      <c r="C310" s="4"/>
      <c r="D310" s="4"/>
      <c r="E310" s="4"/>
      <c r="F310" s="4"/>
      <c r="G310" s="4"/>
      <c r="H310" s="4"/>
      <c r="I310" s="4"/>
      <c r="J310" s="4"/>
      <c r="K310" s="4"/>
      <c r="L310" s="4"/>
      <c r="M310" s="4"/>
    </row>
    <row r="311" spans="1:16" x14ac:dyDescent="0.25">
      <c r="A311" s="4"/>
      <c r="B311" s="4"/>
      <c r="C311" s="4"/>
      <c r="D311" s="4"/>
      <c r="E311" s="4"/>
      <c r="F311" s="4"/>
      <c r="G311" s="4"/>
      <c r="H311" s="4"/>
      <c r="I311" s="4"/>
      <c r="J311" s="4"/>
      <c r="K311" s="4"/>
      <c r="L311" s="4"/>
      <c r="M311" s="4"/>
    </row>
    <row r="312" spans="1:16" x14ac:dyDescent="0.25">
      <c r="A312" s="4"/>
      <c r="B312" s="4"/>
      <c r="C312" s="4"/>
      <c r="D312" s="4"/>
      <c r="E312" s="4"/>
      <c r="F312" s="4"/>
      <c r="G312" s="4"/>
      <c r="H312" s="4"/>
      <c r="I312" s="4"/>
      <c r="J312" s="4"/>
      <c r="K312" s="4"/>
      <c r="L312" s="4"/>
      <c r="M312" s="4"/>
    </row>
    <row r="313" spans="1:16" x14ac:dyDescent="0.25">
      <c r="A313" s="4"/>
      <c r="B313" s="4"/>
      <c r="C313" s="4"/>
      <c r="D313" s="4"/>
      <c r="E313" s="4"/>
      <c r="F313" s="4"/>
      <c r="G313" s="4"/>
      <c r="H313" s="4"/>
      <c r="I313" s="4"/>
      <c r="J313" s="4"/>
      <c r="K313" s="4"/>
      <c r="L313" s="4"/>
      <c r="M313" s="4"/>
    </row>
    <row r="314" spans="1:16" x14ac:dyDescent="0.25">
      <c r="A314" s="4"/>
      <c r="B314" s="4"/>
      <c r="C314" s="4"/>
      <c r="D314" s="4"/>
      <c r="E314" s="4"/>
      <c r="F314" s="4"/>
      <c r="G314" s="4"/>
      <c r="H314" s="4"/>
      <c r="I314" s="4"/>
      <c r="J314" s="4"/>
      <c r="K314" s="4"/>
      <c r="L314" s="4"/>
      <c r="M314" s="4"/>
    </row>
    <row r="315" spans="1:16" x14ac:dyDescent="0.25">
      <c r="A315" s="4"/>
      <c r="B315" s="4"/>
      <c r="C315" s="4"/>
      <c r="D315" s="4"/>
      <c r="E315" s="4"/>
      <c r="F315" s="4"/>
      <c r="G315" s="4"/>
      <c r="H315" s="4"/>
      <c r="I315" s="4"/>
      <c r="J315" s="4"/>
      <c r="K315" s="4"/>
      <c r="L315" s="4"/>
      <c r="M315" s="4"/>
    </row>
    <row r="316" spans="1:16" x14ac:dyDescent="0.25">
      <c r="A316" s="4"/>
      <c r="B316" s="4"/>
      <c r="C316" s="4"/>
      <c r="D316" s="4"/>
      <c r="E316" s="4"/>
      <c r="F316" s="4"/>
      <c r="G316" s="4"/>
      <c r="H316" s="4"/>
      <c r="I316" s="4"/>
      <c r="J316" s="4"/>
      <c r="K316" s="4"/>
      <c r="L316" s="4"/>
      <c r="M316" s="4"/>
    </row>
    <row r="317" spans="1:16" x14ac:dyDescent="0.25">
      <c r="A317" s="4"/>
      <c r="B317" s="4"/>
      <c r="C317" s="4"/>
      <c r="D317" s="4"/>
      <c r="E317" s="4"/>
      <c r="F317" s="4"/>
      <c r="G317" s="4"/>
      <c r="H317" s="4"/>
      <c r="I317" s="4"/>
      <c r="J317" s="4"/>
      <c r="K317" s="4"/>
      <c r="L317" s="4"/>
      <c r="M317" s="4"/>
    </row>
    <row r="318" spans="1:16" x14ac:dyDescent="0.25">
      <c r="A318" s="4"/>
      <c r="B318" s="4"/>
      <c r="C318" s="4"/>
      <c r="D318" s="4"/>
      <c r="E318" s="4"/>
      <c r="F318" s="4"/>
      <c r="G318" s="4"/>
      <c r="H318" s="4"/>
      <c r="I318" s="4"/>
      <c r="J318" s="4"/>
      <c r="K318" s="4"/>
      <c r="L318" s="4"/>
      <c r="M318" s="4"/>
    </row>
    <row r="319" spans="1:16" x14ac:dyDescent="0.25">
      <c r="A319" s="4"/>
      <c r="B319" s="4"/>
      <c r="C319" s="4"/>
      <c r="D319" s="4"/>
      <c r="E319" s="4"/>
      <c r="F319" s="4"/>
      <c r="G319" s="4"/>
      <c r="H319" s="4"/>
      <c r="I319" s="4"/>
      <c r="J319" s="4"/>
      <c r="K319" s="4"/>
      <c r="L319" s="4"/>
      <c r="M319" s="4"/>
    </row>
    <row r="320" spans="1:16" x14ac:dyDescent="0.25">
      <c r="A320" s="4"/>
      <c r="B320" s="4"/>
      <c r="C320" s="4"/>
      <c r="D320" s="4"/>
      <c r="E320" s="4"/>
      <c r="F320" s="4"/>
      <c r="G320" s="4"/>
      <c r="H320" s="4"/>
      <c r="I320" s="4"/>
      <c r="J320" s="4"/>
      <c r="K320" s="4"/>
      <c r="L320" s="4"/>
      <c r="M320" s="4"/>
    </row>
    <row r="321" spans="1:13" x14ac:dyDescent="0.25">
      <c r="A321" s="4"/>
      <c r="B321" s="4"/>
      <c r="C321" s="4"/>
      <c r="D321" s="4"/>
      <c r="E321" s="4"/>
      <c r="F321" s="4"/>
      <c r="G321" s="4"/>
      <c r="H321" s="4"/>
      <c r="I321" s="4"/>
      <c r="J321" s="4"/>
      <c r="K321" s="4"/>
      <c r="L321" s="4"/>
      <c r="M321" s="4"/>
    </row>
    <row r="322" spans="1:13" x14ac:dyDescent="0.25">
      <c r="A322" s="4"/>
      <c r="B322" s="4"/>
      <c r="C322" s="4"/>
      <c r="D322" s="4"/>
      <c r="E322" s="4"/>
      <c r="F322" s="4"/>
      <c r="G322" s="4"/>
      <c r="H322" s="4"/>
      <c r="I322" s="4"/>
      <c r="J322" s="4"/>
      <c r="K322" s="4"/>
      <c r="L322" s="4"/>
      <c r="M322" s="4"/>
    </row>
    <row r="323" spans="1:13" x14ac:dyDescent="0.25">
      <c r="A323" s="4"/>
      <c r="B323" s="4"/>
      <c r="C323" s="4"/>
      <c r="D323" s="4"/>
      <c r="E323" s="4"/>
      <c r="F323" s="4"/>
      <c r="G323" s="4"/>
      <c r="H323" s="4"/>
      <c r="I323" s="4"/>
      <c r="J323" s="4"/>
      <c r="K323" s="4"/>
      <c r="L323" s="4"/>
      <c r="M323" s="4"/>
    </row>
    <row r="324" spans="1:13" x14ac:dyDescent="0.25">
      <c r="A324" s="4"/>
      <c r="B324" s="4"/>
      <c r="C324" s="4"/>
      <c r="D324" s="4"/>
      <c r="E324" s="4"/>
      <c r="F324" s="4"/>
      <c r="G324" s="4"/>
      <c r="H324" s="4"/>
      <c r="I324" s="4"/>
      <c r="J324" s="4"/>
      <c r="K324" s="4"/>
      <c r="L324" s="4"/>
      <c r="M324" s="4"/>
    </row>
    <row r="325" spans="1:13" x14ac:dyDescent="0.25">
      <c r="A325" s="4"/>
      <c r="B325" s="4"/>
      <c r="C325" s="4"/>
      <c r="D325" s="4"/>
      <c r="E325" s="4"/>
      <c r="F325" s="4"/>
      <c r="G325" s="4"/>
      <c r="H325" s="4"/>
      <c r="I325" s="4"/>
      <c r="J325" s="4"/>
      <c r="K325" s="4"/>
      <c r="L325" s="4"/>
      <c r="M325" s="4"/>
    </row>
    <row r="326" spans="1:13" x14ac:dyDescent="0.25">
      <c r="A326" s="4"/>
      <c r="B326" s="4"/>
      <c r="C326" s="4"/>
      <c r="D326" s="4"/>
      <c r="E326" s="4"/>
      <c r="F326" s="4"/>
      <c r="G326" s="4"/>
      <c r="H326" s="4"/>
      <c r="I326" s="4"/>
      <c r="J326" s="4"/>
      <c r="K326" s="4"/>
      <c r="L326" s="4"/>
      <c r="M326" s="4"/>
    </row>
  </sheetData>
  <sheetProtection algorithmName="SHA-512" hashValue="c+tdF+vIeX6ZKOHj5fQ2FxDaKsOkP/7gmri8xoJa23FD8vwGasata3Em6QexnD8BnyxxLHGa4kdQKtVZwQmFvw==" saltValue="2HpvxNcKpPV9M9/rFpemag==" spinCount="100000" sheet="1" objects="1" scenarios="1" formatCells="0" formatColumns="0" formatRows="0"/>
  <autoFilter ref="A18:P298">
    <filterColumn colId="2">
      <filters blank="1">
        <filter val="1 000"/>
        <filter val="1 019 765"/>
        <filter val="1 025 365"/>
        <filter val="1 026 567"/>
        <filter val="1 202"/>
        <filter val="10 275"/>
        <filter val="10 551"/>
        <filter val="12 650"/>
        <filter val="121 759"/>
        <filter val="2 006"/>
        <filter val="2 100"/>
        <filter val="22 832"/>
        <filter val="24 121"/>
        <filter val="3 500"/>
        <filter val="3 722"/>
        <filter val="37 070"/>
        <filter val="5 000"/>
        <filter val="56 995"/>
        <filter val="57 995"/>
        <filter val="700"/>
        <filter val="798 829"/>
        <filter val="812 179"/>
        <filter val="93 916"/>
        <filter val="989 497"/>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fitToHeight="0" orientation="portrait" verticalDpi="4294967294" r:id="rId1"/>
  <headerFooter differentFirst="1">
    <oddFooter>&amp;L&amp;"Times New Roman,Regular"&amp;9&amp;D; &amp;T&amp;R&amp;"Times New Roman,Regular"&amp;9&amp;P (&amp;N)</oddFooter>
    <firstHeader xml:space="preserve">&amp;R&amp;"Times New Roman,Regular"&amp;9
71.pielikums Jūrmalas pilsētas domes  2018.gada 18.oktobra saistošajiem noteikumiem Nr.35
(protokols Nr.15, 16.punkts)  
 </firstHeader>
    <firstFooter>&amp;L&amp;9&amp;D; &amp;T&amp;R&amp;9&amp;P (&amp;N)</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Q316"/>
  <sheetViews>
    <sheetView view="pageLayout" zoomScaleNormal="100" workbookViewId="0">
      <selection activeCell="Q1" sqref="Q1"/>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382</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2</v>
      </c>
      <c r="D3" s="647"/>
      <c r="E3" s="647"/>
      <c r="F3" s="647"/>
      <c r="G3" s="647"/>
      <c r="H3" s="647"/>
      <c r="I3" s="647"/>
      <c r="J3" s="647"/>
      <c r="K3" s="647"/>
      <c r="L3" s="647"/>
      <c r="M3" s="647"/>
      <c r="N3" s="647"/>
      <c r="O3" s="647"/>
      <c r="P3" s="648"/>
      <c r="Q3" s="420"/>
    </row>
    <row r="4" spans="1:17" ht="12.75" customHeight="1" x14ac:dyDescent="0.25">
      <c r="A4" s="5" t="s">
        <v>3</v>
      </c>
      <c r="B4" s="6"/>
      <c r="C4" s="647" t="s">
        <v>4</v>
      </c>
      <c r="D4" s="647"/>
      <c r="E4" s="647"/>
      <c r="F4" s="647"/>
      <c r="G4" s="647"/>
      <c r="H4" s="647"/>
      <c r="I4" s="647"/>
      <c r="J4" s="647"/>
      <c r="K4" s="647"/>
      <c r="L4" s="647"/>
      <c r="M4" s="647"/>
      <c r="N4" s="647"/>
      <c r="O4" s="647"/>
      <c r="P4" s="648"/>
      <c r="Q4" s="420"/>
    </row>
    <row r="5" spans="1:17" ht="12.75" customHeight="1" x14ac:dyDescent="0.25">
      <c r="A5" s="7" t="s">
        <v>5</v>
      </c>
      <c r="B5" s="8"/>
      <c r="C5" s="642" t="s">
        <v>6</v>
      </c>
      <c r="D5" s="642"/>
      <c r="E5" s="642"/>
      <c r="F5" s="642"/>
      <c r="G5" s="642"/>
      <c r="H5" s="642"/>
      <c r="I5" s="642"/>
      <c r="J5" s="642"/>
      <c r="K5" s="642"/>
      <c r="L5" s="642"/>
      <c r="M5" s="642"/>
      <c r="N5" s="642"/>
      <c r="O5" s="642"/>
      <c r="P5" s="643"/>
      <c r="Q5" s="420"/>
    </row>
    <row r="6" spans="1:17" ht="12.75" customHeight="1" x14ac:dyDescent="0.25">
      <c r="A6" s="7" t="s">
        <v>7</v>
      </c>
      <c r="B6" s="8"/>
      <c r="C6" s="642" t="s">
        <v>383</v>
      </c>
      <c r="D6" s="642"/>
      <c r="E6" s="642"/>
      <c r="F6" s="642"/>
      <c r="G6" s="642"/>
      <c r="H6" s="642"/>
      <c r="I6" s="642"/>
      <c r="J6" s="642"/>
      <c r="K6" s="642"/>
      <c r="L6" s="642"/>
      <c r="M6" s="642"/>
      <c r="N6" s="642"/>
      <c r="O6" s="642"/>
      <c r="P6" s="643"/>
      <c r="Q6" s="420"/>
    </row>
    <row r="7" spans="1:17" ht="27" customHeight="1" x14ac:dyDescent="0.25">
      <c r="A7" s="7" t="s">
        <v>8</v>
      </c>
      <c r="B7" s="8"/>
      <c r="C7" s="647" t="s">
        <v>384</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11</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93" t="s">
        <v>22</v>
      </c>
      <c r="G16" s="670" t="s">
        <v>23</v>
      </c>
      <c r="H16" s="694" t="s">
        <v>24</v>
      </c>
      <c r="I16" s="689" t="s">
        <v>25</v>
      </c>
      <c r="J16" s="690" t="s">
        <v>26</v>
      </c>
      <c r="K16" s="691" t="s">
        <v>27</v>
      </c>
      <c r="L16" s="695" t="s">
        <v>28</v>
      </c>
      <c r="M16" s="677" t="s">
        <v>29</v>
      </c>
      <c r="N16" s="679" t="s">
        <v>30</v>
      </c>
      <c r="O16" s="673" t="s">
        <v>31</v>
      </c>
      <c r="P16" s="675" t="s">
        <v>32</v>
      </c>
    </row>
    <row r="17" spans="1:16" s="13" customFormat="1" ht="71.25" customHeight="1" thickBot="1" x14ac:dyDescent="0.3">
      <c r="A17" s="655"/>
      <c r="B17" s="657"/>
      <c r="C17" s="662"/>
      <c r="D17" s="664"/>
      <c r="E17" s="666"/>
      <c r="F17" s="668"/>
      <c r="G17" s="670"/>
      <c r="H17" s="694"/>
      <c r="I17" s="689"/>
      <c r="J17" s="688"/>
      <c r="K17" s="692"/>
      <c r="L17" s="696"/>
      <c r="M17" s="678"/>
      <c r="N17" s="680"/>
      <c r="O17" s="674"/>
      <c r="P17" s="676"/>
    </row>
    <row r="18" spans="1:16" s="13" customFormat="1" ht="9.75" customHeight="1" thickTop="1" x14ac:dyDescent="0.25">
      <c r="A18" s="14" t="s">
        <v>33</v>
      </c>
      <c r="B18" s="14">
        <v>2</v>
      </c>
      <c r="C18" s="15">
        <v>3</v>
      </c>
      <c r="D18" s="16">
        <v>4</v>
      </c>
      <c r="E18" s="437">
        <v>5</v>
      </c>
      <c r="F18" s="14">
        <v>6</v>
      </c>
      <c r="G18" s="16">
        <v>7</v>
      </c>
      <c r="H18" s="499">
        <v>8</v>
      </c>
      <c r="I18" s="14">
        <v>9</v>
      </c>
      <c r="J18" s="18">
        <v>10</v>
      </c>
      <c r="K18" s="437">
        <v>11</v>
      </c>
      <c r="L18" s="14">
        <v>12</v>
      </c>
      <c r="M18" s="15">
        <v>13</v>
      </c>
      <c r="N18" s="17">
        <v>14</v>
      </c>
      <c r="O18" s="19">
        <v>15</v>
      </c>
      <c r="P18" s="19">
        <v>16</v>
      </c>
    </row>
    <row r="19" spans="1:16" s="27" customFormat="1" x14ac:dyDescent="0.25">
      <c r="A19" s="20"/>
      <c r="B19" s="21" t="s">
        <v>34</v>
      </c>
      <c r="C19" s="22"/>
      <c r="D19" s="23"/>
      <c r="E19" s="438"/>
      <c r="F19" s="198"/>
      <c r="G19" s="23"/>
      <c r="H19" s="500"/>
      <c r="I19" s="198"/>
      <c r="J19" s="25"/>
      <c r="K19" s="438"/>
      <c r="L19" s="198"/>
      <c r="M19" s="28"/>
      <c r="N19" s="24"/>
      <c r="O19" s="26"/>
      <c r="P19" s="29"/>
    </row>
    <row r="20" spans="1:16" s="27" customFormat="1" ht="12.75" thickBot="1" x14ac:dyDescent="0.3">
      <c r="A20" s="30"/>
      <c r="B20" s="31" t="s">
        <v>35</v>
      </c>
      <c r="C20" s="32">
        <f>F20+I20+L20+O20</f>
        <v>69503</v>
      </c>
      <c r="D20" s="33">
        <f>SUM(D21,D24,D25,D41,D43)</f>
        <v>69503</v>
      </c>
      <c r="E20" s="439">
        <f t="shared" ref="E20:F20" si="0">SUM(E21,E24,E25,E41,E43)</f>
        <v>0</v>
      </c>
      <c r="F20" s="422">
        <f t="shared" si="0"/>
        <v>69503</v>
      </c>
      <c r="G20" s="33">
        <f>SUM(G21,G24,G43)</f>
        <v>0</v>
      </c>
      <c r="H20" s="501">
        <f t="shared" ref="H20:I20" si="1">SUM(H21,H24,H43)</f>
        <v>0</v>
      </c>
      <c r="I20" s="422">
        <f t="shared" si="1"/>
        <v>0</v>
      </c>
      <c r="J20" s="35">
        <f>SUM(J21,J26,J43)</f>
        <v>0</v>
      </c>
      <c r="K20" s="439">
        <f t="shared" ref="K20:L20" si="2">SUM(K21,K26,K43)</f>
        <v>0</v>
      </c>
      <c r="L20" s="422">
        <f t="shared" si="2"/>
        <v>0</v>
      </c>
      <c r="M20" s="32">
        <f>SUM(M21,M45)</f>
        <v>0</v>
      </c>
      <c r="N20" s="34">
        <f t="shared" ref="N20:O20" si="3">SUM(N21,N45)</f>
        <v>0</v>
      </c>
      <c r="O20" s="36">
        <f t="shared" si="3"/>
        <v>0</v>
      </c>
      <c r="P20" s="37"/>
    </row>
    <row r="21" spans="1:16" ht="12.75" hidden="1" thickTop="1" x14ac:dyDescent="0.25">
      <c r="A21" s="38"/>
      <c r="B21" s="39" t="s">
        <v>36</v>
      </c>
      <c r="C21" s="40">
        <f t="shared" ref="C21:C84" si="4">F21+I21+L21+O21</f>
        <v>0</v>
      </c>
      <c r="D21" s="41">
        <f>SUM(D22:D23)</f>
        <v>0</v>
      </c>
      <c r="E21" s="42">
        <f t="shared" ref="E21" si="5">SUM(E22:E23)</f>
        <v>0</v>
      </c>
      <c r="F21" s="341">
        <f>SUM(F22:F23)</f>
        <v>0</v>
      </c>
      <c r="G21" s="41">
        <f>SUM(G22:G23)</f>
        <v>0</v>
      </c>
      <c r="H21" s="43">
        <f t="shared" ref="H21:I21" si="6">SUM(H22:H23)</f>
        <v>0</v>
      </c>
      <c r="I21" s="44">
        <f t="shared" si="6"/>
        <v>0</v>
      </c>
      <c r="J21" s="43">
        <f>SUM(J22:J23)</f>
        <v>0</v>
      </c>
      <c r="K21" s="42">
        <f t="shared" ref="K21:L21" si="7">SUM(K22:K23)</f>
        <v>0</v>
      </c>
      <c r="L21" s="45">
        <f t="shared" si="7"/>
        <v>0</v>
      </c>
      <c r="M21" s="40">
        <f>SUM(M22:M23)</f>
        <v>0</v>
      </c>
      <c r="N21" s="42">
        <f t="shared" ref="N21:O21" si="8">SUM(N22:N23)</f>
        <v>0</v>
      </c>
      <c r="O21" s="44">
        <f t="shared" si="8"/>
        <v>0</v>
      </c>
      <c r="P21" s="46"/>
    </row>
    <row r="22" spans="1:16" ht="12.75" hidden="1" thickTop="1" x14ac:dyDescent="0.25">
      <c r="A22" s="47"/>
      <c r="B22" s="48" t="s">
        <v>37</v>
      </c>
      <c r="C22" s="49">
        <f t="shared" si="4"/>
        <v>0</v>
      </c>
      <c r="D22" s="50"/>
      <c r="E22" s="51"/>
      <c r="F22" s="342">
        <f>D22+E22</f>
        <v>0</v>
      </c>
      <c r="G22" s="50"/>
      <c r="H22" s="52"/>
      <c r="I22" s="53">
        <f>G22+H22</f>
        <v>0</v>
      </c>
      <c r="J22" s="52"/>
      <c r="K22" s="51"/>
      <c r="L22" s="54">
        <f>J22+K22</f>
        <v>0</v>
      </c>
      <c r="M22" s="55"/>
      <c r="N22" s="51"/>
      <c r="O22" s="53">
        <f>M22+N22</f>
        <v>0</v>
      </c>
      <c r="P22" s="56"/>
    </row>
    <row r="23" spans="1:16" ht="12.75" hidden="1" thickTop="1" x14ac:dyDescent="0.25">
      <c r="A23" s="57"/>
      <c r="B23" s="58" t="s">
        <v>38</v>
      </c>
      <c r="C23" s="59">
        <f t="shared" si="4"/>
        <v>0</v>
      </c>
      <c r="D23" s="60"/>
      <c r="E23" s="61"/>
      <c r="F23" s="343">
        <f>D23+E23</f>
        <v>0</v>
      </c>
      <c r="G23" s="60"/>
      <c r="H23" s="62"/>
      <c r="I23" s="63">
        <f>G23+H23</f>
        <v>0</v>
      </c>
      <c r="J23" s="62"/>
      <c r="K23" s="61"/>
      <c r="L23" s="64">
        <f>J23+K23</f>
        <v>0</v>
      </c>
      <c r="M23" s="65"/>
      <c r="N23" s="61"/>
      <c r="O23" s="63">
        <f>M23+N23</f>
        <v>0</v>
      </c>
      <c r="P23" s="66"/>
    </row>
    <row r="24" spans="1:16" s="27" customFormat="1" ht="25.5" thickTop="1" thickBot="1" x14ac:dyDescent="0.3">
      <c r="A24" s="67">
        <v>19300</v>
      </c>
      <c r="B24" s="67" t="s">
        <v>39</v>
      </c>
      <c r="C24" s="68">
        <f>F24+I24</f>
        <v>69503</v>
      </c>
      <c r="D24" s="69">
        <f>D51</f>
        <v>69503</v>
      </c>
      <c r="E24" s="445"/>
      <c r="F24" s="423">
        <f>D24+E24</f>
        <v>69503</v>
      </c>
      <c r="G24" s="69"/>
      <c r="H24" s="504"/>
      <c r="I24" s="423">
        <f>G24+H24</f>
        <v>0</v>
      </c>
      <c r="J24" s="71" t="s">
        <v>40</v>
      </c>
      <c r="K24" s="505" t="s">
        <v>40</v>
      </c>
      <c r="L24" s="506" t="s">
        <v>40</v>
      </c>
      <c r="M24" s="73" t="s">
        <v>40</v>
      </c>
      <c r="N24" s="72" t="s">
        <v>40</v>
      </c>
      <c r="O24" s="74" t="s">
        <v>40</v>
      </c>
      <c r="P24" s="344"/>
    </row>
    <row r="25" spans="1:16" s="27" customFormat="1" ht="24.75" hidden="1" thickTop="1" x14ac:dyDescent="0.25">
      <c r="A25" s="75"/>
      <c r="B25" s="76" t="s">
        <v>41</v>
      </c>
      <c r="C25" s="77">
        <f>F25</f>
        <v>0</v>
      </c>
      <c r="D25" s="78"/>
      <c r="E25" s="79"/>
      <c r="F25" s="345">
        <f>D25+E25</f>
        <v>0</v>
      </c>
      <c r="G25" s="80" t="s">
        <v>40</v>
      </c>
      <c r="H25" s="81" t="s">
        <v>40</v>
      </c>
      <c r="I25" s="82" t="s">
        <v>40</v>
      </c>
      <c r="J25" s="81" t="s">
        <v>40</v>
      </c>
      <c r="K25" s="83" t="s">
        <v>40</v>
      </c>
      <c r="L25" s="84" t="s">
        <v>40</v>
      </c>
      <c r="M25" s="85" t="s">
        <v>40</v>
      </c>
      <c r="N25" s="83" t="s">
        <v>40</v>
      </c>
      <c r="O25" s="82" t="s">
        <v>40</v>
      </c>
      <c r="P25" s="86"/>
    </row>
    <row r="26" spans="1:16" s="27" customFormat="1" ht="36.75" hidden="1" thickTop="1" x14ac:dyDescent="0.25">
      <c r="A26" s="76">
        <v>21300</v>
      </c>
      <c r="B26" s="76" t="s">
        <v>42</v>
      </c>
      <c r="C26" s="77">
        <f>L26</f>
        <v>0</v>
      </c>
      <c r="D26" s="80" t="s">
        <v>40</v>
      </c>
      <c r="E26" s="83" t="s">
        <v>40</v>
      </c>
      <c r="F26" s="346" t="s">
        <v>40</v>
      </c>
      <c r="G26" s="80" t="s">
        <v>40</v>
      </c>
      <c r="H26" s="81" t="s">
        <v>40</v>
      </c>
      <c r="I26" s="82" t="s">
        <v>40</v>
      </c>
      <c r="J26" s="87">
        <f>SUM(J27,J31,J33,J36)</f>
        <v>0</v>
      </c>
      <c r="K26" s="88">
        <f t="shared" ref="K26:L26" si="9">SUM(K27,K31,K33,K36)</f>
        <v>0</v>
      </c>
      <c r="L26" s="89">
        <f t="shared" si="9"/>
        <v>0</v>
      </c>
      <c r="M26" s="85" t="s">
        <v>40</v>
      </c>
      <c r="N26" s="83" t="s">
        <v>40</v>
      </c>
      <c r="O26" s="82" t="s">
        <v>40</v>
      </c>
      <c r="P26" s="86"/>
    </row>
    <row r="27" spans="1:16" s="27" customFormat="1" ht="24.75" hidden="1" thickTop="1" x14ac:dyDescent="0.25">
      <c r="A27" s="90">
        <v>21350</v>
      </c>
      <c r="B27" s="76" t="s">
        <v>43</v>
      </c>
      <c r="C27" s="77">
        <f t="shared" ref="C27:C40" si="10">L27</f>
        <v>0</v>
      </c>
      <c r="D27" s="80" t="s">
        <v>40</v>
      </c>
      <c r="E27" s="83" t="s">
        <v>40</v>
      </c>
      <c r="F27" s="346" t="s">
        <v>40</v>
      </c>
      <c r="G27" s="80" t="s">
        <v>40</v>
      </c>
      <c r="H27" s="81" t="s">
        <v>40</v>
      </c>
      <c r="I27" s="82" t="s">
        <v>40</v>
      </c>
      <c r="J27" s="87">
        <f>SUM(J28:J30)</f>
        <v>0</v>
      </c>
      <c r="K27" s="88">
        <f t="shared" ref="K27:L27" si="11">SUM(K28:K30)</f>
        <v>0</v>
      </c>
      <c r="L27" s="89">
        <f t="shared" si="11"/>
        <v>0</v>
      </c>
      <c r="M27" s="85" t="s">
        <v>40</v>
      </c>
      <c r="N27" s="83" t="s">
        <v>40</v>
      </c>
      <c r="O27" s="82" t="s">
        <v>40</v>
      </c>
      <c r="P27" s="86"/>
    </row>
    <row r="28" spans="1:16" ht="12.75" hidden="1" thickTop="1" x14ac:dyDescent="0.25">
      <c r="A28" s="47">
        <v>21351</v>
      </c>
      <c r="B28" s="91" t="s">
        <v>44</v>
      </c>
      <c r="C28" s="92">
        <f t="shared" si="10"/>
        <v>0</v>
      </c>
      <c r="D28" s="93" t="s">
        <v>40</v>
      </c>
      <c r="E28" s="94" t="s">
        <v>40</v>
      </c>
      <c r="F28" s="347" t="s">
        <v>40</v>
      </c>
      <c r="G28" s="93" t="s">
        <v>40</v>
      </c>
      <c r="H28" s="95" t="s">
        <v>40</v>
      </c>
      <c r="I28" s="96" t="s">
        <v>40</v>
      </c>
      <c r="J28" s="97"/>
      <c r="K28" s="98"/>
      <c r="L28" s="54">
        <f>J28+K28</f>
        <v>0</v>
      </c>
      <c r="M28" s="99" t="s">
        <v>40</v>
      </c>
      <c r="N28" s="94" t="s">
        <v>40</v>
      </c>
      <c r="O28" s="96" t="s">
        <v>40</v>
      </c>
      <c r="P28" s="100"/>
    </row>
    <row r="29" spans="1:16" ht="12.75" hidden="1" thickTop="1" x14ac:dyDescent="0.25">
      <c r="A29" s="57">
        <v>21352</v>
      </c>
      <c r="B29" s="101" t="s">
        <v>45</v>
      </c>
      <c r="C29" s="102">
        <f t="shared" si="10"/>
        <v>0</v>
      </c>
      <c r="D29" s="103" t="s">
        <v>40</v>
      </c>
      <c r="E29" s="104" t="s">
        <v>40</v>
      </c>
      <c r="F29" s="348" t="s">
        <v>40</v>
      </c>
      <c r="G29" s="103" t="s">
        <v>40</v>
      </c>
      <c r="H29" s="105" t="s">
        <v>40</v>
      </c>
      <c r="I29" s="106" t="s">
        <v>40</v>
      </c>
      <c r="J29" s="107"/>
      <c r="K29" s="108"/>
      <c r="L29" s="64">
        <f>J29+K29</f>
        <v>0</v>
      </c>
      <c r="M29" s="109" t="s">
        <v>40</v>
      </c>
      <c r="N29" s="104" t="s">
        <v>40</v>
      </c>
      <c r="O29" s="106" t="s">
        <v>40</v>
      </c>
      <c r="P29" s="110"/>
    </row>
    <row r="30" spans="1:16" ht="24.75" hidden="1" thickTop="1" x14ac:dyDescent="0.25">
      <c r="A30" s="57">
        <v>21359</v>
      </c>
      <c r="B30" s="101" t="s">
        <v>46</v>
      </c>
      <c r="C30" s="102">
        <f t="shared" si="10"/>
        <v>0</v>
      </c>
      <c r="D30" s="103" t="s">
        <v>40</v>
      </c>
      <c r="E30" s="104" t="s">
        <v>40</v>
      </c>
      <c r="F30" s="348" t="s">
        <v>40</v>
      </c>
      <c r="G30" s="103" t="s">
        <v>40</v>
      </c>
      <c r="H30" s="105" t="s">
        <v>40</v>
      </c>
      <c r="I30" s="106" t="s">
        <v>40</v>
      </c>
      <c r="J30" s="107"/>
      <c r="K30" s="108"/>
      <c r="L30" s="64">
        <f>J30+K30</f>
        <v>0</v>
      </c>
      <c r="M30" s="109" t="s">
        <v>40</v>
      </c>
      <c r="N30" s="104" t="s">
        <v>40</v>
      </c>
      <c r="O30" s="106" t="s">
        <v>40</v>
      </c>
      <c r="P30" s="110"/>
    </row>
    <row r="31" spans="1:16" s="27" customFormat="1" ht="36.75" hidden="1" thickTop="1" x14ac:dyDescent="0.25">
      <c r="A31" s="90">
        <v>21370</v>
      </c>
      <c r="B31" s="76" t="s">
        <v>47</v>
      </c>
      <c r="C31" s="77">
        <f t="shared" si="10"/>
        <v>0</v>
      </c>
      <c r="D31" s="80" t="s">
        <v>40</v>
      </c>
      <c r="E31" s="83" t="s">
        <v>40</v>
      </c>
      <c r="F31" s="346" t="s">
        <v>40</v>
      </c>
      <c r="G31" s="80" t="s">
        <v>40</v>
      </c>
      <c r="H31" s="81" t="s">
        <v>40</v>
      </c>
      <c r="I31" s="82" t="s">
        <v>40</v>
      </c>
      <c r="J31" s="87">
        <f>SUM(J32)</f>
        <v>0</v>
      </c>
      <c r="K31" s="88">
        <f t="shared" ref="K31:L31" si="12">SUM(K32)</f>
        <v>0</v>
      </c>
      <c r="L31" s="89">
        <f t="shared" si="12"/>
        <v>0</v>
      </c>
      <c r="M31" s="85" t="s">
        <v>40</v>
      </c>
      <c r="N31" s="83" t="s">
        <v>40</v>
      </c>
      <c r="O31" s="82" t="s">
        <v>40</v>
      </c>
      <c r="P31" s="86"/>
    </row>
    <row r="32" spans="1:16" ht="36.75" hidden="1" thickTop="1" x14ac:dyDescent="0.25">
      <c r="A32" s="111">
        <v>21379</v>
      </c>
      <c r="B32" s="112" t="s">
        <v>48</v>
      </c>
      <c r="C32" s="113">
        <f t="shared" si="10"/>
        <v>0</v>
      </c>
      <c r="D32" s="114" t="s">
        <v>40</v>
      </c>
      <c r="E32" s="115" t="s">
        <v>40</v>
      </c>
      <c r="F32" s="349" t="s">
        <v>40</v>
      </c>
      <c r="G32" s="114" t="s">
        <v>40</v>
      </c>
      <c r="H32" s="116" t="s">
        <v>40</v>
      </c>
      <c r="I32" s="117" t="s">
        <v>40</v>
      </c>
      <c r="J32" s="118"/>
      <c r="K32" s="119"/>
      <c r="L32" s="120">
        <f>J32+K32</f>
        <v>0</v>
      </c>
      <c r="M32" s="121" t="s">
        <v>40</v>
      </c>
      <c r="N32" s="115" t="s">
        <v>40</v>
      </c>
      <c r="O32" s="117" t="s">
        <v>40</v>
      </c>
      <c r="P32" s="122"/>
    </row>
    <row r="33" spans="1:16" s="27" customFormat="1" ht="12.75" hidden="1" thickTop="1" x14ac:dyDescent="0.25">
      <c r="A33" s="90">
        <v>21380</v>
      </c>
      <c r="B33" s="76" t="s">
        <v>49</v>
      </c>
      <c r="C33" s="77">
        <f t="shared" si="10"/>
        <v>0</v>
      </c>
      <c r="D33" s="80" t="s">
        <v>40</v>
      </c>
      <c r="E33" s="83" t="s">
        <v>40</v>
      </c>
      <c r="F33" s="346" t="s">
        <v>40</v>
      </c>
      <c r="G33" s="80" t="s">
        <v>40</v>
      </c>
      <c r="H33" s="81" t="s">
        <v>40</v>
      </c>
      <c r="I33" s="82" t="s">
        <v>40</v>
      </c>
      <c r="J33" s="87">
        <f>SUM(J34:J35)</f>
        <v>0</v>
      </c>
      <c r="K33" s="88">
        <f t="shared" ref="K33:L33" si="13">SUM(K34:K35)</f>
        <v>0</v>
      </c>
      <c r="L33" s="89">
        <f t="shared" si="13"/>
        <v>0</v>
      </c>
      <c r="M33" s="85" t="s">
        <v>40</v>
      </c>
      <c r="N33" s="83" t="s">
        <v>40</v>
      </c>
      <c r="O33" s="82" t="s">
        <v>40</v>
      </c>
      <c r="P33" s="86"/>
    </row>
    <row r="34" spans="1:16" ht="12.75" hidden="1" thickTop="1" x14ac:dyDescent="0.25">
      <c r="A34" s="48">
        <v>21381</v>
      </c>
      <c r="B34" s="91" t="s">
        <v>50</v>
      </c>
      <c r="C34" s="92">
        <f t="shared" si="10"/>
        <v>0</v>
      </c>
      <c r="D34" s="93" t="s">
        <v>40</v>
      </c>
      <c r="E34" s="94" t="s">
        <v>40</v>
      </c>
      <c r="F34" s="347" t="s">
        <v>40</v>
      </c>
      <c r="G34" s="93" t="s">
        <v>40</v>
      </c>
      <c r="H34" s="95" t="s">
        <v>40</v>
      </c>
      <c r="I34" s="96" t="s">
        <v>40</v>
      </c>
      <c r="J34" s="97"/>
      <c r="K34" s="98"/>
      <c r="L34" s="54">
        <f>J34+K34</f>
        <v>0</v>
      </c>
      <c r="M34" s="99" t="s">
        <v>40</v>
      </c>
      <c r="N34" s="94" t="s">
        <v>40</v>
      </c>
      <c r="O34" s="96" t="s">
        <v>40</v>
      </c>
      <c r="P34" s="100"/>
    </row>
    <row r="35" spans="1:16" ht="24.75" hidden="1" thickTop="1" x14ac:dyDescent="0.25">
      <c r="A35" s="58">
        <v>21383</v>
      </c>
      <c r="B35" s="101" t="s">
        <v>51</v>
      </c>
      <c r="C35" s="102">
        <f t="shared" si="10"/>
        <v>0</v>
      </c>
      <c r="D35" s="103" t="s">
        <v>40</v>
      </c>
      <c r="E35" s="104" t="s">
        <v>40</v>
      </c>
      <c r="F35" s="348" t="s">
        <v>40</v>
      </c>
      <c r="G35" s="103" t="s">
        <v>40</v>
      </c>
      <c r="H35" s="105" t="s">
        <v>40</v>
      </c>
      <c r="I35" s="106" t="s">
        <v>40</v>
      </c>
      <c r="J35" s="107"/>
      <c r="K35" s="108"/>
      <c r="L35" s="64">
        <f>J35+K35</f>
        <v>0</v>
      </c>
      <c r="M35" s="109" t="s">
        <v>40</v>
      </c>
      <c r="N35" s="104" t="s">
        <v>40</v>
      </c>
      <c r="O35" s="106" t="s">
        <v>40</v>
      </c>
      <c r="P35" s="110"/>
    </row>
    <row r="36" spans="1:16" s="27" customFormat="1" ht="25.5" hidden="1" customHeight="1" x14ac:dyDescent="0.25">
      <c r="A36" s="90">
        <v>21390</v>
      </c>
      <c r="B36" s="76" t="s">
        <v>52</v>
      </c>
      <c r="C36" s="77">
        <f t="shared" si="10"/>
        <v>0</v>
      </c>
      <c r="D36" s="80" t="s">
        <v>40</v>
      </c>
      <c r="E36" s="83" t="s">
        <v>40</v>
      </c>
      <c r="F36" s="346" t="s">
        <v>40</v>
      </c>
      <c r="G36" s="80" t="s">
        <v>40</v>
      </c>
      <c r="H36" s="81" t="s">
        <v>40</v>
      </c>
      <c r="I36" s="82" t="s">
        <v>40</v>
      </c>
      <c r="J36" s="87">
        <f>SUM(J37:J40)</f>
        <v>0</v>
      </c>
      <c r="K36" s="88">
        <f t="shared" ref="K36:L36" si="14">SUM(K37:K40)</f>
        <v>0</v>
      </c>
      <c r="L36" s="89">
        <f t="shared" si="14"/>
        <v>0</v>
      </c>
      <c r="M36" s="85" t="s">
        <v>40</v>
      </c>
      <c r="N36" s="83" t="s">
        <v>40</v>
      </c>
      <c r="O36" s="82" t="s">
        <v>40</v>
      </c>
      <c r="P36" s="86"/>
    </row>
    <row r="37" spans="1:16" ht="24.75" hidden="1" thickTop="1" x14ac:dyDescent="0.25">
      <c r="A37" s="48">
        <v>21391</v>
      </c>
      <c r="B37" s="91" t="s">
        <v>53</v>
      </c>
      <c r="C37" s="92">
        <f t="shared" si="10"/>
        <v>0</v>
      </c>
      <c r="D37" s="93" t="s">
        <v>40</v>
      </c>
      <c r="E37" s="94" t="s">
        <v>40</v>
      </c>
      <c r="F37" s="347" t="s">
        <v>40</v>
      </c>
      <c r="G37" s="93" t="s">
        <v>40</v>
      </c>
      <c r="H37" s="95" t="s">
        <v>40</v>
      </c>
      <c r="I37" s="96" t="s">
        <v>40</v>
      </c>
      <c r="J37" s="97"/>
      <c r="K37" s="98"/>
      <c r="L37" s="54">
        <f>J37+K37</f>
        <v>0</v>
      </c>
      <c r="M37" s="99" t="s">
        <v>40</v>
      </c>
      <c r="N37" s="94" t="s">
        <v>40</v>
      </c>
      <c r="O37" s="96" t="s">
        <v>40</v>
      </c>
      <c r="P37" s="100"/>
    </row>
    <row r="38" spans="1:16" ht="12.75" hidden="1" thickTop="1" x14ac:dyDescent="0.25">
      <c r="A38" s="58">
        <v>21393</v>
      </c>
      <c r="B38" s="101" t="s">
        <v>54</v>
      </c>
      <c r="C38" s="102">
        <f t="shared" si="10"/>
        <v>0</v>
      </c>
      <c r="D38" s="103" t="s">
        <v>40</v>
      </c>
      <c r="E38" s="104" t="s">
        <v>40</v>
      </c>
      <c r="F38" s="348" t="s">
        <v>40</v>
      </c>
      <c r="G38" s="103" t="s">
        <v>40</v>
      </c>
      <c r="H38" s="105" t="s">
        <v>40</v>
      </c>
      <c r="I38" s="106" t="s">
        <v>40</v>
      </c>
      <c r="J38" s="107"/>
      <c r="K38" s="108"/>
      <c r="L38" s="64">
        <f>J38+K38</f>
        <v>0</v>
      </c>
      <c r="M38" s="109" t="s">
        <v>40</v>
      </c>
      <c r="N38" s="104" t="s">
        <v>40</v>
      </c>
      <c r="O38" s="106" t="s">
        <v>40</v>
      </c>
      <c r="P38" s="110"/>
    </row>
    <row r="39" spans="1:16" ht="12.75" hidden="1" thickTop="1" x14ac:dyDescent="0.25">
      <c r="A39" s="58">
        <v>21395</v>
      </c>
      <c r="B39" s="101" t="s">
        <v>55</v>
      </c>
      <c r="C39" s="102">
        <f t="shared" si="10"/>
        <v>0</v>
      </c>
      <c r="D39" s="103" t="s">
        <v>40</v>
      </c>
      <c r="E39" s="104" t="s">
        <v>40</v>
      </c>
      <c r="F39" s="348" t="s">
        <v>40</v>
      </c>
      <c r="G39" s="103" t="s">
        <v>40</v>
      </c>
      <c r="H39" s="105" t="s">
        <v>40</v>
      </c>
      <c r="I39" s="106" t="s">
        <v>40</v>
      </c>
      <c r="J39" s="107"/>
      <c r="K39" s="108"/>
      <c r="L39" s="64">
        <f>J39+K39</f>
        <v>0</v>
      </c>
      <c r="M39" s="109" t="s">
        <v>40</v>
      </c>
      <c r="N39" s="104" t="s">
        <v>40</v>
      </c>
      <c r="O39" s="106" t="s">
        <v>40</v>
      </c>
      <c r="P39" s="110"/>
    </row>
    <row r="40" spans="1:16" ht="24.75" hidden="1" thickTop="1" x14ac:dyDescent="0.25">
      <c r="A40" s="123">
        <v>21399</v>
      </c>
      <c r="B40" s="124" t="s">
        <v>56</v>
      </c>
      <c r="C40" s="125">
        <f t="shared" si="10"/>
        <v>0</v>
      </c>
      <c r="D40" s="126" t="s">
        <v>40</v>
      </c>
      <c r="E40" s="127" t="s">
        <v>40</v>
      </c>
      <c r="F40" s="350" t="s">
        <v>40</v>
      </c>
      <c r="G40" s="126" t="s">
        <v>40</v>
      </c>
      <c r="H40" s="128" t="s">
        <v>40</v>
      </c>
      <c r="I40" s="129" t="s">
        <v>40</v>
      </c>
      <c r="J40" s="130"/>
      <c r="K40" s="131"/>
      <c r="L40" s="519">
        <f>J40+K40</f>
        <v>0</v>
      </c>
      <c r="M40" s="132" t="s">
        <v>40</v>
      </c>
      <c r="N40" s="127" t="s">
        <v>40</v>
      </c>
      <c r="O40" s="129" t="s">
        <v>40</v>
      </c>
      <c r="P40" s="133"/>
    </row>
    <row r="41" spans="1:16" s="27" customFormat="1" ht="26.25" hidden="1" customHeight="1" x14ac:dyDescent="0.25">
      <c r="A41" s="134">
        <v>21420</v>
      </c>
      <c r="B41" s="135" t="s">
        <v>57</v>
      </c>
      <c r="C41" s="136">
        <f>F41</f>
        <v>0</v>
      </c>
      <c r="D41" s="137">
        <f>SUM(D42)</f>
        <v>0</v>
      </c>
      <c r="E41" s="138">
        <f t="shared" ref="E41:F41" si="15">SUM(E42)</f>
        <v>0</v>
      </c>
      <c r="F41" s="351">
        <f t="shared" si="15"/>
        <v>0</v>
      </c>
      <c r="G41" s="139" t="s">
        <v>40</v>
      </c>
      <c r="H41" s="140" t="s">
        <v>40</v>
      </c>
      <c r="I41" s="141" t="s">
        <v>40</v>
      </c>
      <c r="J41" s="140" t="s">
        <v>40</v>
      </c>
      <c r="K41" s="142" t="s">
        <v>40</v>
      </c>
      <c r="L41" s="143" t="s">
        <v>40</v>
      </c>
      <c r="M41" s="144" t="s">
        <v>40</v>
      </c>
      <c r="N41" s="142" t="s">
        <v>40</v>
      </c>
      <c r="O41" s="141" t="s">
        <v>40</v>
      </c>
      <c r="P41" s="145"/>
    </row>
    <row r="42" spans="1:16" s="27" customFormat="1" ht="26.25" hidden="1" customHeight="1" x14ac:dyDescent="0.25">
      <c r="A42" s="123">
        <v>21429</v>
      </c>
      <c r="B42" s="124" t="s">
        <v>58</v>
      </c>
      <c r="C42" s="125">
        <f>F42</f>
        <v>0</v>
      </c>
      <c r="D42" s="146"/>
      <c r="E42" s="147"/>
      <c r="F42" s="352">
        <f>D42+E42</f>
        <v>0</v>
      </c>
      <c r="G42" s="126" t="s">
        <v>40</v>
      </c>
      <c r="H42" s="128" t="s">
        <v>40</v>
      </c>
      <c r="I42" s="129" t="s">
        <v>40</v>
      </c>
      <c r="J42" s="128" t="s">
        <v>40</v>
      </c>
      <c r="K42" s="127" t="s">
        <v>40</v>
      </c>
      <c r="L42" s="148" t="s">
        <v>40</v>
      </c>
      <c r="M42" s="132" t="s">
        <v>40</v>
      </c>
      <c r="N42" s="127" t="s">
        <v>40</v>
      </c>
      <c r="O42" s="129" t="s">
        <v>40</v>
      </c>
      <c r="P42" s="133"/>
    </row>
    <row r="43" spans="1:16" s="27" customFormat="1" ht="24.75" hidden="1" thickTop="1" x14ac:dyDescent="0.25">
      <c r="A43" s="90">
        <v>21490</v>
      </c>
      <c r="B43" s="76" t="s">
        <v>59</v>
      </c>
      <c r="C43" s="149">
        <f>F43+I43+L43</f>
        <v>0</v>
      </c>
      <c r="D43" s="150">
        <f>D44</f>
        <v>0</v>
      </c>
      <c r="E43" s="151">
        <f t="shared" ref="E43:L43" si="16">E44</f>
        <v>0</v>
      </c>
      <c r="F43" s="353">
        <f t="shared" si="16"/>
        <v>0</v>
      </c>
      <c r="G43" s="150">
        <f t="shared" si="16"/>
        <v>0</v>
      </c>
      <c r="H43" s="152">
        <f t="shared" si="16"/>
        <v>0</v>
      </c>
      <c r="I43" s="153">
        <f t="shared" si="16"/>
        <v>0</v>
      </c>
      <c r="J43" s="152">
        <f t="shared" si="16"/>
        <v>0</v>
      </c>
      <c r="K43" s="151">
        <f t="shared" si="16"/>
        <v>0</v>
      </c>
      <c r="L43" s="154">
        <f t="shared" si="16"/>
        <v>0</v>
      </c>
      <c r="M43" s="85" t="s">
        <v>40</v>
      </c>
      <c r="N43" s="83" t="s">
        <v>40</v>
      </c>
      <c r="O43" s="82" t="s">
        <v>40</v>
      </c>
      <c r="P43" s="86"/>
    </row>
    <row r="44" spans="1:16" s="27" customFormat="1" ht="24.75" hidden="1" thickTop="1" x14ac:dyDescent="0.25">
      <c r="A44" s="58">
        <v>21499</v>
      </c>
      <c r="B44" s="101" t="s">
        <v>60</v>
      </c>
      <c r="C44" s="155">
        <f>F44+I44+L44</f>
        <v>0</v>
      </c>
      <c r="D44" s="156"/>
      <c r="E44" s="157"/>
      <c r="F44" s="354">
        <f>D44+E44</f>
        <v>0</v>
      </c>
      <c r="G44" s="156"/>
      <c r="H44" s="158"/>
      <c r="I44" s="159">
        <f>G44+H44</f>
        <v>0</v>
      </c>
      <c r="J44" s="158"/>
      <c r="K44" s="157"/>
      <c r="L44" s="120">
        <f>J44+K44</f>
        <v>0</v>
      </c>
      <c r="M44" s="121" t="s">
        <v>40</v>
      </c>
      <c r="N44" s="115" t="s">
        <v>40</v>
      </c>
      <c r="O44" s="117" t="s">
        <v>40</v>
      </c>
      <c r="P44" s="122"/>
    </row>
    <row r="45" spans="1:16" ht="12.75" hidden="1" customHeight="1" x14ac:dyDescent="0.25">
      <c r="A45" s="160">
        <v>23000</v>
      </c>
      <c r="B45" s="161" t="s">
        <v>61</v>
      </c>
      <c r="C45" s="149">
        <f>O45</f>
        <v>0</v>
      </c>
      <c r="D45" s="80" t="s">
        <v>40</v>
      </c>
      <c r="E45" s="83" t="s">
        <v>40</v>
      </c>
      <c r="F45" s="346" t="s">
        <v>40</v>
      </c>
      <c r="G45" s="80" t="s">
        <v>40</v>
      </c>
      <c r="H45" s="81" t="s">
        <v>40</v>
      </c>
      <c r="I45" s="82" t="s">
        <v>40</v>
      </c>
      <c r="J45" s="81" t="s">
        <v>40</v>
      </c>
      <c r="K45" s="83" t="s">
        <v>40</v>
      </c>
      <c r="L45" s="84" t="s">
        <v>40</v>
      </c>
      <c r="M45" s="149">
        <f>SUM(M46:M47)</f>
        <v>0</v>
      </c>
      <c r="N45" s="151">
        <f t="shared" ref="N45:O45" si="17">SUM(N46:N47)</f>
        <v>0</v>
      </c>
      <c r="O45" s="153">
        <f t="shared" si="17"/>
        <v>0</v>
      </c>
      <c r="P45" s="162"/>
    </row>
    <row r="46" spans="1:16" ht="24.75" hidden="1" thickTop="1" x14ac:dyDescent="0.25">
      <c r="A46" s="163">
        <v>23410</v>
      </c>
      <c r="B46" s="164" t="s">
        <v>62</v>
      </c>
      <c r="C46" s="136">
        <f t="shared" ref="C46:C47" si="18">O46</f>
        <v>0</v>
      </c>
      <c r="D46" s="139" t="s">
        <v>40</v>
      </c>
      <c r="E46" s="142" t="s">
        <v>40</v>
      </c>
      <c r="F46" s="355" t="s">
        <v>40</v>
      </c>
      <c r="G46" s="139" t="s">
        <v>40</v>
      </c>
      <c r="H46" s="140" t="s">
        <v>40</v>
      </c>
      <c r="I46" s="141" t="s">
        <v>40</v>
      </c>
      <c r="J46" s="140" t="s">
        <v>40</v>
      </c>
      <c r="K46" s="142" t="s">
        <v>40</v>
      </c>
      <c r="L46" s="143" t="s">
        <v>40</v>
      </c>
      <c r="M46" s="165"/>
      <c r="N46" s="166"/>
      <c r="O46" s="167">
        <f>M46+N46</f>
        <v>0</v>
      </c>
      <c r="P46" s="168"/>
    </row>
    <row r="47" spans="1:16" ht="24.75" hidden="1" thickTop="1" x14ac:dyDescent="0.25">
      <c r="A47" s="163">
        <v>23510</v>
      </c>
      <c r="B47" s="164" t="s">
        <v>63</v>
      </c>
      <c r="C47" s="136">
        <f t="shared" si="18"/>
        <v>0</v>
      </c>
      <c r="D47" s="139" t="s">
        <v>40</v>
      </c>
      <c r="E47" s="142" t="s">
        <v>40</v>
      </c>
      <c r="F47" s="355" t="s">
        <v>40</v>
      </c>
      <c r="G47" s="139" t="s">
        <v>40</v>
      </c>
      <c r="H47" s="140" t="s">
        <v>40</v>
      </c>
      <c r="I47" s="141" t="s">
        <v>40</v>
      </c>
      <c r="J47" s="140" t="s">
        <v>40</v>
      </c>
      <c r="K47" s="142" t="s">
        <v>40</v>
      </c>
      <c r="L47" s="143" t="s">
        <v>40</v>
      </c>
      <c r="M47" s="165"/>
      <c r="N47" s="166"/>
      <c r="O47" s="167">
        <f>M47+N47</f>
        <v>0</v>
      </c>
      <c r="P47" s="168"/>
    </row>
    <row r="48" spans="1:16" ht="12.75" thickTop="1" x14ac:dyDescent="0.25">
      <c r="A48" s="169"/>
      <c r="B48" s="164"/>
      <c r="C48" s="170"/>
      <c r="D48" s="171"/>
      <c r="E48" s="467"/>
      <c r="F48" s="466"/>
      <c r="G48" s="171"/>
      <c r="H48" s="509"/>
      <c r="I48" s="503"/>
      <c r="J48" s="172"/>
      <c r="K48" s="510"/>
      <c r="L48" s="459"/>
      <c r="M48" s="165"/>
      <c r="N48" s="166"/>
      <c r="O48" s="167"/>
      <c r="P48" s="168"/>
    </row>
    <row r="49" spans="1:16" s="27" customFormat="1" x14ac:dyDescent="0.25">
      <c r="A49" s="173"/>
      <c r="B49" s="174" t="s">
        <v>64</v>
      </c>
      <c r="C49" s="175"/>
      <c r="D49" s="176"/>
      <c r="E49" s="511"/>
      <c r="F49" s="427"/>
      <c r="G49" s="176"/>
      <c r="H49" s="512"/>
      <c r="I49" s="427"/>
      <c r="J49" s="178"/>
      <c r="K49" s="511"/>
      <c r="L49" s="427"/>
      <c r="M49" s="180"/>
      <c r="N49" s="177"/>
      <c r="O49" s="179"/>
      <c r="P49" s="181"/>
    </row>
    <row r="50" spans="1:16" s="27" customFormat="1" ht="12.75" thickBot="1" x14ac:dyDescent="0.3">
      <c r="A50" s="182"/>
      <c r="B50" s="30" t="s">
        <v>65</v>
      </c>
      <c r="C50" s="183">
        <f t="shared" si="4"/>
        <v>69503</v>
      </c>
      <c r="D50" s="184">
        <f>SUM(D51,D283)</f>
        <v>69503</v>
      </c>
      <c r="E50" s="469">
        <f t="shared" ref="E50:F50" si="19">SUM(E51,E283)</f>
        <v>0</v>
      </c>
      <c r="F50" s="428">
        <f t="shared" si="19"/>
        <v>69503</v>
      </c>
      <c r="G50" s="184">
        <f>SUM(G51,G283)</f>
        <v>0</v>
      </c>
      <c r="H50" s="188">
        <f t="shared" ref="H50:I50" si="20">SUM(H51,H283)</f>
        <v>0</v>
      </c>
      <c r="I50" s="428">
        <f t="shared" si="20"/>
        <v>0</v>
      </c>
      <c r="J50" s="186">
        <f>SUM(J51,J283)</f>
        <v>0</v>
      </c>
      <c r="K50" s="469">
        <f t="shared" ref="K50:L50" si="21">SUM(K51,K283)</f>
        <v>0</v>
      </c>
      <c r="L50" s="428">
        <f t="shared" si="21"/>
        <v>0</v>
      </c>
      <c r="M50" s="183">
        <f>SUM(M51,M283)</f>
        <v>0</v>
      </c>
      <c r="N50" s="185">
        <f t="shared" ref="N50:O50" si="22">SUM(N51,N283)</f>
        <v>0</v>
      </c>
      <c r="O50" s="187">
        <f t="shared" si="22"/>
        <v>0</v>
      </c>
      <c r="P50" s="189"/>
    </row>
    <row r="51" spans="1:16" s="27" customFormat="1" ht="36.75" thickTop="1" x14ac:dyDescent="0.25">
      <c r="A51" s="190"/>
      <c r="B51" s="191" t="s">
        <v>66</v>
      </c>
      <c r="C51" s="192">
        <f t="shared" si="4"/>
        <v>69503</v>
      </c>
      <c r="D51" s="193">
        <f>SUM(D52,D194)</f>
        <v>69503</v>
      </c>
      <c r="E51" s="470">
        <f t="shared" ref="E51:F51" si="23">SUM(E52,E194)</f>
        <v>0</v>
      </c>
      <c r="F51" s="429">
        <f t="shared" si="23"/>
        <v>69503</v>
      </c>
      <c r="G51" s="193">
        <f>SUM(G52,G194)</f>
        <v>0</v>
      </c>
      <c r="H51" s="513">
        <f t="shared" ref="H51:I51" si="24">SUM(H52,H194)</f>
        <v>0</v>
      </c>
      <c r="I51" s="429">
        <f t="shared" si="24"/>
        <v>0</v>
      </c>
      <c r="J51" s="195">
        <f>SUM(J52,J194)</f>
        <v>0</v>
      </c>
      <c r="K51" s="470">
        <f t="shared" ref="K51:L51" si="25">SUM(K52,K194)</f>
        <v>0</v>
      </c>
      <c r="L51" s="429">
        <f t="shared" si="25"/>
        <v>0</v>
      </c>
      <c r="M51" s="192">
        <f>SUM(M52,M194)</f>
        <v>0</v>
      </c>
      <c r="N51" s="194">
        <f t="shared" ref="N51:O51" si="26">SUM(N52,N194)</f>
        <v>0</v>
      </c>
      <c r="O51" s="196">
        <f t="shared" si="26"/>
        <v>0</v>
      </c>
      <c r="P51" s="197"/>
    </row>
    <row r="52" spans="1:16" s="27" customFormat="1" ht="24" x14ac:dyDescent="0.25">
      <c r="A52" s="198"/>
      <c r="B52" s="20" t="s">
        <v>67</v>
      </c>
      <c r="C52" s="199">
        <f t="shared" si="4"/>
        <v>45070</v>
      </c>
      <c r="D52" s="200">
        <f>SUM(D53,D75,D173,D187)</f>
        <v>45070</v>
      </c>
      <c r="E52" s="471">
        <f t="shared" ref="E52:F52" si="27">SUM(E53,E75,E173,E187)</f>
        <v>0</v>
      </c>
      <c r="F52" s="430">
        <f t="shared" si="27"/>
        <v>45070</v>
      </c>
      <c r="G52" s="200">
        <f>SUM(G53,G75,G173,G187)</f>
        <v>0</v>
      </c>
      <c r="H52" s="514">
        <f t="shared" ref="H52:I52" si="28">SUM(H53,H75,H173,H187)</f>
        <v>0</v>
      </c>
      <c r="I52" s="430">
        <f t="shared" si="28"/>
        <v>0</v>
      </c>
      <c r="J52" s="202">
        <f>SUM(J53,J75,J173,J187)</f>
        <v>0</v>
      </c>
      <c r="K52" s="471">
        <f t="shared" ref="K52:L52" si="29">SUM(K53,K75,K173,K187)</f>
        <v>0</v>
      </c>
      <c r="L52" s="430">
        <f t="shared" si="29"/>
        <v>0</v>
      </c>
      <c r="M52" s="199">
        <f>SUM(M53,M75,M173,M187)</f>
        <v>0</v>
      </c>
      <c r="N52" s="201">
        <f t="shared" ref="N52:O52" si="30">SUM(N53,N75,N173,N187)</f>
        <v>0</v>
      </c>
      <c r="O52" s="203">
        <f t="shared" si="30"/>
        <v>0</v>
      </c>
      <c r="P52" s="204"/>
    </row>
    <row r="53" spans="1:16" s="27" customFormat="1" x14ac:dyDescent="0.25">
      <c r="A53" s="205">
        <v>1000</v>
      </c>
      <c r="B53" s="205" t="s">
        <v>68</v>
      </c>
      <c r="C53" s="206">
        <f t="shared" si="4"/>
        <v>12683</v>
      </c>
      <c r="D53" s="207">
        <f>SUM(D54,D67)</f>
        <v>12679</v>
      </c>
      <c r="E53" s="472">
        <f t="shared" ref="E53:F53" si="31">SUM(E54,E67)</f>
        <v>4</v>
      </c>
      <c r="F53" s="431">
        <f t="shared" si="31"/>
        <v>12683</v>
      </c>
      <c r="G53" s="207">
        <f>SUM(G54,G67)</f>
        <v>0</v>
      </c>
      <c r="H53" s="211">
        <f t="shared" ref="H53:I53" si="32">SUM(H54,H67)</f>
        <v>0</v>
      </c>
      <c r="I53" s="431">
        <f t="shared" si="32"/>
        <v>0</v>
      </c>
      <c r="J53" s="209">
        <f>SUM(J54,J67)</f>
        <v>0</v>
      </c>
      <c r="K53" s="472">
        <f t="shared" ref="K53:L53" si="33">SUM(K54,K67)</f>
        <v>0</v>
      </c>
      <c r="L53" s="431">
        <f t="shared" si="33"/>
        <v>0</v>
      </c>
      <c r="M53" s="206">
        <f>SUM(M54,M67)</f>
        <v>0</v>
      </c>
      <c r="N53" s="208">
        <f t="shared" ref="N53:O53" si="34">SUM(N54,N67)</f>
        <v>0</v>
      </c>
      <c r="O53" s="210">
        <f t="shared" si="34"/>
        <v>0</v>
      </c>
      <c r="P53" s="212"/>
    </row>
    <row r="54" spans="1:16" x14ac:dyDescent="0.25">
      <c r="A54" s="76">
        <v>1100</v>
      </c>
      <c r="B54" s="213" t="s">
        <v>69</v>
      </c>
      <c r="C54" s="77">
        <f t="shared" si="4"/>
        <v>10701</v>
      </c>
      <c r="D54" s="214">
        <f>SUM(D55,D58,D66)</f>
        <v>10701</v>
      </c>
      <c r="E54" s="473">
        <f t="shared" ref="E54:F54" si="35">SUM(E55,E58,E66)</f>
        <v>0</v>
      </c>
      <c r="F54" s="424">
        <f t="shared" si="35"/>
        <v>10701</v>
      </c>
      <c r="G54" s="214">
        <f>SUM(G55,G58,G66)</f>
        <v>0</v>
      </c>
      <c r="H54" s="89">
        <f t="shared" ref="H54:I54" si="36">SUM(H55,H58,H66)</f>
        <v>0</v>
      </c>
      <c r="I54" s="424">
        <f t="shared" si="36"/>
        <v>0</v>
      </c>
      <c r="J54" s="87">
        <f>SUM(J55,J58,J66)</f>
        <v>0</v>
      </c>
      <c r="K54" s="473">
        <f t="shared" ref="K54:L54" si="37">SUM(K55,K58,K66)</f>
        <v>0</v>
      </c>
      <c r="L54" s="424">
        <f t="shared" si="37"/>
        <v>0</v>
      </c>
      <c r="M54" s="216">
        <f>SUM(M55,M58,M66)</f>
        <v>0</v>
      </c>
      <c r="N54" s="217">
        <f t="shared" ref="N54:O54" si="38">SUM(N55,N58,N66)</f>
        <v>0</v>
      </c>
      <c r="O54" s="218">
        <f t="shared" si="38"/>
        <v>0</v>
      </c>
      <c r="P54" s="219"/>
    </row>
    <row r="55" spans="1:16" hidden="1" x14ac:dyDescent="0.25">
      <c r="A55" s="220">
        <v>1110</v>
      </c>
      <c r="B55" s="164" t="s">
        <v>70</v>
      </c>
      <c r="C55" s="170">
        <f t="shared" si="4"/>
        <v>0</v>
      </c>
      <c r="D55" s="221">
        <f>SUM(D56:D57)</f>
        <v>0</v>
      </c>
      <c r="E55" s="222">
        <f t="shared" ref="E55:F55" si="39">SUM(E56:E57)</f>
        <v>0</v>
      </c>
      <c r="F55" s="358">
        <f t="shared" si="39"/>
        <v>0</v>
      </c>
      <c r="G55" s="221">
        <f>SUM(G56:G57)</f>
        <v>0</v>
      </c>
      <c r="H55" s="223">
        <f t="shared" ref="H55:I55" si="40">SUM(H56:H57)</f>
        <v>0</v>
      </c>
      <c r="I55" s="224">
        <f t="shared" si="40"/>
        <v>0</v>
      </c>
      <c r="J55" s="223">
        <f>SUM(J56:J57)</f>
        <v>0</v>
      </c>
      <c r="K55" s="222">
        <f t="shared" ref="K55:L55" si="41">SUM(K56:K57)</f>
        <v>0</v>
      </c>
      <c r="L55" s="225">
        <f t="shared" si="41"/>
        <v>0</v>
      </c>
      <c r="M55" s="170">
        <f>SUM(M56:M57)</f>
        <v>0</v>
      </c>
      <c r="N55" s="222">
        <f t="shared" ref="N55:O55" si="42">SUM(N56:N57)</f>
        <v>0</v>
      </c>
      <c r="O55" s="224">
        <f t="shared" si="42"/>
        <v>0</v>
      </c>
      <c r="P55" s="226"/>
    </row>
    <row r="56" spans="1:16" hidden="1" x14ac:dyDescent="0.25">
      <c r="A56" s="48">
        <v>1111</v>
      </c>
      <c r="B56" s="91" t="s">
        <v>71</v>
      </c>
      <c r="C56" s="92">
        <f t="shared" si="4"/>
        <v>0</v>
      </c>
      <c r="D56" s="227">
        <v>0</v>
      </c>
      <c r="E56" s="98"/>
      <c r="F56" s="359">
        <f t="shared" ref="F56:F57" si="43">D56+E56</f>
        <v>0</v>
      </c>
      <c r="G56" s="227"/>
      <c r="H56" s="97"/>
      <c r="I56" s="228">
        <f t="shared" ref="I56:I57" si="44">G56+H56</f>
        <v>0</v>
      </c>
      <c r="J56" s="97"/>
      <c r="K56" s="98"/>
      <c r="L56" s="229">
        <f t="shared" ref="L56:L57" si="45">J56+K56</f>
        <v>0</v>
      </c>
      <c r="M56" s="230"/>
      <c r="N56" s="98"/>
      <c r="O56" s="228">
        <f>M56+N56</f>
        <v>0</v>
      </c>
      <c r="P56" s="231"/>
    </row>
    <row r="57" spans="1:16" ht="24" hidden="1" customHeight="1" x14ac:dyDescent="0.25">
      <c r="A57" s="58">
        <v>1119</v>
      </c>
      <c r="B57" s="101" t="s">
        <v>72</v>
      </c>
      <c r="C57" s="102">
        <f t="shared" si="4"/>
        <v>0</v>
      </c>
      <c r="D57" s="232">
        <v>0</v>
      </c>
      <c r="E57" s="108"/>
      <c r="F57" s="343">
        <f t="shared" si="43"/>
        <v>0</v>
      </c>
      <c r="G57" s="232"/>
      <c r="H57" s="107"/>
      <c r="I57" s="233">
        <f t="shared" si="44"/>
        <v>0</v>
      </c>
      <c r="J57" s="107"/>
      <c r="K57" s="108"/>
      <c r="L57" s="234">
        <f t="shared" si="45"/>
        <v>0</v>
      </c>
      <c r="M57" s="235"/>
      <c r="N57" s="108"/>
      <c r="O57" s="233">
        <f>M57+N57</f>
        <v>0</v>
      </c>
      <c r="P57" s="236"/>
    </row>
    <row r="58" spans="1:16" hidden="1" x14ac:dyDescent="0.25">
      <c r="A58" s="237">
        <v>1140</v>
      </c>
      <c r="B58" s="101" t="s">
        <v>73</v>
      </c>
      <c r="C58" s="102">
        <f t="shared" si="4"/>
        <v>0</v>
      </c>
      <c r="D58" s="238">
        <f>SUM(D59:D65)</f>
        <v>0</v>
      </c>
      <c r="E58" s="239">
        <f t="shared" ref="E58:F58" si="46">SUM(E59:E65)</f>
        <v>0</v>
      </c>
      <c r="F58" s="343">
        <f t="shared" si="46"/>
        <v>0</v>
      </c>
      <c r="G58" s="238">
        <f>SUM(G59:G65)</f>
        <v>0</v>
      </c>
      <c r="H58" s="240">
        <f t="shared" ref="H58:I58" si="47">SUM(H59:H65)</f>
        <v>0</v>
      </c>
      <c r="I58" s="233">
        <f t="shared" si="47"/>
        <v>0</v>
      </c>
      <c r="J58" s="240">
        <f>SUM(J59:J65)</f>
        <v>0</v>
      </c>
      <c r="K58" s="239">
        <f t="shared" ref="K58:L58" si="48">SUM(K59:K65)</f>
        <v>0</v>
      </c>
      <c r="L58" s="234">
        <f t="shared" si="48"/>
        <v>0</v>
      </c>
      <c r="M58" s="102">
        <f>SUM(M59:M65)</f>
        <v>0</v>
      </c>
      <c r="N58" s="239">
        <f t="shared" ref="N58:O58" si="49">SUM(N59:N65)</f>
        <v>0</v>
      </c>
      <c r="O58" s="233">
        <f t="shared" si="49"/>
        <v>0</v>
      </c>
      <c r="P58" s="236"/>
    </row>
    <row r="59" spans="1:16" hidden="1" x14ac:dyDescent="0.25">
      <c r="A59" s="58">
        <v>1141</v>
      </c>
      <c r="B59" s="101" t="s">
        <v>74</v>
      </c>
      <c r="C59" s="102">
        <f t="shared" si="4"/>
        <v>0</v>
      </c>
      <c r="D59" s="232">
        <v>0</v>
      </c>
      <c r="E59" s="108"/>
      <c r="F59" s="343">
        <f t="shared" ref="F59:F66" si="50">D59+E59</f>
        <v>0</v>
      </c>
      <c r="G59" s="232"/>
      <c r="H59" s="107"/>
      <c r="I59" s="233">
        <f t="shared" ref="I59:I66" si="51">G59+H59</f>
        <v>0</v>
      </c>
      <c r="J59" s="107"/>
      <c r="K59" s="108"/>
      <c r="L59" s="234">
        <f t="shared" ref="L59:L66" si="52">J59+K59</f>
        <v>0</v>
      </c>
      <c r="M59" s="235"/>
      <c r="N59" s="108"/>
      <c r="O59" s="233">
        <f t="shared" ref="O59:O66" si="53">M59+N59</f>
        <v>0</v>
      </c>
      <c r="P59" s="236"/>
    </row>
    <row r="60" spans="1:16" ht="24.75" hidden="1" customHeight="1" x14ac:dyDescent="0.25">
      <c r="A60" s="58">
        <v>1142</v>
      </c>
      <c r="B60" s="101" t="s">
        <v>75</v>
      </c>
      <c r="C60" s="102">
        <f t="shared" si="4"/>
        <v>0</v>
      </c>
      <c r="D60" s="232">
        <v>0</v>
      </c>
      <c r="E60" s="108"/>
      <c r="F60" s="343">
        <f t="shared" si="50"/>
        <v>0</v>
      </c>
      <c r="G60" s="232"/>
      <c r="H60" s="107"/>
      <c r="I60" s="233">
        <f t="shared" si="51"/>
        <v>0</v>
      </c>
      <c r="J60" s="107"/>
      <c r="K60" s="108"/>
      <c r="L60" s="234">
        <f>J60+K60</f>
        <v>0</v>
      </c>
      <c r="M60" s="235"/>
      <c r="N60" s="108"/>
      <c r="O60" s="233">
        <f t="shared" si="53"/>
        <v>0</v>
      </c>
      <c r="P60" s="236"/>
    </row>
    <row r="61" spans="1:16" ht="24" hidden="1" x14ac:dyDescent="0.25">
      <c r="A61" s="58">
        <v>1145</v>
      </c>
      <c r="B61" s="101" t="s">
        <v>76</v>
      </c>
      <c r="C61" s="102">
        <f t="shared" si="4"/>
        <v>0</v>
      </c>
      <c r="D61" s="232">
        <v>0</v>
      </c>
      <c r="E61" s="108"/>
      <c r="F61" s="343">
        <f t="shared" si="50"/>
        <v>0</v>
      </c>
      <c r="G61" s="232"/>
      <c r="H61" s="107"/>
      <c r="I61" s="233">
        <f t="shared" si="51"/>
        <v>0</v>
      </c>
      <c r="J61" s="107"/>
      <c r="K61" s="108"/>
      <c r="L61" s="234">
        <f t="shared" si="52"/>
        <v>0</v>
      </c>
      <c r="M61" s="235"/>
      <c r="N61" s="108"/>
      <c r="O61" s="233">
        <f>M61+N61</f>
        <v>0</v>
      </c>
      <c r="P61" s="236"/>
    </row>
    <row r="62" spans="1:16" ht="27.75" hidden="1" customHeight="1" x14ac:dyDescent="0.25">
      <c r="A62" s="58">
        <v>1146</v>
      </c>
      <c r="B62" s="101" t="s">
        <v>77</v>
      </c>
      <c r="C62" s="102">
        <f t="shared" si="4"/>
        <v>0</v>
      </c>
      <c r="D62" s="232">
        <v>0</v>
      </c>
      <c r="E62" s="108"/>
      <c r="F62" s="343">
        <f t="shared" si="50"/>
        <v>0</v>
      </c>
      <c r="G62" s="232"/>
      <c r="H62" s="107"/>
      <c r="I62" s="233">
        <f t="shared" si="51"/>
        <v>0</v>
      </c>
      <c r="J62" s="107"/>
      <c r="K62" s="108"/>
      <c r="L62" s="234">
        <f t="shared" si="52"/>
        <v>0</v>
      </c>
      <c r="M62" s="235"/>
      <c r="N62" s="108"/>
      <c r="O62" s="233">
        <f t="shared" si="53"/>
        <v>0</v>
      </c>
      <c r="P62" s="236"/>
    </row>
    <row r="63" spans="1:16" hidden="1" x14ac:dyDescent="0.25">
      <c r="A63" s="58">
        <v>1147</v>
      </c>
      <c r="B63" s="101" t="s">
        <v>78</v>
      </c>
      <c r="C63" s="102">
        <f t="shared" si="4"/>
        <v>0</v>
      </c>
      <c r="D63" s="232">
        <v>0</v>
      </c>
      <c r="E63" s="108"/>
      <c r="F63" s="343">
        <f t="shared" si="50"/>
        <v>0</v>
      </c>
      <c r="G63" s="232"/>
      <c r="H63" s="107"/>
      <c r="I63" s="233">
        <f t="shared" si="51"/>
        <v>0</v>
      </c>
      <c r="J63" s="107"/>
      <c r="K63" s="108"/>
      <c r="L63" s="234">
        <f t="shared" si="52"/>
        <v>0</v>
      </c>
      <c r="M63" s="235"/>
      <c r="N63" s="108"/>
      <c r="O63" s="233">
        <f t="shared" si="53"/>
        <v>0</v>
      </c>
      <c r="P63" s="236"/>
    </row>
    <row r="64" spans="1:16" hidden="1" x14ac:dyDescent="0.25">
      <c r="A64" s="58">
        <v>1148</v>
      </c>
      <c r="B64" s="101" t="s">
        <v>79</v>
      </c>
      <c r="C64" s="102">
        <f t="shared" si="4"/>
        <v>0</v>
      </c>
      <c r="D64" s="232">
        <v>0</v>
      </c>
      <c r="E64" s="108"/>
      <c r="F64" s="343">
        <f t="shared" si="50"/>
        <v>0</v>
      </c>
      <c r="G64" s="232"/>
      <c r="H64" s="107"/>
      <c r="I64" s="233">
        <f t="shared" si="51"/>
        <v>0</v>
      </c>
      <c r="J64" s="107"/>
      <c r="K64" s="108"/>
      <c r="L64" s="234">
        <f t="shared" si="52"/>
        <v>0</v>
      </c>
      <c r="M64" s="235"/>
      <c r="N64" s="108"/>
      <c r="O64" s="233">
        <f t="shared" si="53"/>
        <v>0</v>
      </c>
      <c r="P64" s="236"/>
    </row>
    <row r="65" spans="1:16" ht="24" hidden="1" customHeight="1" x14ac:dyDescent="0.25">
      <c r="A65" s="58">
        <v>1149</v>
      </c>
      <c r="B65" s="101" t="s">
        <v>80</v>
      </c>
      <c r="C65" s="102">
        <f>F65+I65+L65+O65</f>
        <v>0</v>
      </c>
      <c r="D65" s="232">
        <v>0</v>
      </c>
      <c r="E65" s="108"/>
      <c r="F65" s="343">
        <f t="shared" si="50"/>
        <v>0</v>
      </c>
      <c r="G65" s="232"/>
      <c r="H65" s="107"/>
      <c r="I65" s="233">
        <f t="shared" si="51"/>
        <v>0</v>
      </c>
      <c r="J65" s="107"/>
      <c r="K65" s="108"/>
      <c r="L65" s="234">
        <f t="shared" si="52"/>
        <v>0</v>
      </c>
      <c r="M65" s="235"/>
      <c r="N65" s="108"/>
      <c r="O65" s="233">
        <f t="shared" si="53"/>
        <v>0</v>
      </c>
      <c r="P65" s="236"/>
    </row>
    <row r="66" spans="1:16" ht="36" x14ac:dyDescent="0.25">
      <c r="A66" s="220">
        <v>1150</v>
      </c>
      <c r="B66" s="164" t="s">
        <v>81</v>
      </c>
      <c r="C66" s="170">
        <f>F66+I66+L66+O66</f>
        <v>10701</v>
      </c>
      <c r="D66" s="241">
        <f>9180-105+300+1326</f>
        <v>10701</v>
      </c>
      <c r="E66" s="478"/>
      <c r="F66" s="426">
        <f t="shared" si="50"/>
        <v>10701</v>
      </c>
      <c r="G66" s="241"/>
      <c r="H66" s="516"/>
      <c r="I66" s="426">
        <f t="shared" si="51"/>
        <v>0</v>
      </c>
      <c r="J66" s="243"/>
      <c r="K66" s="478"/>
      <c r="L66" s="426">
        <f t="shared" si="52"/>
        <v>0</v>
      </c>
      <c r="M66" s="244"/>
      <c r="N66" s="242"/>
      <c r="O66" s="224">
        <f t="shared" si="53"/>
        <v>0</v>
      </c>
      <c r="P66" s="226"/>
    </row>
    <row r="67" spans="1:16" ht="24" x14ac:dyDescent="0.25">
      <c r="A67" s="76">
        <v>1200</v>
      </c>
      <c r="B67" s="213" t="s">
        <v>82</v>
      </c>
      <c r="C67" s="77">
        <f t="shared" si="4"/>
        <v>1982</v>
      </c>
      <c r="D67" s="214">
        <f>SUM(D68:D69)</f>
        <v>1978</v>
      </c>
      <c r="E67" s="473">
        <f t="shared" ref="E67:F67" si="54">SUM(E68:E69)</f>
        <v>4</v>
      </c>
      <c r="F67" s="424">
        <f t="shared" si="54"/>
        <v>1982</v>
      </c>
      <c r="G67" s="214">
        <f>SUM(G68:G69)</f>
        <v>0</v>
      </c>
      <c r="H67" s="89">
        <f t="shared" ref="H67:I67" si="55">SUM(H68:H69)</f>
        <v>0</v>
      </c>
      <c r="I67" s="424">
        <f t="shared" si="55"/>
        <v>0</v>
      </c>
      <c r="J67" s="87">
        <f>SUM(J68:J69)</f>
        <v>0</v>
      </c>
      <c r="K67" s="473">
        <f t="shared" ref="K67:L67" si="56">SUM(K68:K69)</f>
        <v>0</v>
      </c>
      <c r="L67" s="424">
        <f t="shared" si="56"/>
        <v>0</v>
      </c>
      <c r="M67" s="77">
        <f>SUM(M68:M69)</f>
        <v>0</v>
      </c>
      <c r="N67" s="88">
        <f t="shared" ref="N67:O67" si="57">SUM(N68:N69)</f>
        <v>0</v>
      </c>
      <c r="O67" s="215">
        <f t="shared" si="57"/>
        <v>0</v>
      </c>
      <c r="P67" s="245"/>
    </row>
    <row r="68" spans="1:16" ht="24" x14ac:dyDescent="0.25">
      <c r="A68" s="496">
        <v>1210</v>
      </c>
      <c r="B68" s="91" t="s">
        <v>83</v>
      </c>
      <c r="C68" s="92">
        <f t="shared" si="4"/>
        <v>1982</v>
      </c>
      <c r="D68" s="227">
        <f>1860+118</f>
        <v>1978</v>
      </c>
      <c r="E68" s="475">
        <v>4</v>
      </c>
      <c r="F68" s="433">
        <f>D68+E68</f>
        <v>1982</v>
      </c>
      <c r="G68" s="227"/>
      <c r="H68" s="517"/>
      <c r="I68" s="433">
        <f>G68+H68</f>
        <v>0</v>
      </c>
      <c r="J68" s="97"/>
      <c r="K68" s="475"/>
      <c r="L68" s="433">
        <f>J68+K68</f>
        <v>0</v>
      </c>
      <c r="M68" s="230"/>
      <c r="N68" s="98"/>
      <c r="O68" s="228">
        <f>M68+N68</f>
        <v>0</v>
      </c>
      <c r="P68" s="231"/>
    </row>
    <row r="69" spans="1:16" ht="24" hidden="1" x14ac:dyDescent="0.25">
      <c r="A69" s="237">
        <v>1220</v>
      </c>
      <c r="B69" s="101" t="s">
        <v>84</v>
      </c>
      <c r="C69" s="102">
        <f t="shared" si="4"/>
        <v>0</v>
      </c>
      <c r="D69" s="238">
        <f>SUM(D70:D74)</f>
        <v>0</v>
      </c>
      <c r="E69" s="239">
        <f t="shared" ref="E69:F69" si="58">SUM(E70:E74)</f>
        <v>0</v>
      </c>
      <c r="F69" s="343">
        <f t="shared" si="58"/>
        <v>0</v>
      </c>
      <c r="G69" s="238">
        <f>SUM(G70:G74)</f>
        <v>0</v>
      </c>
      <c r="H69" s="240">
        <f t="shared" ref="H69:I69" si="59">SUM(H70:H74)</f>
        <v>0</v>
      </c>
      <c r="I69" s="233">
        <f t="shared" si="59"/>
        <v>0</v>
      </c>
      <c r="J69" s="240">
        <f>SUM(J70:J74)</f>
        <v>0</v>
      </c>
      <c r="K69" s="239">
        <f t="shared" ref="K69:L69" si="60">SUM(K70:K74)</f>
        <v>0</v>
      </c>
      <c r="L69" s="234">
        <f t="shared" si="60"/>
        <v>0</v>
      </c>
      <c r="M69" s="102">
        <f>SUM(M70:M74)</f>
        <v>0</v>
      </c>
      <c r="N69" s="239">
        <f t="shared" ref="N69:O69" si="61">SUM(N70:N74)</f>
        <v>0</v>
      </c>
      <c r="O69" s="233">
        <f t="shared" si="61"/>
        <v>0</v>
      </c>
      <c r="P69" s="236"/>
    </row>
    <row r="70" spans="1:16" ht="48" hidden="1" x14ac:dyDescent="0.25">
      <c r="A70" s="58">
        <v>1221</v>
      </c>
      <c r="B70" s="101" t="s">
        <v>85</v>
      </c>
      <c r="C70" s="102">
        <f t="shared" si="4"/>
        <v>0</v>
      </c>
      <c r="D70" s="232">
        <v>0</v>
      </c>
      <c r="E70" s="108"/>
      <c r="F70" s="343">
        <f t="shared" ref="F70:F74" si="62">D70+E70</f>
        <v>0</v>
      </c>
      <c r="G70" s="232"/>
      <c r="H70" s="107"/>
      <c r="I70" s="233">
        <f t="shared" ref="I70:I74" si="63">G70+H70</f>
        <v>0</v>
      </c>
      <c r="J70" s="107"/>
      <c r="K70" s="108"/>
      <c r="L70" s="234">
        <f t="shared" ref="L70:L74" si="64">J70+K70</f>
        <v>0</v>
      </c>
      <c r="M70" s="235"/>
      <c r="N70" s="108"/>
      <c r="O70" s="233">
        <f t="shared" ref="O70:O74" si="65">M70+N70</f>
        <v>0</v>
      </c>
      <c r="P70" s="236"/>
    </row>
    <row r="71" spans="1:16" hidden="1" x14ac:dyDescent="0.25">
      <c r="A71" s="58">
        <v>1223</v>
      </c>
      <c r="B71" s="101" t="s">
        <v>86</v>
      </c>
      <c r="C71" s="102">
        <f t="shared" si="4"/>
        <v>0</v>
      </c>
      <c r="D71" s="232">
        <v>0</v>
      </c>
      <c r="E71" s="108"/>
      <c r="F71" s="343">
        <f t="shared" si="62"/>
        <v>0</v>
      </c>
      <c r="G71" s="232"/>
      <c r="H71" s="107"/>
      <c r="I71" s="233">
        <f t="shared" si="63"/>
        <v>0</v>
      </c>
      <c r="J71" s="107"/>
      <c r="K71" s="108"/>
      <c r="L71" s="234">
        <f t="shared" si="64"/>
        <v>0</v>
      </c>
      <c r="M71" s="235"/>
      <c r="N71" s="108"/>
      <c r="O71" s="233">
        <f t="shared" si="65"/>
        <v>0</v>
      </c>
      <c r="P71" s="236"/>
    </row>
    <row r="72" spans="1:16" hidden="1" x14ac:dyDescent="0.25">
      <c r="A72" s="58">
        <v>1225</v>
      </c>
      <c r="B72" s="101" t="s">
        <v>87</v>
      </c>
      <c r="C72" s="102">
        <f t="shared" si="4"/>
        <v>0</v>
      </c>
      <c r="D72" s="232">
        <v>0</v>
      </c>
      <c r="E72" s="108"/>
      <c r="F72" s="343">
        <f t="shared" si="62"/>
        <v>0</v>
      </c>
      <c r="G72" s="232"/>
      <c r="H72" s="107"/>
      <c r="I72" s="233">
        <f t="shared" si="63"/>
        <v>0</v>
      </c>
      <c r="J72" s="107"/>
      <c r="K72" s="108"/>
      <c r="L72" s="234">
        <f t="shared" si="64"/>
        <v>0</v>
      </c>
      <c r="M72" s="235"/>
      <c r="N72" s="108"/>
      <c r="O72" s="233">
        <f t="shared" si="65"/>
        <v>0</v>
      </c>
      <c r="P72" s="236"/>
    </row>
    <row r="73" spans="1:16" ht="36" hidden="1" x14ac:dyDescent="0.25">
      <c r="A73" s="58">
        <v>1227</v>
      </c>
      <c r="B73" s="101" t="s">
        <v>88</v>
      </c>
      <c r="C73" s="102">
        <f t="shared" si="4"/>
        <v>0</v>
      </c>
      <c r="D73" s="232">
        <v>0</v>
      </c>
      <c r="E73" s="108"/>
      <c r="F73" s="343">
        <f t="shared" si="62"/>
        <v>0</v>
      </c>
      <c r="G73" s="232"/>
      <c r="H73" s="107"/>
      <c r="I73" s="233">
        <f t="shared" si="63"/>
        <v>0</v>
      </c>
      <c r="J73" s="107"/>
      <c r="K73" s="108"/>
      <c r="L73" s="234">
        <f t="shared" si="64"/>
        <v>0</v>
      </c>
      <c r="M73" s="235"/>
      <c r="N73" s="108"/>
      <c r="O73" s="233">
        <f t="shared" si="65"/>
        <v>0</v>
      </c>
      <c r="P73" s="236"/>
    </row>
    <row r="74" spans="1:16" ht="48" hidden="1" x14ac:dyDescent="0.25">
      <c r="A74" s="58">
        <v>1228</v>
      </c>
      <c r="B74" s="101" t="s">
        <v>89</v>
      </c>
      <c r="C74" s="102">
        <f t="shared" si="4"/>
        <v>0</v>
      </c>
      <c r="D74" s="232">
        <v>0</v>
      </c>
      <c r="E74" s="108"/>
      <c r="F74" s="343">
        <f t="shared" si="62"/>
        <v>0</v>
      </c>
      <c r="G74" s="232"/>
      <c r="H74" s="107"/>
      <c r="I74" s="233">
        <f t="shared" si="63"/>
        <v>0</v>
      </c>
      <c r="J74" s="107"/>
      <c r="K74" s="108"/>
      <c r="L74" s="234">
        <f t="shared" si="64"/>
        <v>0</v>
      </c>
      <c r="M74" s="235"/>
      <c r="N74" s="108"/>
      <c r="O74" s="233">
        <f t="shared" si="65"/>
        <v>0</v>
      </c>
      <c r="P74" s="236"/>
    </row>
    <row r="75" spans="1:16" x14ac:dyDescent="0.25">
      <c r="A75" s="205">
        <v>2000</v>
      </c>
      <c r="B75" s="205" t="s">
        <v>90</v>
      </c>
      <c r="C75" s="206">
        <f t="shared" si="4"/>
        <v>32387</v>
      </c>
      <c r="D75" s="207">
        <f>SUM(D76,D83,D130,D164,D165,D172)</f>
        <v>32391</v>
      </c>
      <c r="E75" s="472">
        <f t="shared" ref="E75:F75" si="66">SUM(E76,E83,E130,E164,E165,E172)</f>
        <v>-4</v>
      </c>
      <c r="F75" s="431">
        <f t="shared" si="66"/>
        <v>32387</v>
      </c>
      <c r="G75" s="207">
        <f>SUM(G76,G83,G130,G164,G165,G172)</f>
        <v>0</v>
      </c>
      <c r="H75" s="211">
        <f t="shared" ref="H75:I75" si="67">SUM(H76,H83,H130,H164,H165,H172)</f>
        <v>0</v>
      </c>
      <c r="I75" s="431">
        <f t="shared" si="67"/>
        <v>0</v>
      </c>
      <c r="J75" s="209">
        <f>SUM(J76,J83,J130,J164,J165,J172)</f>
        <v>0</v>
      </c>
      <c r="K75" s="472">
        <f t="shared" ref="K75:L75" si="68">SUM(K76,K83,K130,K164,K165,K172)</f>
        <v>0</v>
      </c>
      <c r="L75" s="431">
        <f t="shared" si="68"/>
        <v>0</v>
      </c>
      <c r="M75" s="206">
        <f>SUM(M76,M83,M130,M164,M165,M172)</f>
        <v>0</v>
      </c>
      <c r="N75" s="208">
        <f t="shared" ref="N75:O75" si="69">SUM(N76,N83,N130,N164,N165,N172)</f>
        <v>0</v>
      </c>
      <c r="O75" s="210">
        <f t="shared" si="69"/>
        <v>0</v>
      </c>
      <c r="P75" s="212"/>
    </row>
    <row r="76" spans="1:16" ht="24" hidden="1" x14ac:dyDescent="0.25">
      <c r="A76" s="76">
        <v>2100</v>
      </c>
      <c r="B76" s="213" t="s">
        <v>91</v>
      </c>
      <c r="C76" s="77">
        <f t="shared" si="4"/>
        <v>0</v>
      </c>
      <c r="D76" s="214">
        <f>SUM(D77,D80)</f>
        <v>0</v>
      </c>
      <c r="E76" s="88">
        <f t="shared" ref="E76:F76" si="70">SUM(E77,E80)</f>
        <v>0</v>
      </c>
      <c r="F76" s="345">
        <f t="shared" si="70"/>
        <v>0</v>
      </c>
      <c r="G76" s="214">
        <f>SUM(G77,G80)</f>
        <v>0</v>
      </c>
      <c r="H76" s="87">
        <f t="shared" ref="H76:I76" si="71">SUM(H77,H80)</f>
        <v>0</v>
      </c>
      <c r="I76" s="215">
        <f t="shared" si="71"/>
        <v>0</v>
      </c>
      <c r="J76" s="87">
        <f>SUM(J77,J80)</f>
        <v>0</v>
      </c>
      <c r="K76" s="88">
        <f t="shared" ref="K76:L76" si="72">SUM(K77,K80)</f>
        <v>0</v>
      </c>
      <c r="L76" s="89">
        <f t="shared" si="72"/>
        <v>0</v>
      </c>
      <c r="M76" s="77">
        <f>SUM(M77,M80)</f>
        <v>0</v>
      </c>
      <c r="N76" s="88">
        <f t="shared" ref="N76:O76" si="73">SUM(N77,N80)</f>
        <v>0</v>
      </c>
      <c r="O76" s="215">
        <f t="shared" si="73"/>
        <v>0</v>
      </c>
      <c r="P76" s="245"/>
    </row>
    <row r="77" spans="1:16" ht="24" hidden="1" x14ac:dyDescent="0.25">
      <c r="A77" s="496">
        <v>2110</v>
      </c>
      <c r="B77" s="91" t="s">
        <v>92</v>
      </c>
      <c r="C77" s="92">
        <f t="shared" si="4"/>
        <v>0</v>
      </c>
      <c r="D77" s="246">
        <f>SUM(D78:D79)</f>
        <v>0</v>
      </c>
      <c r="E77" s="247">
        <f t="shared" ref="E77:F77" si="74">SUM(E78:E79)</f>
        <v>0</v>
      </c>
      <c r="F77" s="359">
        <f t="shared" si="74"/>
        <v>0</v>
      </c>
      <c r="G77" s="246">
        <f>SUM(G78:G79)</f>
        <v>0</v>
      </c>
      <c r="H77" s="248">
        <f t="shared" ref="H77:I77" si="75">SUM(H78:H79)</f>
        <v>0</v>
      </c>
      <c r="I77" s="228">
        <f t="shared" si="75"/>
        <v>0</v>
      </c>
      <c r="J77" s="248">
        <f>SUM(J78:J79)</f>
        <v>0</v>
      </c>
      <c r="K77" s="247">
        <f t="shared" ref="K77:L77" si="76">SUM(K78:K79)</f>
        <v>0</v>
      </c>
      <c r="L77" s="229">
        <f t="shared" si="76"/>
        <v>0</v>
      </c>
      <c r="M77" s="92">
        <f>SUM(M78:M79)</f>
        <v>0</v>
      </c>
      <c r="N77" s="247">
        <f t="shared" ref="N77:O77" si="77">SUM(N78:N79)</f>
        <v>0</v>
      </c>
      <c r="O77" s="228">
        <f t="shared" si="77"/>
        <v>0</v>
      </c>
      <c r="P77" s="231"/>
    </row>
    <row r="78" spans="1:16" hidden="1" x14ac:dyDescent="0.25">
      <c r="A78" s="58">
        <v>2111</v>
      </c>
      <c r="B78" s="101" t="s">
        <v>93</v>
      </c>
      <c r="C78" s="102">
        <f t="shared" si="4"/>
        <v>0</v>
      </c>
      <c r="D78" s="232">
        <v>0</v>
      </c>
      <c r="E78" s="108"/>
      <c r="F78" s="343">
        <f t="shared" ref="F78:F79" si="78">D78+E78</f>
        <v>0</v>
      </c>
      <c r="G78" s="232"/>
      <c r="H78" s="107"/>
      <c r="I78" s="233">
        <f t="shared" ref="I78:I79" si="79">G78+H78</f>
        <v>0</v>
      </c>
      <c r="J78" s="107"/>
      <c r="K78" s="108"/>
      <c r="L78" s="234">
        <f t="shared" ref="L78:L79" si="80">J78+K78</f>
        <v>0</v>
      </c>
      <c r="M78" s="235"/>
      <c r="N78" s="108"/>
      <c r="O78" s="233">
        <f t="shared" ref="O78:O79" si="81">M78+N78</f>
        <v>0</v>
      </c>
      <c r="P78" s="236"/>
    </row>
    <row r="79" spans="1:16" ht="24" hidden="1" x14ac:dyDescent="0.25">
      <c r="A79" s="58">
        <v>2112</v>
      </c>
      <c r="B79" s="101" t="s">
        <v>94</v>
      </c>
      <c r="C79" s="102">
        <f t="shared" si="4"/>
        <v>0</v>
      </c>
      <c r="D79" s="232">
        <v>0</v>
      </c>
      <c r="E79" s="108"/>
      <c r="F79" s="343">
        <f t="shared" si="78"/>
        <v>0</v>
      </c>
      <c r="G79" s="232"/>
      <c r="H79" s="107"/>
      <c r="I79" s="233">
        <f t="shared" si="79"/>
        <v>0</v>
      </c>
      <c r="J79" s="107"/>
      <c r="K79" s="108"/>
      <c r="L79" s="234">
        <f t="shared" si="80"/>
        <v>0</v>
      </c>
      <c r="M79" s="235"/>
      <c r="N79" s="108"/>
      <c r="O79" s="233">
        <f t="shared" si="81"/>
        <v>0</v>
      </c>
      <c r="P79" s="236"/>
    </row>
    <row r="80" spans="1:16" ht="24" hidden="1" x14ac:dyDescent="0.25">
      <c r="A80" s="237">
        <v>2120</v>
      </c>
      <c r="B80" s="101" t="s">
        <v>95</v>
      </c>
      <c r="C80" s="102">
        <f t="shared" si="4"/>
        <v>0</v>
      </c>
      <c r="D80" s="238">
        <f>SUM(D81:D82)</f>
        <v>0</v>
      </c>
      <c r="E80" s="239">
        <f t="shared" ref="E80:F80" si="82">SUM(E81:E82)</f>
        <v>0</v>
      </c>
      <c r="F80" s="343">
        <f t="shared" si="82"/>
        <v>0</v>
      </c>
      <c r="G80" s="238">
        <f>SUM(G81:G82)</f>
        <v>0</v>
      </c>
      <c r="H80" s="240">
        <f t="shared" ref="H80:I80" si="83">SUM(H81:H82)</f>
        <v>0</v>
      </c>
      <c r="I80" s="233">
        <f t="shared" si="83"/>
        <v>0</v>
      </c>
      <c r="J80" s="240">
        <f>SUM(J81:J82)</f>
        <v>0</v>
      </c>
      <c r="K80" s="239">
        <f t="shared" ref="K80:L80" si="84">SUM(K81:K82)</f>
        <v>0</v>
      </c>
      <c r="L80" s="234">
        <f t="shared" si="84"/>
        <v>0</v>
      </c>
      <c r="M80" s="102">
        <f>SUM(M81:M82)</f>
        <v>0</v>
      </c>
      <c r="N80" s="239">
        <f t="shared" ref="N80:O80" si="85">SUM(N81:N82)</f>
        <v>0</v>
      </c>
      <c r="O80" s="233">
        <f t="shared" si="85"/>
        <v>0</v>
      </c>
      <c r="P80" s="236"/>
    </row>
    <row r="81" spans="1:16" hidden="1" x14ac:dyDescent="0.25">
      <c r="A81" s="58">
        <v>2121</v>
      </c>
      <c r="B81" s="101" t="s">
        <v>93</v>
      </c>
      <c r="C81" s="102">
        <f t="shared" si="4"/>
        <v>0</v>
      </c>
      <c r="D81" s="232">
        <v>0</v>
      </c>
      <c r="E81" s="108"/>
      <c r="F81" s="343">
        <f t="shared" ref="F81:F82" si="86">D81+E81</f>
        <v>0</v>
      </c>
      <c r="G81" s="232"/>
      <c r="H81" s="107"/>
      <c r="I81" s="233">
        <f t="shared" ref="I81:I82" si="87">G81+H81</f>
        <v>0</v>
      </c>
      <c r="J81" s="107"/>
      <c r="K81" s="108"/>
      <c r="L81" s="234">
        <f t="shared" ref="L81:L82" si="88">J81+K81</f>
        <v>0</v>
      </c>
      <c r="M81" s="235"/>
      <c r="N81" s="108"/>
      <c r="O81" s="233">
        <f t="shared" ref="O81:O82" si="89">M81+N81</f>
        <v>0</v>
      </c>
      <c r="P81" s="236"/>
    </row>
    <row r="82" spans="1:16" ht="24" hidden="1" x14ac:dyDescent="0.25">
      <c r="A82" s="58">
        <v>2122</v>
      </c>
      <c r="B82" s="101" t="s">
        <v>94</v>
      </c>
      <c r="C82" s="102">
        <f t="shared" si="4"/>
        <v>0</v>
      </c>
      <c r="D82" s="232">
        <v>0</v>
      </c>
      <c r="E82" s="108"/>
      <c r="F82" s="343">
        <f t="shared" si="86"/>
        <v>0</v>
      </c>
      <c r="G82" s="232"/>
      <c r="H82" s="107"/>
      <c r="I82" s="233">
        <f t="shared" si="87"/>
        <v>0</v>
      </c>
      <c r="J82" s="107"/>
      <c r="K82" s="108"/>
      <c r="L82" s="234">
        <f t="shared" si="88"/>
        <v>0</v>
      </c>
      <c r="M82" s="235"/>
      <c r="N82" s="108"/>
      <c r="O82" s="233">
        <f t="shared" si="89"/>
        <v>0</v>
      </c>
      <c r="P82" s="236"/>
    </row>
    <row r="83" spans="1:16" x14ac:dyDescent="0.25">
      <c r="A83" s="76">
        <v>2200</v>
      </c>
      <c r="B83" s="213" t="s">
        <v>96</v>
      </c>
      <c r="C83" s="77">
        <f t="shared" si="4"/>
        <v>21904</v>
      </c>
      <c r="D83" s="214">
        <f>SUM(D84,D89,D95,D103,D112,D116,D122,D128)</f>
        <v>21908</v>
      </c>
      <c r="E83" s="473">
        <f t="shared" ref="E83:F83" si="90">SUM(E84,E89,E95,E103,E112,E116,E122,E128)</f>
        <v>-4</v>
      </c>
      <c r="F83" s="424">
        <f t="shared" si="90"/>
        <v>21904</v>
      </c>
      <c r="G83" s="214">
        <f>SUM(G84,G89,G95,G103,G112,G116,G122,G128)</f>
        <v>0</v>
      </c>
      <c r="H83" s="89">
        <f t="shared" ref="H83:I83" si="91">SUM(H84,H89,H95,H103,H112,H116,H122,H128)</f>
        <v>0</v>
      </c>
      <c r="I83" s="424">
        <f t="shared" si="91"/>
        <v>0</v>
      </c>
      <c r="J83" s="87">
        <f>SUM(J84,J89,J95,J103,J112,J116,J122,J128)</f>
        <v>0</v>
      </c>
      <c r="K83" s="473">
        <f t="shared" ref="K83:L83" si="92">SUM(K84,K89,K95,K103,K112,K116,K122,K128)</f>
        <v>0</v>
      </c>
      <c r="L83" s="424">
        <f t="shared" si="92"/>
        <v>0</v>
      </c>
      <c r="M83" s="125">
        <f>SUM(M84,M89,M95,M103,M112,M116,M122,M128)</f>
        <v>0</v>
      </c>
      <c r="N83" s="249">
        <f t="shared" ref="N83:O83" si="93">SUM(N84,N89,N95,N103,N112,N116,N122,N128)</f>
        <v>0</v>
      </c>
      <c r="O83" s="250">
        <f t="shared" si="93"/>
        <v>0</v>
      </c>
      <c r="P83" s="251"/>
    </row>
    <row r="84" spans="1:16" ht="24" hidden="1" x14ac:dyDescent="0.25">
      <c r="A84" s="220">
        <v>2210</v>
      </c>
      <c r="B84" s="164" t="s">
        <v>97</v>
      </c>
      <c r="C84" s="170">
        <f t="shared" si="4"/>
        <v>0</v>
      </c>
      <c r="D84" s="221">
        <f>SUM(D85:D88)</f>
        <v>0</v>
      </c>
      <c r="E84" s="222">
        <f t="shared" ref="E84:F84" si="94">SUM(E85:E88)</f>
        <v>0</v>
      </c>
      <c r="F84" s="358">
        <f t="shared" si="94"/>
        <v>0</v>
      </c>
      <c r="G84" s="221">
        <f>SUM(G85:G88)</f>
        <v>0</v>
      </c>
      <c r="H84" s="223">
        <f t="shared" ref="H84:I84" si="95">SUM(H85:H88)</f>
        <v>0</v>
      </c>
      <c r="I84" s="224">
        <f t="shared" si="95"/>
        <v>0</v>
      </c>
      <c r="J84" s="223">
        <f>SUM(J85:J88)</f>
        <v>0</v>
      </c>
      <c r="K84" s="222">
        <f t="shared" ref="K84:L84" si="96">SUM(K85:K88)</f>
        <v>0</v>
      </c>
      <c r="L84" s="225">
        <f t="shared" si="96"/>
        <v>0</v>
      </c>
      <c r="M84" s="170">
        <f>SUM(M85:M88)</f>
        <v>0</v>
      </c>
      <c r="N84" s="222">
        <f t="shared" ref="N84:O84" si="97">SUM(N85:N88)</f>
        <v>0</v>
      </c>
      <c r="O84" s="224">
        <f t="shared" si="97"/>
        <v>0</v>
      </c>
      <c r="P84" s="226"/>
    </row>
    <row r="85" spans="1:16" ht="24" hidden="1" x14ac:dyDescent="0.25">
      <c r="A85" s="48">
        <v>2211</v>
      </c>
      <c r="B85" s="91" t="s">
        <v>98</v>
      </c>
      <c r="C85" s="92">
        <f t="shared" ref="C85:C148" si="98">F85+I85+L85+O85</f>
        <v>0</v>
      </c>
      <c r="D85" s="227">
        <v>0</v>
      </c>
      <c r="E85" s="98"/>
      <c r="F85" s="359">
        <f t="shared" ref="F85:F88" si="99">D85+E85</f>
        <v>0</v>
      </c>
      <c r="G85" s="227"/>
      <c r="H85" s="97"/>
      <c r="I85" s="228">
        <f t="shared" ref="I85:I88" si="100">G85+H85</f>
        <v>0</v>
      </c>
      <c r="J85" s="97"/>
      <c r="K85" s="98"/>
      <c r="L85" s="229">
        <f t="shared" ref="L85:L88" si="101">J85+K85</f>
        <v>0</v>
      </c>
      <c r="M85" s="230"/>
      <c r="N85" s="98"/>
      <c r="O85" s="228">
        <f t="shared" ref="O85:O88" si="102">M85+N85</f>
        <v>0</v>
      </c>
      <c r="P85" s="231"/>
    </row>
    <row r="86" spans="1:16" ht="36" hidden="1" x14ac:dyDescent="0.25">
      <c r="A86" s="58">
        <v>2212</v>
      </c>
      <c r="B86" s="101" t="s">
        <v>99</v>
      </c>
      <c r="C86" s="102">
        <f t="shared" si="98"/>
        <v>0</v>
      </c>
      <c r="D86" s="232">
        <v>0</v>
      </c>
      <c r="E86" s="108"/>
      <c r="F86" s="343">
        <f t="shared" si="99"/>
        <v>0</v>
      </c>
      <c r="G86" s="232"/>
      <c r="H86" s="107"/>
      <c r="I86" s="233">
        <f t="shared" si="100"/>
        <v>0</v>
      </c>
      <c r="J86" s="107"/>
      <c r="K86" s="108"/>
      <c r="L86" s="234">
        <f t="shared" si="101"/>
        <v>0</v>
      </c>
      <c r="M86" s="235"/>
      <c r="N86" s="108"/>
      <c r="O86" s="233">
        <f t="shared" si="102"/>
        <v>0</v>
      </c>
      <c r="P86" s="236"/>
    </row>
    <row r="87" spans="1:16" ht="24" hidden="1" x14ac:dyDescent="0.25">
      <c r="A87" s="58">
        <v>2214</v>
      </c>
      <c r="B87" s="101" t="s">
        <v>100</v>
      </c>
      <c r="C87" s="102">
        <f t="shared" si="98"/>
        <v>0</v>
      </c>
      <c r="D87" s="232">
        <v>0</v>
      </c>
      <c r="E87" s="108"/>
      <c r="F87" s="343">
        <f t="shared" si="99"/>
        <v>0</v>
      </c>
      <c r="G87" s="232"/>
      <c r="H87" s="107"/>
      <c r="I87" s="233">
        <f t="shared" si="100"/>
        <v>0</v>
      </c>
      <c r="J87" s="107"/>
      <c r="K87" s="108"/>
      <c r="L87" s="234">
        <f t="shared" si="101"/>
        <v>0</v>
      </c>
      <c r="M87" s="235"/>
      <c r="N87" s="108"/>
      <c r="O87" s="233">
        <f t="shared" si="102"/>
        <v>0</v>
      </c>
      <c r="P87" s="236"/>
    </row>
    <row r="88" spans="1:16" hidden="1" x14ac:dyDescent="0.25">
      <c r="A88" s="58">
        <v>2219</v>
      </c>
      <c r="B88" s="101" t="s">
        <v>101</v>
      </c>
      <c r="C88" s="102">
        <f t="shared" si="98"/>
        <v>0</v>
      </c>
      <c r="D88" s="232">
        <v>0</v>
      </c>
      <c r="E88" s="108"/>
      <c r="F88" s="343">
        <f t="shared" si="99"/>
        <v>0</v>
      </c>
      <c r="G88" s="232"/>
      <c r="H88" s="107"/>
      <c r="I88" s="233">
        <f t="shared" si="100"/>
        <v>0</v>
      </c>
      <c r="J88" s="107"/>
      <c r="K88" s="108"/>
      <c r="L88" s="234">
        <f t="shared" si="101"/>
        <v>0</v>
      </c>
      <c r="M88" s="235"/>
      <c r="N88" s="108"/>
      <c r="O88" s="233">
        <f t="shared" si="102"/>
        <v>0</v>
      </c>
      <c r="P88" s="236"/>
    </row>
    <row r="89" spans="1:16" ht="24" hidden="1" x14ac:dyDescent="0.25">
      <c r="A89" s="237">
        <v>2220</v>
      </c>
      <c r="B89" s="101" t="s">
        <v>102</v>
      </c>
      <c r="C89" s="102">
        <f t="shared" si="98"/>
        <v>0</v>
      </c>
      <c r="D89" s="238">
        <f>SUM(D90:D94)</f>
        <v>0</v>
      </c>
      <c r="E89" s="239">
        <f t="shared" ref="E89:F89" si="103">SUM(E90:E94)</f>
        <v>0</v>
      </c>
      <c r="F89" s="343">
        <f t="shared" si="103"/>
        <v>0</v>
      </c>
      <c r="G89" s="238">
        <f>SUM(G90:G94)</f>
        <v>0</v>
      </c>
      <c r="H89" s="240">
        <f t="shared" ref="H89:I89" si="104">SUM(H90:H94)</f>
        <v>0</v>
      </c>
      <c r="I89" s="233">
        <f t="shared" si="104"/>
        <v>0</v>
      </c>
      <c r="J89" s="240">
        <f>SUM(J90:J94)</f>
        <v>0</v>
      </c>
      <c r="K89" s="239">
        <f t="shared" ref="K89:L89" si="105">SUM(K90:K94)</f>
        <v>0</v>
      </c>
      <c r="L89" s="234">
        <f t="shared" si="105"/>
        <v>0</v>
      </c>
      <c r="M89" s="102">
        <f>SUM(M90:M94)</f>
        <v>0</v>
      </c>
      <c r="N89" s="239">
        <f t="shared" ref="N89:O89" si="106">SUM(N90:N94)</f>
        <v>0</v>
      </c>
      <c r="O89" s="233">
        <f t="shared" si="106"/>
        <v>0</v>
      </c>
      <c r="P89" s="236"/>
    </row>
    <row r="90" spans="1:16" ht="24" hidden="1" x14ac:dyDescent="0.25">
      <c r="A90" s="58">
        <v>2221</v>
      </c>
      <c r="B90" s="101" t="s">
        <v>103</v>
      </c>
      <c r="C90" s="102">
        <f t="shared" si="98"/>
        <v>0</v>
      </c>
      <c r="D90" s="232">
        <v>0</v>
      </c>
      <c r="E90" s="108"/>
      <c r="F90" s="343">
        <f t="shared" ref="F90:F94" si="107">D90+E90</f>
        <v>0</v>
      </c>
      <c r="G90" s="232"/>
      <c r="H90" s="107"/>
      <c r="I90" s="233">
        <f t="shared" ref="I90:I94" si="108">G90+H90</f>
        <v>0</v>
      </c>
      <c r="J90" s="107"/>
      <c r="K90" s="108"/>
      <c r="L90" s="234">
        <f t="shared" ref="L90:L94" si="109">J90+K90</f>
        <v>0</v>
      </c>
      <c r="M90" s="235"/>
      <c r="N90" s="108"/>
      <c r="O90" s="233">
        <f t="shared" ref="O90:O94" si="110">M90+N90</f>
        <v>0</v>
      </c>
      <c r="P90" s="236"/>
    </row>
    <row r="91" spans="1:16" hidden="1" x14ac:dyDescent="0.25">
      <c r="A91" s="58">
        <v>2222</v>
      </c>
      <c r="B91" s="101" t="s">
        <v>104</v>
      </c>
      <c r="C91" s="102">
        <f t="shared" si="98"/>
        <v>0</v>
      </c>
      <c r="D91" s="232">
        <v>0</v>
      </c>
      <c r="E91" s="108"/>
      <c r="F91" s="343">
        <f t="shared" si="107"/>
        <v>0</v>
      </c>
      <c r="G91" s="232"/>
      <c r="H91" s="107"/>
      <c r="I91" s="233">
        <f t="shared" si="108"/>
        <v>0</v>
      </c>
      <c r="J91" s="107"/>
      <c r="K91" s="108"/>
      <c r="L91" s="234">
        <f t="shared" si="109"/>
        <v>0</v>
      </c>
      <c r="M91" s="235"/>
      <c r="N91" s="108"/>
      <c r="O91" s="233">
        <f t="shared" si="110"/>
        <v>0</v>
      </c>
      <c r="P91" s="236"/>
    </row>
    <row r="92" spans="1:16" hidden="1" x14ac:dyDescent="0.25">
      <c r="A92" s="58">
        <v>2223</v>
      </c>
      <c r="B92" s="101" t="s">
        <v>105</v>
      </c>
      <c r="C92" s="102">
        <f t="shared" si="98"/>
        <v>0</v>
      </c>
      <c r="D92" s="232">
        <v>0</v>
      </c>
      <c r="E92" s="108"/>
      <c r="F92" s="343">
        <f t="shared" si="107"/>
        <v>0</v>
      </c>
      <c r="G92" s="232"/>
      <c r="H92" s="107"/>
      <c r="I92" s="233">
        <f t="shared" si="108"/>
        <v>0</v>
      </c>
      <c r="J92" s="107"/>
      <c r="K92" s="108"/>
      <c r="L92" s="234">
        <f t="shared" si="109"/>
        <v>0</v>
      </c>
      <c r="M92" s="235"/>
      <c r="N92" s="108"/>
      <c r="O92" s="233">
        <f t="shared" si="110"/>
        <v>0</v>
      </c>
      <c r="P92" s="236"/>
    </row>
    <row r="93" spans="1:16" ht="48" hidden="1" x14ac:dyDescent="0.25">
      <c r="A93" s="58">
        <v>2224</v>
      </c>
      <c r="B93" s="101" t="s">
        <v>106</v>
      </c>
      <c r="C93" s="102">
        <f t="shared" si="98"/>
        <v>0</v>
      </c>
      <c r="D93" s="232">
        <v>0</v>
      </c>
      <c r="E93" s="108"/>
      <c r="F93" s="343">
        <f t="shared" si="107"/>
        <v>0</v>
      </c>
      <c r="G93" s="232"/>
      <c r="H93" s="107"/>
      <c r="I93" s="233">
        <f t="shared" si="108"/>
        <v>0</v>
      </c>
      <c r="J93" s="107"/>
      <c r="K93" s="108"/>
      <c r="L93" s="234">
        <f t="shared" si="109"/>
        <v>0</v>
      </c>
      <c r="M93" s="235"/>
      <c r="N93" s="108"/>
      <c r="O93" s="233">
        <f t="shared" si="110"/>
        <v>0</v>
      </c>
      <c r="P93" s="236"/>
    </row>
    <row r="94" spans="1:16" ht="24" hidden="1" x14ac:dyDescent="0.25">
      <c r="A94" s="58">
        <v>2229</v>
      </c>
      <c r="B94" s="101" t="s">
        <v>107</v>
      </c>
      <c r="C94" s="102">
        <f t="shared" si="98"/>
        <v>0</v>
      </c>
      <c r="D94" s="232">
        <v>0</v>
      </c>
      <c r="E94" s="108"/>
      <c r="F94" s="343">
        <f t="shared" si="107"/>
        <v>0</v>
      </c>
      <c r="G94" s="232"/>
      <c r="H94" s="107"/>
      <c r="I94" s="233">
        <f t="shared" si="108"/>
        <v>0</v>
      </c>
      <c r="J94" s="107"/>
      <c r="K94" s="108"/>
      <c r="L94" s="234">
        <f t="shared" si="109"/>
        <v>0</v>
      </c>
      <c r="M94" s="235"/>
      <c r="N94" s="108"/>
      <c r="O94" s="233">
        <f t="shared" si="110"/>
        <v>0</v>
      </c>
      <c r="P94" s="236"/>
    </row>
    <row r="95" spans="1:16" ht="36" x14ac:dyDescent="0.25">
      <c r="A95" s="237">
        <v>2230</v>
      </c>
      <c r="B95" s="101" t="s">
        <v>108</v>
      </c>
      <c r="C95" s="102">
        <f t="shared" si="98"/>
        <v>9749</v>
      </c>
      <c r="D95" s="238">
        <f>SUM(D96:D102)</f>
        <v>9753</v>
      </c>
      <c r="E95" s="477">
        <f t="shared" ref="E95:F95" si="111">SUM(E96:E102)</f>
        <v>-4</v>
      </c>
      <c r="F95" s="432">
        <f t="shared" si="111"/>
        <v>9749</v>
      </c>
      <c r="G95" s="238">
        <f>SUM(G96:G102)</f>
        <v>0</v>
      </c>
      <c r="H95" s="234">
        <f t="shared" ref="H95:I95" si="112">SUM(H96:H102)</f>
        <v>0</v>
      </c>
      <c r="I95" s="432">
        <f t="shared" si="112"/>
        <v>0</v>
      </c>
      <c r="J95" s="240">
        <f>SUM(J96:J102)</f>
        <v>0</v>
      </c>
      <c r="K95" s="477">
        <f t="shared" ref="K95:L95" si="113">SUM(K96:K102)</f>
        <v>0</v>
      </c>
      <c r="L95" s="432">
        <f t="shared" si="113"/>
        <v>0</v>
      </c>
      <c r="M95" s="102">
        <f>SUM(M96:M102)</f>
        <v>0</v>
      </c>
      <c r="N95" s="239">
        <f t="shared" ref="N95:O95" si="114">SUM(N96:N102)</f>
        <v>0</v>
      </c>
      <c r="O95" s="233">
        <f t="shared" si="114"/>
        <v>0</v>
      </c>
      <c r="P95" s="236"/>
    </row>
    <row r="96" spans="1:16" ht="24" x14ac:dyDescent="0.25">
      <c r="A96" s="58">
        <v>2231</v>
      </c>
      <c r="B96" s="101" t="s">
        <v>109</v>
      </c>
      <c r="C96" s="102">
        <f t="shared" si="98"/>
        <v>7149</v>
      </c>
      <c r="D96" s="232">
        <f>4480+1150+2000-597-526+646</f>
        <v>7153</v>
      </c>
      <c r="E96" s="476">
        <v>-4</v>
      </c>
      <c r="F96" s="432">
        <f t="shared" ref="F96:F102" si="115">D96+E96</f>
        <v>7149</v>
      </c>
      <c r="G96" s="232"/>
      <c r="H96" s="515"/>
      <c r="I96" s="432">
        <f t="shared" ref="I96:I102" si="116">G96+H96</f>
        <v>0</v>
      </c>
      <c r="J96" s="107"/>
      <c r="K96" s="476"/>
      <c r="L96" s="432">
        <f t="shared" ref="L96:L102" si="117">J96+K96</f>
        <v>0</v>
      </c>
      <c r="M96" s="235"/>
      <c r="N96" s="108"/>
      <c r="O96" s="233">
        <f t="shared" ref="O96:O102" si="118">M96+N96</f>
        <v>0</v>
      </c>
      <c r="P96" s="236"/>
    </row>
    <row r="97" spans="1:16" ht="24.75" hidden="1" customHeight="1" x14ac:dyDescent="0.25">
      <c r="A97" s="58">
        <v>2232</v>
      </c>
      <c r="B97" s="101" t="s">
        <v>110</v>
      </c>
      <c r="C97" s="102">
        <f t="shared" si="98"/>
        <v>0</v>
      </c>
      <c r="D97" s="232">
        <v>0</v>
      </c>
      <c r="E97" s="108"/>
      <c r="F97" s="343">
        <f t="shared" si="115"/>
        <v>0</v>
      </c>
      <c r="G97" s="232"/>
      <c r="H97" s="107"/>
      <c r="I97" s="233">
        <f t="shared" si="116"/>
        <v>0</v>
      </c>
      <c r="J97" s="107"/>
      <c r="K97" s="108"/>
      <c r="L97" s="234">
        <f t="shared" si="117"/>
        <v>0</v>
      </c>
      <c r="M97" s="235"/>
      <c r="N97" s="108"/>
      <c r="O97" s="233">
        <f t="shared" si="118"/>
        <v>0</v>
      </c>
      <c r="P97" s="236"/>
    </row>
    <row r="98" spans="1:16" ht="24" hidden="1" x14ac:dyDescent="0.25">
      <c r="A98" s="48">
        <v>2233</v>
      </c>
      <c r="B98" s="91" t="s">
        <v>111</v>
      </c>
      <c r="C98" s="92">
        <f t="shared" si="98"/>
        <v>0</v>
      </c>
      <c r="D98" s="227">
        <v>0</v>
      </c>
      <c r="E98" s="98"/>
      <c r="F98" s="359">
        <f t="shared" si="115"/>
        <v>0</v>
      </c>
      <c r="G98" s="227"/>
      <c r="H98" s="97"/>
      <c r="I98" s="228">
        <f t="shared" si="116"/>
        <v>0</v>
      </c>
      <c r="J98" s="97"/>
      <c r="K98" s="98"/>
      <c r="L98" s="229">
        <f t="shared" si="117"/>
        <v>0</v>
      </c>
      <c r="M98" s="230"/>
      <c r="N98" s="98"/>
      <c r="O98" s="228">
        <f t="shared" si="118"/>
        <v>0</v>
      </c>
      <c r="P98" s="231"/>
    </row>
    <row r="99" spans="1:16" ht="36" hidden="1" x14ac:dyDescent="0.25">
      <c r="A99" s="58">
        <v>2234</v>
      </c>
      <c r="B99" s="101" t="s">
        <v>112</v>
      </c>
      <c r="C99" s="102">
        <f t="shared" si="98"/>
        <v>0</v>
      </c>
      <c r="D99" s="232">
        <v>0</v>
      </c>
      <c r="E99" s="108"/>
      <c r="F99" s="343">
        <f t="shared" si="115"/>
        <v>0</v>
      </c>
      <c r="G99" s="232"/>
      <c r="H99" s="107"/>
      <c r="I99" s="233">
        <f t="shared" si="116"/>
        <v>0</v>
      </c>
      <c r="J99" s="107"/>
      <c r="K99" s="108"/>
      <c r="L99" s="234">
        <f t="shared" si="117"/>
        <v>0</v>
      </c>
      <c r="M99" s="235"/>
      <c r="N99" s="108"/>
      <c r="O99" s="233">
        <f t="shared" si="118"/>
        <v>0</v>
      </c>
      <c r="P99" s="236"/>
    </row>
    <row r="100" spans="1:16" ht="24" x14ac:dyDescent="0.25">
      <c r="A100" s="58">
        <v>2235</v>
      </c>
      <c r="B100" s="101" t="s">
        <v>113</v>
      </c>
      <c r="C100" s="102">
        <f t="shared" si="98"/>
        <v>2600</v>
      </c>
      <c r="D100" s="232">
        <v>2600</v>
      </c>
      <c r="E100" s="476"/>
      <c r="F100" s="432">
        <f t="shared" si="115"/>
        <v>2600</v>
      </c>
      <c r="G100" s="232"/>
      <c r="H100" s="515"/>
      <c r="I100" s="432">
        <f t="shared" si="116"/>
        <v>0</v>
      </c>
      <c r="J100" s="107"/>
      <c r="K100" s="476"/>
      <c r="L100" s="432">
        <f t="shared" si="117"/>
        <v>0</v>
      </c>
      <c r="M100" s="235"/>
      <c r="N100" s="108"/>
      <c r="O100" s="233">
        <f t="shared" si="118"/>
        <v>0</v>
      </c>
      <c r="P100" s="236"/>
    </row>
    <row r="101" spans="1:16" hidden="1" x14ac:dyDescent="0.25">
      <c r="A101" s="58">
        <v>2236</v>
      </c>
      <c r="B101" s="101" t="s">
        <v>114</v>
      </c>
      <c r="C101" s="102">
        <f t="shared" si="98"/>
        <v>0</v>
      </c>
      <c r="D101" s="232">
        <v>0</v>
      </c>
      <c r="E101" s="108"/>
      <c r="F101" s="343">
        <f t="shared" si="115"/>
        <v>0</v>
      </c>
      <c r="G101" s="232"/>
      <c r="H101" s="107"/>
      <c r="I101" s="233">
        <f t="shared" si="116"/>
        <v>0</v>
      </c>
      <c r="J101" s="107"/>
      <c r="K101" s="108"/>
      <c r="L101" s="234">
        <f t="shared" si="117"/>
        <v>0</v>
      </c>
      <c r="M101" s="235"/>
      <c r="N101" s="108"/>
      <c r="O101" s="233">
        <f t="shared" si="118"/>
        <v>0</v>
      </c>
      <c r="P101" s="236"/>
    </row>
    <row r="102" spans="1:16" ht="24" hidden="1" x14ac:dyDescent="0.25">
      <c r="A102" s="58">
        <v>2239</v>
      </c>
      <c r="B102" s="101" t="s">
        <v>115</v>
      </c>
      <c r="C102" s="102">
        <f t="shared" si="98"/>
        <v>0</v>
      </c>
      <c r="D102" s="232">
        <v>0</v>
      </c>
      <c r="E102" s="108"/>
      <c r="F102" s="343">
        <f t="shared" si="115"/>
        <v>0</v>
      </c>
      <c r="G102" s="232"/>
      <c r="H102" s="107"/>
      <c r="I102" s="233">
        <f t="shared" si="116"/>
        <v>0</v>
      </c>
      <c r="J102" s="107"/>
      <c r="K102" s="108"/>
      <c r="L102" s="234">
        <f t="shared" si="117"/>
        <v>0</v>
      </c>
      <c r="M102" s="235"/>
      <c r="N102" s="108"/>
      <c r="O102" s="233">
        <f t="shared" si="118"/>
        <v>0</v>
      </c>
      <c r="P102" s="236"/>
    </row>
    <row r="103" spans="1:16" ht="36" hidden="1" x14ac:dyDescent="0.25">
      <c r="A103" s="237">
        <v>2240</v>
      </c>
      <c r="B103" s="101" t="s">
        <v>116</v>
      </c>
      <c r="C103" s="102">
        <f t="shared" si="98"/>
        <v>0</v>
      </c>
      <c r="D103" s="238">
        <f>SUM(D104:D111)</f>
        <v>0</v>
      </c>
      <c r="E103" s="239">
        <f t="shared" ref="E103:F103" si="119">SUM(E104:E111)</f>
        <v>0</v>
      </c>
      <c r="F103" s="343">
        <f t="shared" si="119"/>
        <v>0</v>
      </c>
      <c r="G103" s="238">
        <f>SUM(G104:G111)</f>
        <v>0</v>
      </c>
      <c r="H103" s="240">
        <f t="shared" ref="H103:I103" si="120">SUM(H104:H111)</f>
        <v>0</v>
      </c>
      <c r="I103" s="233">
        <f t="shared" si="120"/>
        <v>0</v>
      </c>
      <c r="J103" s="240">
        <f>SUM(J104:J111)</f>
        <v>0</v>
      </c>
      <c r="K103" s="239">
        <f t="shared" ref="K103:L103" si="121">SUM(K104:K111)</f>
        <v>0</v>
      </c>
      <c r="L103" s="234">
        <f t="shared" si="121"/>
        <v>0</v>
      </c>
      <c r="M103" s="102">
        <f>SUM(M104:M111)</f>
        <v>0</v>
      </c>
      <c r="N103" s="239">
        <f t="shared" ref="N103:O103" si="122">SUM(N104:N111)</f>
        <v>0</v>
      </c>
      <c r="O103" s="233">
        <f t="shared" si="122"/>
        <v>0</v>
      </c>
      <c r="P103" s="236"/>
    </row>
    <row r="104" spans="1:16" hidden="1" x14ac:dyDescent="0.25">
      <c r="A104" s="58">
        <v>2241</v>
      </c>
      <c r="B104" s="101" t="s">
        <v>117</v>
      </c>
      <c r="C104" s="102">
        <f t="shared" si="98"/>
        <v>0</v>
      </c>
      <c r="D104" s="232">
        <v>0</v>
      </c>
      <c r="E104" s="108"/>
      <c r="F104" s="343">
        <f t="shared" ref="F104:F111" si="123">D104+E104</f>
        <v>0</v>
      </c>
      <c r="G104" s="232"/>
      <c r="H104" s="107"/>
      <c r="I104" s="233">
        <f t="shared" ref="I104:I111" si="124">G104+H104</f>
        <v>0</v>
      </c>
      <c r="J104" s="107"/>
      <c r="K104" s="108"/>
      <c r="L104" s="234">
        <f t="shared" ref="L104:L111" si="125">J104+K104</f>
        <v>0</v>
      </c>
      <c r="M104" s="235"/>
      <c r="N104" s="108"/>
      <c r="O104" s="233">
        <f t="shared" ref="O104:O111" si="126">M104+N104</f>
        <v>0</v>
      </c>
      <c r="P104" s="236"/>
    </row>
    <row r="105" spans="1:16" ht="24" hidden="1" x14ac:dyDescent="0.25">
      <c r="A105" s="58">
        <v>2242</v>
      </c>
      <c r="B105" s="101" t="s">
        <v>118</v>
      </c>
      <c r="C105" s="102">
        <f t="shared" si="98"/>
        <v>0</v>
      </c>
      <c r="D105" s="232">
        <v>0</v>
      </c>
      <c r="E105" s="108"/>
      <c r="F105" s="343">
        <f t="shared" si="123"/>
        <v>0</v>
      </c>
      <c r="G105" s="232"/>
      <c r="H105" s="107"/>
      <c r="I105" s="233">
        <f t="shared" si="124"/>
        <v>0</v>
      </c>
      <c r="J105" s="107"/>
      <c r="K105" s="108"/>
      <c r="L105" s="234">
        <f t="shared" si="125"/>
        <v>0</v>
      </c>
      <c r="M105" s="235"/>
      <c r="N105" s="108"/>
      <c r="O105" s="233">
        <f t="shared" si="126"/>
        <v>0</v>
      </c>
      <c r="P105" s="236"/>
    </row>
    <row r="106" spans="1:16" ht="24" hidden="1" x14ac:dyDescent="0.25">
      <c r="A106" s="58">
        <v>2243</v>
      </c>
      <c r="B106" s="101" t="s">
        <v>119</v>
      </c>
      <c r="C106" s="102">
        <f t="shared" si="98"/>
        <v>0</v>
      </c>
      <c r="D106" s="232">
        <v>0</v>
      </c>
      <c r="E106" s="108"/>
      <c r="F106" s="343">
        <f t="shared" si="123"/>
        <v>0</v>
      </c>
      <c r="G106" s="232"/>
      <c r="H106" s="107"/>
      <c r="I106" s="233">
        <f t="shared" si="124"/>
        <v>0</v>
      </c>
      <c r="J106" s="107"/>
      <c r="K106" s="108"/>
      <c r="L106" s="234">
        <f t="shared" si="125"/>
        <v>0</v>
      </c>
      <c r="M106" s="235"/>
      <c r="N106" s="108"/>
      <c r="O106" s="233">
        <f t="shared" si="126"/>
        <v>0</v>
      </c>
      <c r="P106" s="236"/>
    </row>
    <row r="107" spans="1:16" hidden="1" x14ac:dyDescent="0.25">
      <c r="A107" s="58">
        <v>2244</v>
      </c>
      <c r="B107" s="101" t="s">
        <v>120</v>
      </c>
      <c r="C107" s="102">
        <f t="shared" si="98"/>
        <v>0</v>
      </c>
      <c r="D107" s="232">
        <v>0</v>
      </c>
      <c r="E107" s="108"/>
      <c r="F107" s="343">
        <f t="shared" si="123"/>
        <v>0</v>
      </c>
      <c r="G107" s="232"/>
      <c r="H107" s="107"/>
      <c r="I107" s="233">
        <f t="shared" si="124"/>
        <v>0</v>
      </c>
      <c r="J107" s="107"/>
      <c r="K107" s="108"/>
      <c r="L107" s="234">
        <f t="shared" si="125"/>
        <v>0</v>
      </c>
      <c r="M107" s="235"/>
      <c r="N107" s="108"/>
      <c r="O107" s="233">
        <f t="shared" si="126"/>
        <v>0</v>
      </c>
      <c r="P107" s="236"/>
    </row>
    <row r="108" spans="1:16" ht="24" hidden="1" x14ac:dyDescent="0.25">
      <c r="A108" s="58">
        <v>2246</v>
      </c>
      <c r="B108" s="101" t="s">
        <v>121</v>
      </c>
      <c r="C108" s="102">
        <f t="shared" si="98"/>
        <v>0</v>
      </c>
      <c r="D108" s="232">
        <v>0</v>
      </c>
      <c r="E108" s="108"/>
      <c r="F108" s="343">
        <f t="shared" si="123"/>
        <v>0</v>
      </c>
      <c r="G108" s="232"/>
      <c r="H108" s="107"/>
      <c r="I108" s="233">
        <f t="shared" si="124"/>
        <v>0</v>
      </c>
      <c r="J108" s="107"/>
      <c r="K108" s="108"/>
      <c r="L108" s="234">
        <f t="shared" si="125"/>
        <v>0</v>
      </c>
      <c r="M108" s="235"/>
      <c r="N108" s="108"/>
      <c r="O108" s="233">
        <f t="shared" si="126"/>
        <v>0</v>
      </c>
      <c r="P108" s="236"/>
    </row>
    <row r="109" spans="1:16" hidden="1" x14ac:dyDescent="0.25">
      <c r="A109" s="58">
        <v>2247</v>
      </c>
      <c r="B109" s="101" t="s">
        <v>122</v>
      </c>
      <c r="C109" s="102">
        <f t="shared" si="98"/>
        <v>0</v>
      </c>
      <c r="D109" s="232">
        <v>0</v>
      </c>
      <c r="E109" s="108"/>
      <c r="F109" s="343">
        <f t="shared" si="123"/>
        <v>0</v>
      </c>
      <c r="G109" s="232"/>
      <c r="H109" s="107"/>
      <c r="I109" s="233">
        <f t="shared" si="124"/>
        <v>0</v>
      </c>
      <c r="J109" s="107"/>
      <c r="K109" s="108"/>
      <c r="L109" s="234">
        <f t="shared" si="125"/>
        <v>0</v>
      </c>
      <c r="M109" s="235"/>
      <c r="N109" s="108"/>
      <c r="O109" s="233">
        <f t="shared" si="126"/>
        <v>0</v>
      </c>
      <c r="P109" s="236"/>
    </row>
    <row r="110" spans="1:16" ht="24" hidden="1" x14ac:dyDescent="0.25">
      <c r="A110" s="58">
        <v>2248</v>
      </c>
      <c r="B110" s="101" t="s">
        <v>123</v>
      </c>
      <c r="C110" s="102">
        <f t="shared" si="98"/>
        <v>0</v>
      </c>
      <c r="D110" s="232">
        <v>0</v>
      </c>
      <c r="E110" s="108"/>
      <c r="F110" s="343">
        <f t="shared" si="123"/>
        <v>0</v>
      </c>
      <c r="G110" s="232"/>
      <c r="H110" s="107"/>
      <c r="I110" s="233">
        <f t="shared" si="124"/>
        <v>0</v>
      </c>
      <c r="J110" s="107"/>
      <c r="K110" s="108"/>
      <c r="L110" s="234">
        <f t="shared" si="125"/>
        <v>0</v>
      </c>
      <c r="M110" s="235"/>
      <c r="N110" s="108"/>
      <c r="O110" s="233">
        <f t="shared" si="126"/>
        <v>0</v>
      </c>
      <c r="P110" s="236"/>
    </row>
    <row r="111" spans="1:16" ht="24" hidden="1" x14ac:dyDescent="0.25">
      <c r="A111" s="58">
        <v>2249</v>
      </c>
      <c r="B111" s="101" t="s">
        <v>124</v>
      </c>
      <c r="C111" s="102">
        <f t="shared" si="98"/>
        <v>0</v>
      </c>
      <c r="D111" s="232">
        <v>0</v>
      </c>
      <c r="E111" s="108"/>
      <c r="F111" s="343">
        <f t="shared" si="123"/>
        <v>0</v>
      </c>
      <c r="G111" s="232"/>
      <c r="H111" s="107"/>
      <c r="I111" s="233">
        <f t="shared" si="124"/>
        <v>0</v>
      </c>
      <c r="J111" s="107"/>
      <c r="K111" s="108"/>
      <c r="L111" s="234">
        <f t="shared" si="125"/>
        <v>0</v>
      </c>
      <c r="M111" s="235"/>
      <c r="N111" s="108"/>
      <c r="O111" s="233">
        <f t="shared" si="126"/>
        <v>0</v>
      </c>
      <c r="P111" s="236"/>
    </row>
    <row r="112" spans="1:16" x14ac:dyDescent="0.25">
      <c r="A112" s="237">
        <v>2250</v>
      </c>
      <c r="B112" s="101" t="s">
        <v>125</v>
      </c>
      <c r="C112" s="102">
        <f t="shared" si="98"/>
        <v>1000</v>
      </c>
      <c r="D112" s="238">
        <f>SUM(D113:D115)</f>
        <v>1000</v>
      </c>
      <c r="E112" s="477">
        <f t="shared" ref="E112:F112" si="127">SUM(E113:E115)</f>
        <v>0</v>
      </c>
      <c r="F112" s="432">
        <f t="shared" si="127"/>
        <v>1000</v>
      </c>
      <c r="G112" s="238">
        <f>SUM(G113:G115)</f>
        <v>0</v>
      </c>
      <c r="H112" s="234">
        <f t="shared" ref="H112:I112" si="128">SUM(H113:H115)</f>
        <v>0</v>
      </c>
      <c r="I112" s="432">
        <f t="shared" si="128"/>
        <v>0</v>
      </c>
      <c r="J112" s="240">
        <f>SUM(J113:J115)</f>
        <v>0</v>
      </c>
      <c r="K112" s="477">
        <f t="shared" ref="K112:L112" si="129">SUM(K113:K115)</f>
        <v>0</v>
      </c>
      <c r="L112" s="432">
        <f t="shared" si="129"/>
        <v>0</v>
      </c>
      <c r="M112" s="102">
        <f>SUM(M113:M115)</f>
        <v>0</v>
      </c>
      <c r="N112" s="239">
        <f t="shared" ref="N112:O112" si="130">SUM(N113:N115)</f>
        <v>0</v>
      </c>
      <c r="O112" s="233">
        <f t="shared" si="130"/>
        <v>0</v>
      </c>
      <c r="P112" s="236"/>
    </row>
    <row r="113" spans="1:16" hidden="1" x14ac:dyDescent="0.25">
      <c r="A113" s="58">
        <v>2251</v>
      </c>
      <c r="B113" s="101" t="s">
        <v>126</v>
      </c>
      <c r="C113" s="102">
        <f t="shared" si="98"/>
        <v>0</v>
      </c>
      <c r="D113" s="232">
        <v>0</v>
      </c>
      <c r="E113" s="108"/>
      <c r="F113" s="343">
        <f t="shared" ref="F113:F115" si="131">D113+E113</f>
        <v>0</v>
      </c>
      <c r="G113" s="232"/>
      <c r="H113" s="107"/>
      <c r="I113" s="233">
        <f t="shared" ref="I113:I115" si="132">G113+H113</f>
        <v>0</v>
      </c>
      <c r="J113" s="107"/>
      <c r="K113" s="108"/>
      <c r="L113" s="234">
        <f t="shared" ref="L113:L115" si="133">J113+K113</f>
        <v>0</v>
      </c>
      <c r="M113" s="235"/>
      <c r="N113" s="108"/>
      <c r="O113" s="233">
        <f t="shared" ref="O113:O115" si="134">M113+N113</f>
        <v>0</v>
      </c>
      <c r="P113" s="236"/>
    </row>
    <row r="114" spans="1:16" ht="24" x14ac:dyDescent="0.25">
      <c r="A114" s="58">
        <v>2252</v>
      </c>
      <c r="B114" s="101" t="s">
        <v>127</v>
      </c>
      <c r="C114" s="102">
        <f t="shared" si="98"/>
        <v>1000</v>
      </c>
      <c r="D114" s="232">
        <v>1000</v>
      </c>
      <c r="E114" s="476"/>
      <c r="F114" s="432">
        <f t="shared" si="131"/>
        <v>1000</v>
      </c>
      <c r="G114" s="232"/>
      <c r="H114" s="515"/>
      <c r="I114" s="432">
        <f t="shared" si="132"/>
        <v>0</v>
      </c>
      <c r="J114" s="107"/>
      <c r="K114" s="476"/>
      <c r="L114" s="432">
        <f t="shared" si="133"/>
        <v>0</v>
      </c>
      <c r="M114" s="235"/>
      <c r="N114" s="108"/>
      <c r="O114" s="233">
        <f t="shared" si="134"/>
        <v>0</v>
      </c>
      <c r="P114" s="236"/>
    </row>
    <row r="115" spans="1:16" ht="24" hidden="1" x14ac:dyDescent="0.25">
      <c r="A115" s="58">
        <v>2259</v>
      </c>
      <c r="B115" s="101" t="s">
        <v>128</v>
      </c>
      <c r="C115" s="102">
        <f t="shared" si="98"/>
        <v>0</v>
      </c>
      <c r="D115" s="232">
        <v>0</v>
      </c>
      <c r="E115" s="108"/>
      <c r="F115" s="343">
        <f t="shared" si="131"/>
        <v>0</v>
      </c>
      <c r="G115" s="232"/>
      <c r="H115" s="107"/>
      <c r="I115" s="233">
        <f t="shared" si="132"/>
        <v>0</v>
      </c>
      <c r="J115" s="107"/>
      <c r="K115" s="108"/>
      <c r="L115" s="234">
        <f t="shared" si="133"/>
        <v>0</v>
      </c>
      <c r="M115" s="235"/>
      <c r="N115" s="108"/>
      <c r="O115" s="233">
        <f t="shared" si="134"/>
        <v>0</v>
      </c>
      <c r="P115" s="236"/>
    </row>
    <row r="116" spans="1:16" x14ac:dyDescent="0.25">
      <c r="A116" s="237">
        <v>2260</v>
      </c>
      <c r="B116" s="101" t="s">
        <v>129</v>
      </c>
      <c r="C116" s="102">
        <f t="shared" si="98"/>
        <v>2891</v>
      </c>
      <c r="D116" s="238">
        <f>SUM(D117:D121)</f>
        <v>2891</v>
      </c>
      <c r="E116" s="477">
        <f t="shared" ref="E116:F116" si="135">SUM(E117:E121)</f>
        <v>0</v>
      </c>
      <c r="F116" s="432">
        <f t="shared" si="135"/>
        <v>2891</v>
      </c>
      <c r="G116" s="238">
        <f>SUM(G117:G121)</f>
        <v>0</v>
      </c>
      <c r="H116" s="234">
        <f t="shared" ref="H116:I116" si="136">SUM(H117:H121)</f>
        <v>0</v>
      </c>
      <c r="I116" s="432">
        <f t="shared" si="136"/>
        <v>0</v>
      </c>
      <c r="J116" s="240">
        <f>SUM(J117:J121)</f>
        <v>0</v>
      </c>
      <c r="K116" s="477">
        <f t="shared" ref="K116:L116" si="137">SUM(K117:K121)</f>
        <v>0</v>
      </c>
      <c r="L116" s="432">
        <f t="shared" si="137"/>
        <v>0</v>
      </c>
      <c r="M116" s="102">
        <f>SUM(M117:M121)</f>
        <v>0</v>
      </c>
      <c r="N116" s="239">
        <f t="shared" ref="N116:O116" si="138">SUM(N117:N121)</f>
        <v>0</v>
      </c>
      <c r="O116" s="233">
        <f t="shared" si="138"/>
        <v>0</v>
      </c>
      <c r="P116" s="236"/>
    </row>
    <row r="117" spans="1:16" hidden="1" x14ac:dyDescent="0.25">
      <c r="A117" s="58">
        <v>2261</v>
      </c>
      <c r="B117" s="101" t="s">
        <v>130</v>
      </c>
      <c r="C117" s="102">
        <f t="shared" si="98"/>
        <v>0</v>
      </c>
      <c r="D117" s="232">
        <v>0</v>
      </c>
      <c r="E117" s="108"/>
      <c r="F117" s="343">
        <f t="shared" ref="F117:F121" si="139">D117+E117</f>
        <v>0</v>
      </c>
      <c r="G117" s="232"/>
      <c r="H117" s="107"/>
      <c r="I117" s="233">
        <f t="shared" ref="I117:I121" si="140">G117+H117</f>
        <v>0</v>
      </c>
      <c r="J117" s="107"/>
      <c r="K117" s="108"/>
      <c r="L117" s="234">
        <f t="shared" ref="L117:L121" si="141">J117+K117</f>
        <v>0</v>
      </c>
      <c r="M117" s="235"/>
      <c r="N117" s="108"/>
      <c r="O117" s="233">
        <f t="shared" ref="O117:O121" si="142">M117+N117</f>
        <v>0</v>
      </c>
      <c r="P117" s="236"/>
    </row>
    <row r="118" spans="1:16" x14ac:dyDescent="0.25">
      <c r="A118" s="58">
        <v>2262</v>
      </c>
      <c r="B118" s="101" t="s">
        <v>131</v>
      </c>
      <c r="C118" s="102">
        <f t="shared" si="98"/>
        <v>2891</v>
      </c>
      <c r="D118" s="232">
        <f>1620+900+500-129</f>
        <v>2891</v>
      </c>
      <c r="E118" s="476"/>
      <c r="F118" s="432">
        <f t="shared" si="139"/>
        <v>2891</v>
      </c>
      <c r="G118" s="232"/>
      <c r="H118" s="515"/>
      <c r="I118" s="432">
        <f t="shared" si="140"/>
        <v>0</v>
      </c>
      <c r="J118" s="107"/>
      <c r="K118" s="476"/>
      <c r="L118" s="432">
        <f t="shared" si="141"/>
        <v>0</v>
      </c>
      <c r="M118" s="235"/>
      <c r="N118" s="108"/>
      <c r="O118" s="233">
        <f t="shared" si="142"/>
        <v>0</v>
      </c>
      <c r="P118" s="236"/>
    </row>
    <row r="119" spans="1:16" hidden="1" x14ac:dyDescent="0.25">
      <c r="A119" s="58">
        <v>2263</v>
      </c>
      <c r="B119" s="101" t="s">
        <v>132</v>
      </c>
      <c r="C119" s="102">
        <f t="shared" si="98"/>
        <v>0</v>
      </c>
      <c r="D119" s="232">
        <v>0</v>
      </c>
      <c r="E119" s="108"/>
      <c r="F119" s="343">
        <f t="shared" si="139"/>
        <v>0</v>
      </c>
      <c r="G119" s="232"/>
      <c r="H119" s="107"/>
      <c r="I119" s="233">
        <f t="shared" si="140"/>
        <v>0</v>
      </c>
      <c r="J119" s="107"/>
      <c r="K119" s="108"/>
      <c r="L119" s="234">
        <f t="shared" si="141"/>
        <v>0</v>
      </c>
      <c r="M119" s="235"/>
      <c r="N119" s="108"/>
      <c r="O119" s="233">
        <f t="shared" si="142"/>
        <v>0</v>
      </c>
      <c r="P119" s="236"/>
    </row>
    <row r="120" spans="1:16" ht="24" hidden="1" x14ac:dyDescent="0.25">
      <c r="A120" s="58">
        <v>2264</v>
      </c>
      <c r="B120" s="101" t="s">
        <v>133</v>
      </c>
      <c r="C120" s="102">
        <f t="shared" si="98"/>
        <v>0</v>
      </c>
      <c r="D120" s="232">
        <v>0</v>
      </c>
      <c r="E120" s="108"/>
      <c r="F120" s="343">
        <f t="shared" si="139"/>
        <v>0</v>
      </c>
      <c r="G120" s="232"/>
      <c r="H120" s="107"/>
      <c r="I120" s="233">
        <f t="shared" si="140"/>
        <v>0</v>
      </c>
      <c r="J120" s="107"/>
      <c r="K120" s="108"/>
      <c r="L120" s="234">
        <f t="shared" si="141"/>
        <v>0</v>
      </c>
      <c r="M120" s="235"/>
      <c r="N120" s="108"/>
      <c r="O120" s="233">
        <f t="shared" si="142"/>
        <v>0</v>
      </c>
      <c r="P120" s="236"/>
    </row>
    <row r="121" spans="1:16" hidden="1" x14ac:dyDescent="0.25">
      <c r="A121" s="58">
        <v>2269</v>
      </c>
      <c r="B121" s="101" t="s">
        <v>134</v>
      </c>
      <c r="C121" s="102">
        <f t="shared" si="98"/>
        <v>0</v>
      </c>
      <c r="D121" s="232">
        <v>0</v>
      </c>
      <c r="E121" s="108"/>
      <c r="F121" s="343">
        <f t="shared" si="139"/>
        <v>0</v>
      </c>
      <c r="G121" s="232"/>
      <c r="H121" s="107"/>
      <c r="I121" s="233">
        <f t="shared" si="140"/>
        <v>0</v>
      </c>
      <c r="J121" s="107"/>
      <c r="K121" s="108"/>
      <c r="L121" s="234">
        <f t="shared" si="141"/>
        <v>0</v>
      </c>
      <c r="M121" s="235"/>
      <c r="N121" s="108"/>
      <c r="O121" s="233">
        <f t="shared" si="142"/>
        <v>0</v>
      </c>
      <c r="P121" s="236"/>
    </row>
    <row r="122" spans="1:16" x14ac:dyDescent="0.25">
      <c r="A122" s="237">
        <v>2270</v>
      </c>
      <c r="B122" s="101" t="s">
        <v>135</v>
      </c>
      <c r="C122" s="102">
        <f t="shared" si="98"/>
        <v>8264</v>
      </c>
      <c r="D122" s="238">
        <f>SUM(D123:D127)</f>
        <v>8264</v>
      </c>
      <c r="E122" s="477">
        <f t="shared" ref="E122:F122" si="143">SUM(E123:E127)</f>
        <v>0</v>
      </c>
      <c r="F122" s="432">
        <f t="shared" si="143"/>
        <v>8264</v>
      </c>
      <c r="G122" s="238">
        <f>SUM(G123:G127)</f>
        <v>0</v>
      </c>
      <c r="H122" s="234">
        <f t="shared" ref="H122:I122" si="144">SUM(H123:H127)</f>
        <v>0</v>
      </c>
      <c r="I122" s="432">
        <f t="shared" si="144"/>
        <v>0</v>
      </c>
      <c r="J122" s="240">
        <f>SUM(J123:J127)</f>
        <v>0</v>
      </c>
      <c r="K122" s="477">
        <f t="shared" ref="K122:L122" si="145">SUM(K123:K127)</f>
        <v>0</v>
      </c>
      <c r="L122" s="432">
        <f t="shared" si="145"/>
        <v>0</v>
      </c>
      <c r="M122" s="102">
        <f>SUM(M123:M127)</f>
        <v>0</v>
      </c>
      <c r="N122" s="239">
        <f t="shared" ref="N122:O122" si="146">SUM(N123:N127)</f>
        <v>0</v>
      </c>
      <c r="O122" s="233">
        <f t="shared" si="146"/>
        <v>0</v>
      </c>
      <c r="P122" s="236"/>
    </row>
    <row r="123" spans="1:16" hidden="1" x14ac:dyDescent="0.25">
      <c r="A123" s="58">
        <v>2272</v>
      </c>
      <c r="B123" s="252" t="s">
        <v>136</v>
      </c>
      <c r="C123" s="102">
        <f t="shared" si="98"/>
        <v>0</v>
      </c>
      <c r="D123" s="232">
        <v>0</v>
      </c>
      <c r="E123" s="108"/>
      <c r="F123" s="343">
        <f t="shared" ref="F123:F127" si="147">D123+E123</f>
        <v>0</v>
      </c>
      <c r="G123" s="232"/>
      <c r="H123" s="107"/>
      <c r="I123" s="233">
        <f t="shared" ref="I123:I127" si="148">G123+H123</f>
        <v>0</v>
      </c>
      <c r="J123" s="107"/>
      <c r="K123" s="108"/>
      <c r="L123" s="234">
        <f t="shared" ref="L123:L127" si="149">J123+K123</f>
        <v>0</v>
      </c>
      <c r="M123" s="235"/>
      <c r="N123" s="108"/>
      <c r="O123" s="233">
        <f t="shared" ref="O123:O127" si="150">M123+N123</f>
        <v>0</v>
      </c>
      <c r="P123" s="236"/>
    </row>
    <row r="124" spans="1:16" ht="24" hidden="1" x14ac:dyDescent="0.25">
      <c r="A124" s="58">
        <v>2274</v>
      </c>
      <c r="B124" s="253" t="s">
        <v>137</v>
      </c>
      <c r="C124" s="102">
        <f t="shared" si="98"/>
        <v>0</v>
      </c>
      <c r="D124" s="232">
        <v>0</v>
      </c>
      <c r="E124" s="108"/>
      <c r="F124" s="343">
        <f t="shared" si="147"/>
        <v>0</v>
      </c>
      <c r="G124" s="232"/>
      <c r="H124" s="107"/>
      <c r="I124" s="233">
        <f t="shared" si="148"/>
        <v>0</v>
      </c>
      <c r="J124" s="107"/>
      <c r="K124" s="108"/>
      <c r="L124" s="234">
        <f t="shared" si="149"/>
        <v>0</v>
      </c>
      <c r="M124" s="235"/>
      <c r="N124" s="108"/>
      <c r="O124" s="233">
        <f t="shared" si="150"/>
        <v>0</v>
      </c>
      <c r="P124" s="236"/>
    </row>
    <row r="125" spans="1:16" ht="24" hidden="1" x14ac:dyDescent="0.25">
      <c r="A125" s="58">
        <v>2275</v>
      </c>
      <c r="B125" s="101" t="s">
        <v>138</v>
      </c>
      <c r="C125" s="102">
        <f t="shared" si="98"/>
        <v>0</v>
      </c>
      <c r="D125" s="232">
        <v>0</v>
      </c>
      <c r="E125" s="108"/>
      <c r="F125" s="343">
        <f t="shared" si="147"/>
        <v>0</v>
      </c>
      <c r="G125" s="232"/>
      <c r="H125" s="107"/>
      <c r="I125" s="233">
        <f t="shared" si="148"/>
        <v>0</v>
      </c>
      <c r="J125" s="107"/>
      <c r="K125" s="108"/>
      <c r="L125" s="234">
        <f t="shared" si="149"/>
        <v>0</v>
      </c>
      <c r="M125" s="235"/>
      <c r="N125" s="108"/>
      <c r="O125" s="233">
        <f t="shared" si="150"/>
        <v>0</v>
      </c>
      <c r="P125" s="236"/>
    </row>
    <row r="126" spans="1:16" ht="36" hidden="1" x14ac:dyDescent="0.25">
      <c r="A126" s="58">
        <v>2276</v>
      </c>
      <c r="B126" s="101" t="s">
        <v>139</v>
      </c>
      <c r="C126" s="102">
        <f t="shared" si="98"/>
        <v>0</v>
      </c>
      <c r="D126" s="232">
        <v>0</v>
      </c>
      <c r="E126" s="108"/>
      <c r="F126" s="343">
        <f t="shared" si="147"/>
        <v>0</v>
      </c>
      <c r="G126" s="232"/>
      <c r="H126" s="107"/>
      <c r="I126" s="233">
        <f t="shared" si="148"/>
        <v>0</v>
      </c>
      <c r="J126" s="107"/>
      <c r="K126" s="108"/>
      <c r="L126" s="234">
        <f t="shared" si="149"/>
        <v>0</v>
      </c>
      <c r="M126" s="235"/>
      <c r="N126" s="108"/>
      <c r="O126" s="233">
        <f t="shared" si="150"/>
        <v>0</v>
      </c>
      <c r="P126" s="236"/>
    </row>
    <row r="127" spans="1:16" ht="24" x14ac:dyDescent="0.25">
      <c r="A127" s="58">
        <v>2279</v>
      </c>
      <c r="B127" s="101" t="s">
        <v>140</v>
      </c>
      <c r="C127" s="102">
        <f t="shared" si="98"/>
        <v>8264</v>
      </c>
      <c r="D127" s="232">
        <f>9781+450-150-1300-517</f>
        <v>8264</v>
      </c>
      <c r="E127" s="476"/>
      <c r="F127" s="432">
        <f t="shared" si="147"/>
        <v>8264</v>
      </c>
      <c r="G127" s="232"/>
      <c r="H127" s="515"/>
      <c r="I127" s="432">
        <f t="shared" si="148"/>
        <v>0</v>
      </c>
      <c r="J127" s="107"/>
      <c r="K127" s="476"/>
      <c r="L127" s="432">
        <f t="shared" si="149"/>
        <v>0</v>
      </c>
      <c r="M127" s="235"/>
      <c r="N127" s="108"/>
      <c r="O127" s="233">
        <f t="shared" si="150"/>
        <v>0</v>
      </c>
      <c r="P127" s="236"/>
    </row>
    <row r="128" spans="1:16" ht="24" hidden="1" x14ac:dyDescent="0.25">
      <c r="A128" s="496">
        <v>2280</v>
      </c>
      <c r="B128" s="91" t="s">
        <v>141</v>
      </c>
      <c r="C128" s="92">
        <f t="shared" si="98"/>
        <v>0</v>
      </c>
      <c r="D128" s="246">
        <f t="shared" ref="D128:O128" si="151">SUM(D129)</f>
        <v>0</v>
      </c>
      <c r="E128" s="247">
        <f t="shared" si="151"/>
        <v>0</v>
      </c>
      <c r="F128" s="359">
        <f t="shared" si="151"/>
        <v>0</v>
      </c>
      <c r="G128" s="246">
        <f t="shared" si="151"/>
        <v>0</v>
      </c>
      <c r="H128" s="248">
        <f t="shared" si="151"/>
        <v>0</v>
      </c>
      <c r="I128" s="228">
        <f t="shared" si="151"/>
        <v>0</v>
      </c>
      <c r="J128" s="248">
        <f t="shared" si="151"/>
        <v>0</v>
      </c>
      <c r="K128" s="247">
        <f t="shared" si="151"/>
        <v>0</v>
      </c>
      <c r="L128" s="229">
        <f t="shared" si="151"/>
        <v>0</v>
      </c>
      <c r="M128" s="102">
        <f t="shared" si="151"/>
        <v>0</v>
      </c>
      <c r="N128" s="239">
        <f t="shared" si="151"/>
        <v>0</v>
      </c>
      <c r="O128" s="233">
        <f t="shared" si="151"/>
        <v>0</v>
      </c>
      <c r="P128" s="236"/>
    </row>
    <row r="129" spans="1:16" ht="24" hidden="1" x14ac:dyDescent="0.25">
      <c r="A129" s="58">
        <v>2283</v>
      </c>
      <c r="B129" s="101" t="s">
        <v>142</v>
      </c>
      <c r="C129" s="102">
        <f t="shared" si="98"/>
        <v>0</v>
      </c>
      <c r="D129" s="232">
        <v>0</v>
      </c>
      <c r="E129" s="108"/>
      <c r="F129" s="343">
        <f>D129+E129</f>
        <v>0</v>
      </c>
      <c r="G129" s="232"/>
      <c r="H129" s="107"/>
      <c r="I129" s="233">
        <f>G129+H129</f>
        <v>0</v>
      </c>
      <c r="J129" s="107"/>
      <c r="K129" s="108"/>
      <c r="L129" s="234">
        <f>J129+K129</f>
        <v>0</v>
      </c>
      <c r="M129" s="235"/>
      <c r="N129" s="108"/>
      <c r="O129" s="233">
        <f>M129+N129</f>
        <v>0</v>
      </c>
      <c r="P129" s="236"/>
    </row>
    <row r="130" spans="1:16" ht="38.25" customHeight="1" x14ac:dyDescent="0.25">
      <c r="A130" s="76">
        <v>2300</v>
      </c>
      <c r="B130" s="213" t="s">
        <v>143</v>
      </c>
      <c r="C130" s="77">
        <f t="shared" si="98"/>
        <v>10483</v>
      </c>
      <c r="D130" s="214">
        <f>SUM(D131,D136,D140,D141,D144,D151,D159,D160,D163)</f>
        <v>10483</v>
      </c>
      <c r="E130" s="473">
        <f t="shared" ref="E130:F130" si="152">SUM(E131,E136,E140,E141,E144,E151,E159,E160,E163)</f>
        <v>0</v>
      </c>
      <c r="F130" s="424">
        <f t="shared" si="152"/>
        <v>10483</v>
      </c>
      <c r="G130" s="214">
        <f>SUM(G131,G136,G140,G141,G144,G151,G159,G160,G163)</f>
        <v>0</v>
      </c>
      <c r="H130" s="89">
        <f t="shared" ref="H130:I130" si="153">SUM(H131,H136,H140,H141,H144,H151,H159,H160,H163)</f>
        <v>0</v>
      </c>
      <c r="I130" s="424">
        <f t="shared" si="153"/>
        <v>0</v>
      </c>
      <c r="J130" s="87">
        <f>SUM(J131,J136,J140,J141,J144,J151,J159,J160,J163)</f>
        <v>0</v>
      </c>
      <c r="K130" s="473">
        <f t="shared" ref="K130:L130" si="154">SUM(K131,K136,K140,K141,K144,K151,K159,K160,K163)</f>
        <v>0</v>
      </c>
      <c r="L130" s="424">
        <f t="shared" si="154"/>
        <v>0</v>
      </c>
      <c r="M130" s="77">
        <f>SUM(M131,M136,M140,M141,M144,M151,M159,M160,M163)</f>
        <v>0</v>
      </c>
      <c r="N130" s="88">
        <f t="shared" ref="N130:O130" si="155">SUM(N131,N136,N140,N141,N144,N151,N159,N160,N163)</f>
        <v>0</v>
      </c>
      <c r="O130" s="215">
        <f t="shared" si="155"/>
        <v>0</v>
      </c>
      <c r="P130" s="245"/>
    </row>
    <row r="131" spans="1:16" ht="24" x14ac:dyDescent="0.25">
      <c r="A131" s="496">
        <v>2310</v>
      </c>
      <c r="B131" s="91" t="s">
        <v>144</v>
      </c>
      <c r="C131" s="92">
        <f t="shared" si="98"/>
        <v>8658</v>
      </c>
      <c r="D131" s="246">
        <f t="shared" ref="D131:O131" si="156">SUM(D132:D135)</f>
        <v>8658</v>
      </c>
      <c r="E131" s="480">
        <f t="shared" si="156"/>
        <v>0</v>
      </c>
      <c r="F131" s="433">
        <f t="shared" si="156"/>
        <v>8658</v>
      </c>
      <c r="G131" s="246">
        <f t="shared" si="156"/>
        <v>0</v>
      </c>
      <c r="H131" s="229">
        <f t="shared" si="156"/>
        <v>0</v>
      </c>
      <c r="I131" s="433">
        <f t="shared" si="156"/>
        <v>0</v>
      </c>
      <c r="J131" s="248">
        <f t="shared" si="156"/>
        <v>0</v>
      </c>
      <c r="K131" s="480">
        <f t="shared" si="156"/>
        <v>0</v>
      </c>
      <c r="L131" s="433">
        <f t="shared" si="156"/>
        <v>0</v>
      </c>
      <c r="M131" s="92">
        <f t="shared" si="156"/>
        <v>0</v>
      </c>
      <c r="N131" s="247">
        <f t="shared" si="156"/>
        <v>0</v>
      </c>
      <c r="O131" s="228">
        <f t="shared" si="156"/>
        <v>0</v>
      </c>
      <c r="P131" s="231"/>
    </row>
    <row r="132" spans="1:16" x14ac:dyDescent="0.25">
      <c r="A132" s="58">
        <v>2311</v>
      </c>
      <c r="B132" s="101" t="s">
        <v>145</v>
      </c>
      <c r="C132" s="102">
        <f t="shared" si="98"/>
        <v>87</v>
      </c>
      <c r="D132" s="232">
        <f>100-13</f>
        <v>87</v>
      </c>
      <c r="E132" s="476"/>
      <c r="F132" s="432">
        <f t="shared" ref="F132:F135" si="157">D132+E132</f>
        <v>87</v>
      </c>
      <c r="G132" s="232"/>
      <c r="H132" s="515"/>
      <c r="I132" s="432">
        <f t="shared" ref="I132:I135" si="158">G132+H132</f>
        <v>0</v>
      </c>
      <c r="J132" s="107"/>
      <c r="K132" s="476"/>
      <c r="L132" s="432">
        <f t="shared" ref="L132:L135" si="159">J132+K132</f>
        <v>0</v>
      </c>
      <c r="M132" s="235"/>
      <c r="N132" s="108"/>
      <c r="O132" s="233">
        <f t="shared" ref="O132:O135" si="160">M132+N132</f>
        <v>0</v>
      </c>
      <c r="P132" s="236"/>
    </row>
    <row r="133" spans="1:16" hidden="1" x14ac:dyDescent="0.25">
      <c r="A133" s="58">
        <v>2312</v>
      </c>
      <c r="B133" s="101" t="s">
        <v>146</v>
      </c>
      <c r="C133" s="102">
        <f t="shared" si="98"/>
        <v>0</v>
      </c>
      <c r="D133" s="232">
        <v>0</v>
      </c>
      <c r="E133" s="108"/>
      <c r="F133" s="343">
        <f t="shared" si="157"/>
        <v>0</v>
      </c>
      <c r="G133" s="232"/>
      <c r="H133" s="107"/>
      <c r="I133" s="233">
        <f t="shared" si="158"/>
        <v>0</v>
      </c>
      <c r="J133" s="107"/>
      <c r="K133" s="108"/>
      <c r="L133" s="234">
        <f t="shared" si="159"/>
        <v>0</v>
      </c>
      <c r="M133" s="235"/>
      <c r="N133" s="108"/>
      <c r="O133" s="233">
        <f t="shared" si="160"/>
        <v>0</v>
      </c>
      <c r="P133" s="236"/>
    </row>
    <row r="134" spans="1:16" hidden="1" x14ac:dyDescent="0.25">
      <c r="A134" s="58">
        <v>2313</v>
      </c>
      <c r="B134" s="101" t="s">
        <v>147</v>
      </c>
      <c r="C134" s="102">
        <f t="shared" si="98"/>
        <v>0</v>
      </c>
      <c r="D134" s="232">
        <v>0</v>
      </c>
      <c r="E134" s="108"/>
      <c r="F134" s="343">
        <f t="shared" si="157"/>
        <v>0</v>
      </c>
      <c r="G134" s="232"/>
      <c r="H134" s="107"/>
      <c r="I134" s="233">
        <f t="shared" si="158"/>
        <v>0</v>
      </c>
      <c r="J134" s="107"/>
      <c r="K134" s="108"/>
      <c r="L134" s="234">
        <f t="shared" si="159"/>
        <v>0</v>
      </c>
      <c r="M134" s="235"/>
      <c r="N134" s="108"/>
      <c r="O134" s="233">
        <f t="shared" si="160"/>
        <v>0</v>
      </c>
      <c r="P134" s="236"/>
    </row>
    <row r="135" spans="1:16" ht="36" customHeight="1" x14ac:dyDescent="0.25">
      <c r="A135" s="58">
        <v>2314</v>
      </c>
      <c r="B135" s="101" t="s">
        <v>148</v>
      </c>
      <c r="C135" s="102">
        <f t="shared" si="98"/>
        <v>8571</v>
      </c>
      <c r="D135" s="232">
        <f>12535-3625-339</f>
        <v>8571</v>
      </c>
      <c r="E135" s="476"/>
      <c r="F135" s="432">
        <f t="shared" si="157"/>
        <v>8571</v>
      </c>
      <c r="G135" s="232"/>
      <c r="H135" s="515"/>
      <c r="I135" s="432">
        <f t="shared" si="158"/>
        <v>0</v>
      </c>
      <c r="J135" s="107"/>
      <c r="K135" s="476"/>
      <c r="L135" s="432">
        <f t="shared" si="159"/>
        <v>0</v>
      </c>
      <c r="M135" s="235"/>
      <c r="N135" s="108"/>
      <c r="O135" s="233">
        <f t="shared" si="160"/>
        <v>0</v>
      </c>
      <c r="P135" s="236"/>
    </row>
    <row r="136" spans="1:16" hidden="1" x14ac:dyDescent="0.25">
      <c r="A136" s="237">
        <v>2320</v>
      </c>
      <c r="B136" s="101" t="s">
        <v>149</v>
      </c>
      <c r="C136" s="102">
        <f t="shared" si="98"/>
        <v>0</v>
      </c>
      <c r="D136" s="238">
        <f>SUM(D137:D139)</f>
        <v>0</v>
      </c>
      <c r="E136" s="239">
        <f t="shared" ref="E136:F136" si="161">SUM(E137:E139)</f>
        <v>0</v>
      </c>
      <c r="F136" s="343">
        <f t="shared" si="161"/>
        <v>0</v>
      </c>
      <c r="G136" s="238">
        <f>SUM(G137:G139)</f>
        <v>0</v>
      </c>
      <c r="H136" s="240">
        <f t="shared" ref="H136:I136" si="162">SUM(H137:H139)</f>
        <v>0</v>
      </c>
      <c r="I136" s="233">
        <f t="shared" si="162"/>
        <v>0</v>
      </c>
      <c r="J136" s="240">
        <f>SUM(J137:J139)</f>
        <v>0</v>
      </c>
      <c r="K136" s="239">
        <f t="shared" ref="K136:L136" si="163">SUM(K137:K139)</f>
        <v>0</v>
      </c>
      <c r="L136" s="234">
        <f t="shared" si="163"/>
        <v>0</v>
      </c>
      <c r="M136" s="102">
        <f>SUM(M137:M139)</f>
        <v>0</v>
      </c>
      <c r="N136" s="239">
        <f t="shared" ref="N136:O136" si="164">SUM(N137:N139)</f>
        <v>0</v>
      </c>
      <c r="O136" s="233">
        <f t="shared" si="164"/>
        <v>0</v>
      </c>
      <c r="P136" s="236"/>
    </row>
    <row r="137" spans="1:16" hidden="1" x14ac:dyDescent="0.25">
      <c r="A137" s="58">
        <v>2321</v>
      </c>
      <c r="B137" s="101" t="s">
        <v>150</v>
      </c>
      <c r="C137" s="102">
        <f t="shared" si="98"/>
        <v>0</v>
      </c>
      <c r="D137" s="232">
        <v>0</v>
      </c>
      <c r="E137" s="108"/>
      <c r="F137" s="343">
        <f t="shared" ref="F137:F140" si="165">D137+E137</f>
        <v>0</v>
      </c>
      <c r="G137" s="232"/>
      <c r="H137" s="107"/>
      <c r="I137" s="233">
        <f t="shared" ref="I137:I140" si="166">G137+H137</f>
        <v>0</v>
      </c>
      <c r="J137" s="107"/>
      <c r="K137" s="108"/>
      <c r="L137" s="234">
        <f t="shared" ref="L137:L140" si="167">J137+K137</f>
        <v>0</v>
      </c>
      <c r="M137" s="235"/>
      <c r="N137" s="108"/>
      <c r="O137" s="233">
        <f t="shared" ref="O137:O140" si="168">M137+N137</f>
        <v>0</v>
      </c>
      <c r="P137" s="236"/>
    </row>
    <row r="138" spans="1:16" hidden="1" x14ac:dyDescent="0.25">
      <c r="A138" s="58">
        <v>2322</v>
      </c>
      <c r="B138" s="101" t="s">
        <v>151</v>
      </c>
      <c r="C138" s="102">
        <f t="shared" si="98"/>
        <v>0</v>
      </c>
      <c r="D138" s="232">
        <v>0</v>
      </c>
      <c r="E138" s="108"/>
      <c r="F138" s="343">
        <f t="shared" si="165"/>
        <v>0</v>
      </c>
      <c r="G138" s="232"/>
      <c r="H138" s="107"/>
      <c r="I138" s="233">
        <f t="shared" si="166"/>
        <v>0</v>
      </c>
      <c r="J138" s="107"/>
      <c r="K138" s="108"/>
      <c r="L138" s="234">
        <f t="shared" si="167"/>
        <v>0</v>
      </c>
      <c r="M138" s="235"/>
      <c r="N138" s="108"/>
      <c r="O138" s="233">
        <f t="shared" si="168"/>
        <v>0</v>
      </c>
      <c r="P138" s="236"/>
    </row>
    <row r="139" spans="1:16" ht="10.5" hidden="1" customHeight="1" x14ac:dyDescent="0.25">
      <c r="A139" s="58">
        <v>2329</v>
      </c>
      <c r="B139" s="101" t="s">
        <v>152</v>
      </c>
      <c r="C139" s="102">
        <f t="shared" si="98"/>
        <v>0</v>
      </c>
      <c r="D139" s="232">
        <v>0</v>
      </c>
      <c r="E139" s="108"/>
      <c r="F139" s="343">
        <f t="shared" si="165"/>
        <v>0</v>
      </c>
      <c r="G139" s="232"/>
      <c r="H139" s="107"/>
      <c r="I139" s="233">
        <f t="shared" si="166"/>
        <v>0</v>
      </c>
      <c r="J139" s="107"/>
      <c r="K139" s="108"/>
      <c r="L139" s="234">
        <f t="shared" si="167"/>
        <v>0</v>
      </c>
      <c r="M139" s="235"/>
      <c r="N139" s="108"/>
      <c r="O139" s="233">
        <f t="shared" si="168"/>
        <v>0</v>
      </c>
      <c r="P139" s="236"/>
    </row>
    <row r="140" spans="1:16" hidden="1" x14ac:dyDescent="0.25">
      <c r="A140" s="237">
        <v>2330</v>
      </c>
      <c r="B140" s="101" t="s">
        <v>153</v>
      </c>
      <c r="C140" s="102">
        <f t="shared" si="98"/>
        <v>0</v>
      </c>
      <c r="D140" s="232">
        <v>0</v>
      </c>
      <c r="E140" s="108"/>
      <c r="F140" s="343">
        <f t="shared" si="165"/>
        <v>0</v>
      </c>
      <c r="G140" s="232"/>
      <c r="H140" s="107"/>
      <c r="I140" s="233">
        <f t="shared" si="166"/>
        <v>0</v>
      </c>
      <c r="J140" s="107"/>
      <c r="K140" s="108"/>
      <c r="L140" s="234">
        <f t="shared" si="167"/>
        <v>0</v>
      </c>
      <c r="M140" s="235"/>
      <c r="N140" s="108"/>
      <c r="O140" s="233">
        <f t="shared" si="168"/>
        <v>0</v>
      </c>
      <c r="P140" s="236"/>
    </row>
    <row r="141" spans="1:16" ht="48" hidden="1" x14ac:dyDescent="0.25">
      <c r="A141" s="237">
        <v>2340</v>
      </c>
      <c r="B141" s="101" t="s">
        <v>154</v>
      </c>
      <c r="C141" s="102">
        <f t="shared" si="98"/>
        <v>0</v>
      </c>
      <c r="D141" s="238">
        <f>SUM(D142:D143)</f>
        <v>0</v>
      </c>
      <c r="E141" s="239">
        <f t="shared" ref="E141:F141" si="169">SUM(E142:E143)</f>
        <v>0</v>
      </c>
      <c r="F141" s="343">
        <f t="shared" si="169"/>
        <v>0</v>
      </c>
      <c r="G141" s="238">
        <f>SUM(G142:G143)</f>
        <v>0</v>
      </c>
      <c r="H141" s="240">
        <f t="shared" ref="H141:I141" si="170">SUM(H142:H143)</f>
        <v>0</v>
      </c>
      <c r="I141" s="233">
        <f t="shared" si="170"/>
        <v>0</v>
      </c>
      <c r="J141" s="240">
        <f>SUM(J142:J143)</f>
        <v>0</v>
      </c>
      <c r="K141" s="239">
        <f t="shared" ref="K141:L141" si="171">SUM(K142:K143)</f>
        <v>0</v>
      </c>
      <c r="L141" s="234">
        <f t="shared" si="171"/>
        <v>0</v>
      </c>
      <c r="M141" s="102">
        <f>SUM(M142:M143)</f>
        <v>0</v>
      </c>
      <c r="N141" s="239">
        <f t="shared" ref="N141:O141" si="172">SUM(N142:N143)</f>
        <v>0</v>
      </c>
      <c r="O141" s="233">
        <f t="shared" si="172"/>
        <v>0</v>
      </c>
      <c r="P141" s="236"/>
    </row>
    <row r="142" spans="1:16" hidden="1" x14ac:dyDescent="0.25">
      <c r="A142" s="58">
        <v>2341</v>
      </c>
      <c r="B142" s="101" t="s">
        <v>155</v>
      </c>
      <c r="C142" s="102">
        <f t="shared" si="98"/>
        <v>0</v>
      </c>
      <c r="D142" s="232">
        <v>0</v>
      </c>
      <c r="E142" s="108"/>
      <c r="F142" s="343">
        <f t="shared" ref="F142:F143" si="173">D142+E142</f>
        <v>0</v>
      </c>
      <c r="G142" s="232"/>
      <c r="H142" s="107"/>
      <c r="I142" s="233">
        <f t="shared" ref="I142:I143" si="174">G142+H142</f>
        <v>0</v>
      </c>
      <c r="J142" s="107"/>
      <c r="K142" s="108"/>
      <c r="L142" s="234">
        <f t="shared" ref="L142:L143" si="175">J142+K142</f>
        <v>0</v>
      </c>
      <c r="M142" s="235"/>
      <c r="N142" s="108"/>
      <c r="O142" s="233">
        <f t="shared" ref="O142:O143" si="176">M142+N142</f>
        <v>0</v>
      </c>
      <c r="P142" s="236"/>
    </row>
    <row r="143" spans="1:16" ht="24" hidden="1" x14ac:dyDescent="0.25">
      <c r="A143" s="58">
        <v>2344</v>
      </c>
      <c r="B143" s="101" t="s">
        <v>156</v>
      </c>
      <c r="C143" s="102">
        <f t="shared" si="98"/>
        <v>0</v>
      </c>
      <c r="D143" s="232">
        <v>0</v>
      </c>
      <c r="E143" s="108"/>
      <c r="F143" s="343">
        <f t="shared" si="173"/>
        <v>0</v>
      </c>
      <c r="G143" s="232"/>
      <c r="H143" s="107"/>
      <c r="I143" s="233">
        <f t="shared" si="174"/>
        <v>0</v>
      </c>
      <c r="J143" s="107"/>
      <c r="K143" s="108"/>
      <c r="L143" s="234">
        <f t="shared" si="175"/>
        <v>0</v>
      </c>
      <c r="M143" s="235"/>
      <c r="N143" s="108"/>
      <c r="O143" s="233">
        <f t="shared" si="176"/>
        <v>0</v>
      </c>
      <c r="P143" s="236"/>
    </row>
    <row r="144" spans="1:16" ht="24" hidden="1" x14ac:dyDescent="0.25">
      <c r="A144" s="220">
        <v>2350</v>
      </c>
      <c r="B144" s="164" t="s">
        <v>157</v>
      </c>
      <c r="C144" s="170">
        <f t="shared" si="98"/>
        <v>0</v>
      </c>
      <c r="D144" s="221">
        <f>SUM(D145:D150)</f>
        <v>0</v>
      </c>
      <c r="E144" s="222">
        <f t="shared" ref="E144:F144" si="177">SUM(E145:E150)</f>
        <v>0</v>
      </c>
      <c r="F144" s="358">
        <f t="shared" si="177"/>
        <v>0</v>
      </c>
      <c r="G144" s="221">
        <f>SUM(G145:G150)</f>
        <v>0</v>
      </c>
      <c r="H144" s="223">
        <f t="shared" ref="H144:I144" si="178">SUM(H145:H150)</f>
        <v>0</v>
      </c>
      <c r="I144" s="224">
        <f t="shared" si="178"/>
        <v>0</v>
      </c>
      <c r="J144" s="223">
        <f>SUM(J145:J150)</f>
        <v>0</v>
      </c>
      <c r="K144" s="222">
        <f t="shared" ref="K144:L144" si="179">SUM(K145:K150)</f>
        <v>0</v>
      </c>
      <c r="L144" s="225">
        <f t="shared" si="179"/>
        <v>0</v>
      </c>
      <c r="M144" s="170">
        <f>SUM(M145:M150)</f>
        <v>0</v>
      </c>
      <c r="N144" s="222">
        <f t="shared" ref="N144:O144" si="180">SUM(N145:N150)</f>
        <v>0</v>
      </c>
      <c r="O144" s="224">
        <f t="shared" si="180"/>
        <v>0</v>
      </c>
      <c r="P144" s="226"/>
    </row>
    <row r="145" spans="1:16" hidden="1" x14ac:dyDescent="0.25">
      <c r="A145" s="48">
        <v>2351</v>
      </c>
      <c r="B145" s="91" t="s">
        <v>158</v>
      </c>
      <c r="C145" s="92">
        <f t="shared" si="98"/>
        <v>0</v>
      </c>
      <c r="D145" s="227">
        <v>0</v>
      </c>
      <c r="E145" s="98"/>
      <c r="F145" s="359">
        <f t="shared" ref="F145:F150" si="181">D145+E145</f>
        <v>0</v>
      </c>
      <c r="G145" s="227"/>
      <c r="H145" s="97"/>
      <c r="I145" s="228">
        <f t="shared" ref="I145:I150" si="182">G145+H145</f>
        <v>0</v>
      </c>
      <c r="J145" s="97"/>
      <c r="K145" s="98"/>
      <c r="L145" s="229">
        <f t="shared" ref="L145:L150" si="183">J145+K145</f>
        <v>0</v>
      </c>
      <c r="M145" s="230"/>
      <c r="N145" s="98"/>
      <c r="O145" s="228">
        <f t="shared" ref="O145:O150" si="184">M145+N145</f>
        <v>0</v>
      </c>
      <c r="P145" s="231"/>
    </row>
    <row r="146" spans="1:16" hidden="1" x14ac:dyDescent="0.25">
      <c r="A146" s="58">
        <v>2352</v>
      </c>
      <c r="B146" s="101" t="s">
        <v>159</v>
      </c>
      <c r="C146" s="102">
        <f t="shared" si="98"/>
        <v>0</v>
      </c>
      <c r="D146" s="232">
        <v>0</v>
      </c>
      <c r="E146" s="108"/>
      <c r="F146" s="343">
        <f t="shared" si="181"/>
        <v>0</v>
      </c>
      <c r="G146" s="232"/>
      <c r="H146" s="107"/>
      <c r="I146" s="233">
        <f t="shared" si="182"/>
        <v>0</v>
      </c>
      <c r="J146" s="107"/>
      <c r="K146" s="108"/>
      <c r="L146" s="234">
        <f t="shared" si="183"/>
        <v>0</v>
      </c>
      <c r="M146" s="235"/>
      <c r="N146" s="108"/>
      <c r="O146" s="233">
        <f t="shared" si="184"/>
        <v>0</v>
      </c>
      <c r="P146" s="236"/>
    </row>
    <row r="147" spans="1:16" ht="24" hidden="1" x14ac:dyDescent="0.25">
      <c r="A147" s="58">
        <v>2353</v>
      </c>
      <c r="B147" s="101" t="s">
        <v>160</v>
      </c>
      <c r="C147" s="102">
        <f t="shared" si="98"/>
        <v>0</v>
      </c>
      <c r="D147" s="232">
        <v>0</v>
      </c>
      <c r="E147" s="108"/>
      <c r="F147" s="343">
        <f t="shared" si="181"/>
        <v>0</v>
      </c>
      <c r="G147" s="232"/>
      <c r="H147" s="107"/>
      <c r="I147" s="233">
        <f t="shared" si="182"/>
        <v>0</v>
      </c>
      <c r="J147" s="107"/>
      <c r="K147" s="108"/>
      <c r="L147" s="234">
        <f t="shared" si="183"/>
        <v>0</v>
      </c>
      <c r="M147" s="235"/>
      <c r="N147" s="108"/>
      <c r="O147" s="233">
        <f t="shared" si="184"/>
        <v>0</v>
      </c>
      <c r="P147" s="236"/>
    </row>
    <row r="148" spans="1:16" ht="24" hidden="1" x14ac:dyDescent="0.25">
      <c r="A148" s="58">
        <v>2354</v>
      </c>
      <c r="B148" s="101" t="s">
        <v>161</v>
      </c>
      <c r="C148" s="102">
        <f t="shared" si="98"/>
        <v>0</v>
      </c>
      <c r="D148" s="232">
        <v>0</v>
      </c>
      <c r="E148" s="108"/>
      <c r="F148" s="343">
        <f t="shared" si="181"/>
        <v>0</v>
      </c>
      <c r="G148" s="232"/>
      <c r="H148" s="107"/>
      <c r="I148" s="233">
        <f t="shared" si="182"/>
        <v>0</v>
      </c>
      <c r="J148" s="107"/>
      <c r="K148" s="108"/>
      <c r="L148" s="234">
        <f t="shared" si="183"/>
        <v>0</v>
      </c>
      <c r="M148" s="235"/>
      <c r="N148" s="108"/>
      <c r="O148" s="233">
        <f t="shared" si="184"/>
        <v>0</v>
      </c>
      <c r="P148" s="236"/>
    </row>
    <row r="149" spans="1:16" ht="24" hidden="1" x14ac:dyDescent="0.25">
      <c r="A149" s="58">
        <v>2355</v>
      </c>
      <c r="B149" s="101" t="s">
        <v>162</v>
      </c>
      <c r="C149" s="102">
        <f t="shared" ref="C149:C212" si="185">F149+I149+L149+O149</f>
        <v>0</v>
      </c>
      <c r="D149" s="232">
        <v>0</v>
      </c>
      <c r="E149" s="108"/>
      <c r="F149" s="343">
        <f t="shared" si="181"/>
        <v>0</v>
      </c>
      <c r="G149" s="232"/>
      <c r="H149" s="107"/>
      <c r="I149" s="233">
        <f t="shared" si="182"/>
        <v>0</v>
      </c>
      <c r="J149" s="107"/>
      <c r="K149" s="108"/>
      <c r="L149" s="234">
        <f t="shared" si="183"/>
        <v>0</v>
      </c>
      <c r="M149" s="235"/>
      <c r="N149" s="108"/>
      <c r="O149" s="233">
        <f t="shared" si="184"/>
        <v>0</v>
      </c>
      <c r="P149" s="236"/>
    </row>
    <row r="150" spans="1:16" ht="24" hidden="1" x14ac:dyDescent="0.25">
      <c r="A150" s="58">
        <v>2359</v>
      </c>
      <c r="B150" s="101" t="s">
        <v>163</v>
      </c>
      <c r="C150" s="102">
        <f t="shared" si="185"/>
        <v>0</v>
      </c>
      <c r="D150" s="232">
        <v>0</v>
      </c>
      <c r="E150" s="108"/>
      <c r="F150" s="343">
        <f t="shared" si="181"/>
        <v>0</v>
      </c>
      <c r="G150" s="232"/>
      <c r="H150" s="107"/>
      <c r="I150" s="233">
        <f t="shared" si="182"/>
        <v>0</v>
      </c>
      <c r="J150" s="107"/>
      <c r="K150" s="108"/>
      <c r="L150" s="234">
        <f t="shared" si="183"/>
        <v>0</v>
      </c>
      <c r="M150" s="235"/>
      <c r="N150" s="108"/>
      <c r="O150" s="233">
        <f t="shared" si="184"/>
        <v>0</v>
      </c>
      <c r="P150" s="236"/>
    </row>
    <row r="151" spans="1:16" ht="24.75" customHeight="1" x14ac:dyDescent="0.25">
      <c r="A151" s="237">
        <v>2360</v>
      </c>
      <c r="B151" s="101" t="s">
        <v>164</v>
      </c>
      <c r="C151" s="102">
        <f t="shared" si="185"/>
        <v>1825</v>
      </c>
      <c r="D151" s="238">
        <f>SUM(D152:D158)</f>
        <v>1825</v>
      </c>
      <c r="E151" s="477">
        <f t="shared" ref="E151:F151" si="186">SUM(E152:E158)</f>
        <v>0</v>
      </c>
      <c r="F151" s="432">
        <f t="shared" si="186"/>
        <v>1825</v>
      </c>
      <c r="G151" s="238">
        <f>SUM(G152:G158)</f>
        <v>0</v>
      </c>
      <c r="H151" s="234">
        <f t="shared" ref="H151:I151" si="187">SUM(H152:H158)</f>
        <v>0</v>
      </c>
      <c r="I151" s="432">
        <f t="shared" si="187"/>
        <v>0</v>
      </c>
      <c r="J151" s="240">
        <f>SUM(J152:J158)</f>
        <v>0</v>
      </c>
      <c r="K151" s="477">
        <f t="shared" ref="K151:L151" si="188">SUM(K152:K158)</f>
        <v>0</v>
      </c>
      <c r="L151" s="432">
        <f t="shared" si="188"/>
        <v>0</v>
      </c>
      <c r="M151" s="102">
        <f>SUM(M152:M158)</f>
        <v>0</v>
      </c>
      <c r="N151" s="239">
        <f t="shared" ref="N151:O151" si="189">SUM(N152:N158)</f>
        <v>0</v>
      </c>
      <c r="O151" s="233">
        <f t="shared" si="189"/>
        <v>0</v>
      </c>
      <c r="P151" s="236"/>
    </row>
    <row r="152" spans="1:16" hidden="1" x14ac:dyDescent="0.25">
      <c r="A152" s="57">
        <v>2361</v>
      </c>
      <c r="B152" s="101" t="s">
        <v>165</v>
      </c>
      <c r="C152" s="102">
        <f t="shared" si="185"/>
        <v>0</v>
      </c>
      <c r="D152" s="232">
        <v>0</v>
      </c>
      <c r="E152" s="108"/>
      <c r="F152" s="343">
        <f t="shared" ref="F152:F159" si="190">D152+E152</f>
        <v>0</v>
      </c>
      <c r="G152" s="232"/>
      <c r="H152" s="107"/>
      <c r="I152" s="233">
        <f t="shared" ref="I152:I159" si="191">G152+H152</f>
        <v>0</v>
      </c>
      <c r="J152" s="107"/>
      <c r="K152" s="108"/>
      <c r="L152" s="234">
        <f t="shared" ref="L152:L159" si="192">J152+K152</f>
        <v>0</v>
      </c>
      <c r="M152" s="235"/>
      <c r="N152" s="108"/>
      <c r="O152" s="233">
        <f t="shared" ref="O152:O159" si="193">M152+N152</f>
        <v>0</v>
      </c>
      <c r="P152" s="236"/>
    </row>
    <row r="153" spans="1:16" ht="24" hidden="1" x14ac:dyDescent="0.25">
      <c r="A153" s="57">
        <v>2362</v>
      </c>
      <c r="B153" s="101" t="s">
        <v>166</v>
      </c>
      <c r="C153" s="102">
        <f t="shared" si="185"/>
        <v>0</v>
      </c>
      <c r="D153" s="232">
        <v>0</v>
      </c>
      <c r="E153" s="108"/>
      <c r="F153" s="343">
        <f t="shared" si="190"/>
        <v>0</v>
      </c>
      <c r="G153" s="232"/>
      <c r="H153" s="107"/>
      <c r="I153" s="233">
        <f t="shared" si="191"/>
        <v>0</v>
      </c>
      <c r="J153" s="107"/>
      <c r="K153" s="108"/>
      <c r="L153" s="234">
        <f t="shared" si="192"/>
        <v>0</v>
      </c>
      <c r="M153" s="235"/>
      <c r="N153" s="108"/>
      <c r="O153" s="233">
        <f t="shared" si="193"/>
        <v>0</v>
      </c>
      <c r="P153" s="236"/>
    </row>
    <row r="154" spans="1:16" x14ac:dyDescent="0.25">
      <c r="A154" s="57">
        <v>2363</v>
      </c>
      <c r="B154" s="101" t="s">
        <v>167</v>
      </c>
      <c r="C154" s="102">
        <f t="shared" si="185"/>
        <v>1825</v>
      </c>
      <c r="D154" s="232">
        <f>1000+825</f>
        <v>1825</v>
      </c>
      <c r="E154" s="476"/>
      <c r="F154" s="432">
        <f t="shared" si="190"/>
        <v>1825</v>
      </c>
      <c r="G154" s="232"/>
      <c r="H154" s="515"/>
      <c r="I154" s="432">
        <f t="shared" si="191"/>
        <v>0</v>
      </c>
      <c r="J154" s="107"/>
      <c r="K154" s="476"/>
      <c r="L154" s="432">
        <f t="shared" si="192"/>
        <v>0</v>
      </c>
      <c r="M154" s="235"/>
      <c r="N154" s="108"/>
      <c r="O154" s="233">
        <f t="shared" si="193"/>
        <v>0</v>
      </c>
      <c r="P154" s="236"/>
    </row>
    <row r="155" spans="1:16" hidden="1" x14ac:dyDescent="0.25">
      <c r="A155" s="57">
        <v>2364</v>
      </c>
      <c r="B155" s="101" t="s">
        <v>168</v>
      </c>
      <c r="C155" s="102">
        <f t="shared" si="185"/>
        <v>0</v>
      </c>
      <c r="D155" s="232">
        <v>0</v>
      </c>
      <c r="E155" s="108"/>
      <c r="F155" s="343">
        <f t="shared" si="190"/>
        <v>0</v>
      </c>
      <c r="G155" s="232"/>
      <c r="H155" s="107"/>
      <c r="I155" s="233">
        <f t="shared" si="191"/>
        <v>0</v>
      </c>
      <c r="J155" s="107"/>
      <c r="K155" s="108"/>
      <c r="L155" s="234">
        <f t="shared" si="192"/>
        <v>0</v>
      </c>
      <c r="M155" s="235"/>
      <c r="N155" s="108"/>
      <c r="O155" s="233">
        <f t="shared" si="193"/>
        <v>0</v>
      </c>
      <c r="P155" s="236"/>
    </row>
    <row r="156" spans="1:16" ht="12.75" hidden="1" customHeight="1" x14ac:dyDescent="0.25">
      <c r="A156" s="57">
        <v>2365</v>
      </c>
      <c r="B156" s="101" t="s">
        <v>169</v>
      </c>
      <c r="C156" s="102">
        <f t="shared" si="185"/>
        <v>0</v>
      </c>
      <c r="D156" s="232">
        <v>0</v>
      </c>
      <c r="E156" s="108"/>
      <c r="F156" s="343">
        <f t="shared" si="190"/>
        <v>0</v>
      </c>
      <c r="G156" s="232"/>
      <c r="H156" s="107"/>
      <c r="I156" s="233">
        <f t="shared" si="191"/>
        <v>0</v>
      </c>
      <c r="J156" s="107"/>
      <c r="K156" s="108"/>
      <c r="L156" s="234">
        <f t="shared" si="192"/>
        <v>0</v>
      </c>
      <c r="M156" s="235"/>
      <c r="N156" s="108"/>
      <c r="O156" s="233">
        <f t="shared" si="193"/>
        <v>0</v>
      </c>
      <c r="P156" s="236"/>
    </row>
    <row r="157" spans="1:16" ht="36" hidden="1" x14ac:dyDescent="0.25">
      <c r="A157" s="57">
        <v>2366</v>
      </c>
      <c r="B157" s="101" t="s">
        <v>170</v>
      </c>
      <c r="C157" s="102">
        <f t="shared" si="185"/>
        <v>0</v>
      </c>
      <c r="D157" s="232">
        <v>0</v>
      </c>
      <c r="E157" s="108"/>
      <c r="F157" s="343">
        <f t="shared" si="190"/>
        <v>0</v>
      </c>
      <c r="G157" s="232"/>
      <c r="H157" s="107"/>
      <c r="I157" s="233">
        <f t="shared" si="191"/>
        <v>0</v>
      </c>
      <c r="J157" s="107"/>
      <c r="K157" s="108"/>
      <c r="L157" s="234">
        <f t="shared" si="192"/>
        <v>0</v>
      </c>
      <c r="M157" s="235"/>
      <c r="N157" s="108"/>
      <c r="O157" s="233">
        <f t="shared" si="193"/>
        <v>0</v>
      </c>
      <c r="P157" s="236"/>
    </row>
    <row r="158" spans="1:16" ht="48" hidden="1" x14ac:dyDescent="0.25">
      <c r="A158" s="57">
        <v>2369</v>
      </c>
      <c r="B158" s="101" t="s">
        <v>171</v>
      </c>
      <c r="C158" s="102">
        <f t="shared" si="185"/>
        <v>0</v>
      </c>
      <c r="D158" s="232">
        <v>0</v>
      </c>
      <c r="E158" s="108"/>
      <c r="F158" s="343">
        <f t="shared" si="190"/>
        <v>0</v>
      </c>
      <c r="G158" s="232"/>
      <c r="H158" s="107"/>
      <c r="I158" s="233">
        <f t="shared" si="191"/>
        <v>0</v>
      </c>
      <c r="J158" s="107"/>
      <c r="K158" s="108"/>
      <c r="L158" s="234">
        <f t="shared" si="192"/>
        <v>0</v>
      </c>
      <c r="M158" s="235"/>
      <c r="N158" s="108"/>
      <c r="O158" s="233">
        <f t="shared" si="193"/>
        <v>0</v>
      </c>
      <c r="P158" s="236"/>
    </row>
    <row r="159" spans="1:16" hidden="1" x14ac:dyDescent="0.25">
      <c r="A159" s="220">
        <v>2370</v>
      </c>
      <c r="B159" s="164" t="s">
        <v>172</v>
      </c>
      <c r="C159" s="170">
        <f t="shared" si="185"/>
        <v>0</v>
      </c>
      <c r="D159" s="241">
        <v>0</v>
      </c>
      <c r="E159" s="242"/>
      <c r="F159" s="358">
        <f t="shared" si="190"/>
        <v>0</v>
      </c>
      <c r="G159" s="241"/>
      <c r="H159" s="243"/>
      <c r="I159" s="224">
        <f t="shared" si="191"/>
        <v>0</v>
      </c>
      <c r="J159" s="243"/>
      <c r="K159" s="242"/>
      <c r="L159" s="225">
        <f t="shared" si="192"/>
        <v>0</v>
      </c>
      <c r="M159" s="244"/>
      <c r="N159" s="242"/>
      <c r="O159" s="224">
        <f t="shared" si="193"/>
        <v>0</v>
      </c>
      <c r="P159" s="226"/>
    </row>
    <row r="160" spans="1:16" hidden="1" x14ac:dyDescent="0.25">
      <c r="A160" s="220">
        <v>2380</v>
      </c>
      <c r="B160" s="164" t="s">
        <v>173</v>
      </c>
      <c r="C160" s="170">
        <f t="shared" si="185"/>
        <v>0</v>
      </c>
      <c r="D160" s="221">
        <f>SUM(D161:D162)</f>
        <v>0</v>
      </c>
      <c r="E160" s="222">
        <f t="shared" ref="E160:F160" si="194">SUM(E161:E162)</f>
        <v>0</v>
      </c>
      <c r="F160" s="358">
        <f t="shared" si="194"/>
        <v>0</v>
      </c>
      <c r="G160" s="221">
        <f>SUM(G161:G162)</f>
        <v>0</v>
      </c>
      <c r="H160" s="223">
        <f t="shared" ref="H160:I160" si="195">SUM(H161:H162)</f>
        <v>0</v>
      </c>
      <c r="I160" s="224">
        <f t="shared" si="195"/>
        <v>0</v>
      </c>
      <c r="J160" s="223">
        <f>SUM(J161:J162)</f>
        <v>0</v>
      </c>
      <c r="K160" s="222">
        <f t="shared" ref="K160:L160" si="196">SUM(K161:K162)</f>
        <v>0</v>
      </c>
      <c r="L160" s="225">
        <f t="shared" si="196"/>
        <v>0</v>
      </c>
      <c r="M160" s="170">
        <f>SUM(M161:M162)</f>
        <v>0</v>
      </c>
      <c r="N160" s="222">
        <f t="shared" ref="N160:O160" si="197">SUM(N161:N162)</f>
        <v>0</v>
      </c>
      <c r="O160" s="224">
        <f t="shared" si="197"/>
        <v>0</v>
      </c>
      <c r="P160" s="226"/>
    </row>
    <row r="161" spans="1:16" hidden="1" x14ac:dyDescent="0.25">
      <c r="A161" s="47">
        <v>2381</v>
      </c>
      <c r="B161" s="91" t="s">
        <v>174</v>
      </c>
      <c r="C161" s="92">
        <f t="shared" si="185"/>
        <v>0</v>
      </c>
      <c r="D161" s="227">
        <v>0</v>
      </c>
      <c r="E161" s="98"/>
      <c r="F161" s="359">
        <f t="shared" ref="F161:F164" si="198">D161+E161</f>
        <v>0</v>
      </c>
      <c r="G161" s="227"/>
      <c r="H161" s="97"/>
      <c r="I161" s="228">
        <f t="shared" ref="I161:I164" si="199">G161+H161</f>
        <v>0</v>
      </c>
      <c r="J161" s="97"/>
      <c r="K161" s="98"/>
      <c r="L161" s="229">
        <f t="shared" ref="L161:L164" si="200">J161+K161</f>
        <v>0</v>
      </c>
      <c r="M161" s="230"/>
      <c r="N161" s="98"/>
      <c r="O161" s="228">
        <f t="shared" ref="O161:O164" si="201">M161+N161</f>
        <v>0</v>
      </c>
      <c r="P161" s="231"/>
    </row>
    <row r="162" spans="1:16" ht="24" hidden="1" x14ac:dyDescent="0.25">
      <c r="A162" s="57">
        <v>2389</v>
      </c>
      <c r="B162" s="101" t="s">
        <v>175</v>
      </c>
      <c r="C162" s="102">
        <f t="shared" si="185"/>
        <v>0</v>
      </c>
      <c r="D162" s="232">
        <v>0</v>
      </c>
      <c r="E162" s="108"/>
      <c r="F162" s="343">
        <f t="shared" si="198"/>
        <v>0</v>
      </c>
      <c r="G162" s="232"/>
      <c r="H162" s="107"/>
      <c r="I162" s="233">
        <f t="shared" si="199"/>
        <v>0</v>
      </c>
      <c r="J162" s="107"/>
      <c r="K162" s="108"/>
      <c r="L162" s="234">
        <f t="shared" si="200"/>
        <v>0</v>
      </c>
      <c r="M162" s="235"/>
      <c r="N162" s="108"/>
      <c r="O162" s="233">
        <f t="shared" si="201"/>
        <v>0</v>
      </c>
      <c r="P162" s="236"/>
    </row>
    <row r="163" spans="1:16" hidden="1" x14ac:dyDescent="0.25">
      <c r="A163" s="220">
        <v>2390</v>
      </c>
      <c r="B163" s="164" t="s">
        <v>176</v>
      </c>
      <c r="C163" s="170">
        <f t="shared" si="185"/>
        <v>0</v>
      </c>
      <c r="D163" s="241">
        <v>0</v>
      </c>
      <c r="E163" s="242"/>
      <c r="F163" s="358">
        <f t="shared" si="198"/>
        <v>0</v>
      </c>
      <c r="G163" s="241"/>
      <c r="H163" s="243"/>
      <c r="I163" s="224">
        <f t="shared" si="199"/>
        <v>0</v>
      </c>
      <c r="J163" s="243"/>
      <c r="K163" s="242"/>
      <c r="L163" s="225">
        <f t="shared" si="200"/>
        <v>0</v>
      </c>
      <c r="M163" s="244"/>
      <c r="N163" s="242"/>
      <c r="O163" s="224">
        <f t="shared" si="201"/>
        <v>0</v>
      </c>
      <c r="P163" s="226"/>
    </row>
    <row r="164" spans="1:16" hidden="1" x14ac:dyDescent="0.25">
      <c r="A164" s="76">
        <v>2400</v>
      </c>
      <c r="B164" s="213" t="s">
        <v>177</v>
      </c>
      <c r="C164" s="77">
        <f t="shared" si="185"/>
        <v>0</v>
      </c>
      <c r="D164" s="254">
        <v>0</v>
      </c>
      <c r="E164" s="255"/>
      <c r="F164" s="345">
        <f t="shared" si="198"/>
        <v>0</v>
      </c>
      <c r="G164" s="254"/>
      <c r="H164" s="256"/>
      <c r="I164" s="215">
        <f t="shared" si="199"/>
        <v>0</v>
      </c>
      <c r="J164" s="256"/>
      <c r="K164" s="255"/>
      <c r="L164" s="89">
        <f t="shared" si="200"/>
        <v>0</v>
      </c>
      <c r="M164" s="257"/>
      <c r="N164" s="255"/>
      <c r="O164" s="215">
        <f t="shared" si="201"/>
        <v>0</v>
      </c>
      <c r="P164" s="245"/>
    </row>
    <row r="165" spans="1:16" ht="24" hidden="1" x14ac:dyDescent="0.25">
      <c r="A165" s="76">
        <v>2500</v>
      </c>
      <c r="B165" s="213" t="s">
        <v>178</v>
      </c>
      <c r="C165" s="77">
        <f t="shared" si="185"/>
        <v>0</v>
      </c>
      <c r="D165" s="214">
        <f>SUM(D166,D171)</f>
        <v>0</v>
      </c>
      <c r="E165" s="88">
        <f t="shared" ref="E165:O165" si="202">SUM(E166,E171)</f>
        <v>0</v>
      </c>
      <c r="F165" s="345">
        <f t="shared" si="202"/>
        <v>0</v>
      </c>
      <c r="G165" s="214">
        <f t="shared" si="202"/>
        <v>0</v>
      </c>
      <c r="H165" s="87">
        <f t="shared" si="202"/>
        <v>0</v>
      </c>
      <c r="I165" s="215">
        <f t="shared" si="202"/>
        <v>0</v>
      </c>
      <c r="J165" s="87">
        <f t="shared" si="202"/>
        <v>0</v>
      </c>
      <c r="K165" s="88">
        <f t="shared" si="202"/>
        <v>0</v>
      </c>
      <c r="L165" s="89">
        <f t="shared" si="202"/>
        <v>0</v>
      </c>
      <c r="M165" s="216">
        <f t="shared" si="202"/>
        <v>0</v>
      </c>
      <c r="N165" s="217">
        <f t="shared" si="202"/>
        <v>0</v>
      </c>
      <c r="O165" s="218">
        <f t="shared" si="202"/>
        <v>0</v>
      </c>
      <c r="P165" s="219"/>
    </row>
    <row r="166" spans="1:16" ht="16.5" hidden="1" customHeight="1" x14ac:dyDescent="0.25">
      <c r="A166" s="496">
        <v>2510</v>
      </c>
      <c r="B166" s="91" t="s">
        <v>179</v>
      </c>
      <c r="C166" s="92">
        <f t="shared" si="185"/>
        <v>0</v>
      </c>
      <c r="D166" s="246">
        <f>SUM(D167:D170)</f>
        <v>0</v>
      </c>
      <c r="E166" s="247">
        <f t="shared" ref="E166:O166" si="203">SUM(E167:E170)</f>
        <v>0</v>
      </c>
      <c r="F166" s="359">
        <f t="shared" si="203"/>
        <v>0</v>
      </c>
      <c r="G166" s="246">
        <f t="shared" si="203"/>
        <v>0</v>
      </c>
      <c r="H166" s="248">
        <f t="shared" si="203"/>
        <v>0</v>
      </c>
      <c r="I166" s="228">
        <f t="shared" si="203"/>
        <v>0</v>
      </c>
      <c r="J166" s="248">
        <f t="shared" si="203"/>
        <v>0</v>
      </c>
      <c r="K166" s="247">
        <f t="shared" si="203"/>
        <v>0</v>
      </c>
      <c r="L166" s="229">
        <f t="shared" si="203"/>
        <v>0</v>
      </c>
      <c r="M166" s="113">
        <f t="shared" si="203"/>
        <v>0</v>
      </c>
      <c r="N166" s="258">
        <f t="shared" si="203"/>
        <v>0</v>
      </c>
      <c r="O166" s="259">
        <f t="shared" si="203"/>
        <v>0</v>
      </c>
      <c r="P166" s="260"/>
    </row>
    <row r="167" spans="1:16" ht="24" hidden="1" x14ac:dyDescent="0.25">
      <c r="A167" s="58">
        <v>2512</v>
      </c>
      <c r="B167" s="101" t="s">
        <v>180</v>
      </c>
      <c r="C167" s="102">
        <f t="shared" si="185"/>
        <v>0</v>
      </c>
      <c r="D167" s="232">
        <v>0</v>
      </c>
      <c r="E167" s="108"/>
      <c r="F167" s="343">
        <f t="shared" ref="F167:F172" si="204">D167+E167</f>
        <v>0</v>
      </c>
      <c r="G167" s="232"/>
      <c r="H167" s="107"/>
      <c r="I167" s="233">
        <f t="shared" ref="I167:I172" si="205">G167+H167</f>
        <v>0</v>
      </c>
      <c r="J167" s="107"/>
      <c r="K167" s="108"/>
      <c r="L167" s="234">
        <f t="shared" ref="L167:L172" si="206">J167+K167</f>
        <v>0</v>
      </c>
      <c r="M167" s="235"/>
      <c r="N167" s="108"/>
      <c r="O167" s="233">
        <f t="shared" ref="O167:O172" si="207">M167+N167</f>
        <v>0</v>
      </c>
      <c r="P167" s="236"/>
    </row>
    <row r="168" spans="1:16" ht="36" hidden="1" x14ac:dyDescent="0.25">
      <c r="A168" s="58">
        <v>2513</v>
      </c>
      <c r="B168" s="101" t="s">
        <v>181</v>
      </c>
      <c r="C168" s="102">
        <f t="shared" si="185"/>
        <v>0</v>
      </c>
      <c r="D168" s="232">
        <v>0</v>
      </c>
      <c r="E168" s="108"/>
      <c r="F168" s="343">
        <f t="shared" si="204"/>
        <v>0</v>
      </c>
      <c r="G168" s="232"/>
      <c r="H168" s="107"/>
      <c r="I168" s="233">
        <f t="shared" si="205"/>
        <v>0</v>
      </c>
      <c r="J168" s="107"/>
      <c r="K168" s="108"/>
      <c r="L168" s="234">
        <f t="shared" si="206"/>
        <v>0</v>
      </c>
      <c r="M168" s="235"/>
      <c r="N168" s="108"/>
      <c r="O168" s="233">
        <f t="shared" si="207"/>
        <v>0</v>
      </c>
      <c r="P168" s="236"/>
    </row>
    <row r="169" spans="1:16" ht="24" hidden="1" x14ac:dyDescent="0.25">
      <c r="A169" s="58">
        <v>2515</v>
      </c>
      <c r="B169" s="101" t="s">
        <v>182</v>
      </c>
      <c r="C169" s="102">
        <f t="shared" si="185"/>
        <v>0</v>
      </c>
      <c r="D169" s="232">
        <v>0</v>
      </c>
      <c r="E169" s="108"/>
      <c r="F169" s="343">
        <f t="shared" si="204"/>
        <v>0</v>
      </c>
      <c r="G169" s="232"/>
      <c r="H169" s="107"/>
      <c r="I169" s="233">
        <f t="shared" si="205"/>
        <v>0</v>
      </c>
      <c r="J169" s="107"/>
      <c r="K169" s="108"/>
      <c r="L169" s="234">
        <f t="shared" si="206"/>
        <v>0</v>
      </c>
      <c r="M169" s="235"/>
      <c r="N169" s="108"/>
      <c r="O169" s="233">
        <f t="shared" si="207"/>
        <v>0</v>
      </c>
      <c r="P169" s="236"/>
    </row>
    <row r="170" spans="1:16" ht="24" hidden="1" x14ac:dyDescent="0.25">
      <c r="A170" s="58">
        <v>2519</v>
      </c>
      <c r="B170" s="101" t="s">
        <v>183</v>
      </c>
      <c r="C170" s="102">
        <f t="shared" si="185"/>
        <v>0</v>
      </c>
      <c r="D170" s="232">
        <v>0</v>
      </c>
      <c r="E170" s="108"/>
      <c r="F170" s="343">
        <f t="shared" si="204"/>
        <v>0</v>
      </c>
      <c r="G170" s="232"/>
      <c r="H170" s="107"/>
      <c r="I170" s="233">
        <f t="shared" si="205"/>
        <v>0</v>
      </c>
      <c r="J170" s="107"/>
      <c r="K170" s="108"/>
      <c r="L170" s="234">
        <f t="shared" si="206"/>
        <v>0</v>
      </c>
      <c r="M170" s="235"/>
      <c r="N170" s="108"/>
      <c r="O170" s="233">
        <f t="shared" si="207"/>
        <v>0</v>
      </c>
      <c r="P170" s="236"/>
    </row>
    <row r="171" spans="1:16" ht="24" hidden="1" x14ac:dyDescent="0.25">
      <c r="A171" s="237">
        <v>2520</v>
      </c>
      <c r="B171" s="101" t="s">
        <v>184</v>
      </c>
      <c r="C171" s="102">
        <f t="shared" si="185"/>
        <v>0</v>
      </c>
      <c r="D171" s="232">
        <v>0</v>
      </c>
      <c r="E171" s="108"/>
      <c r="F171" s="343">
        <f t="shared" si="204"/>
        <v>0</v>
      </c>
      <c r="G171" s="232"/>
      <c r="H171" s="107"/>
      <c r="I171" s="233">
        <f t="shared" si="205"/>
        <v>0</v>
      </c>
      <c r="J171" s="107"/>
      <c r="K171" s="108"/>
      <c r="L171" s="234">
        <f t="shared" si="206"/>
        <v>0</v>
      </c>
      <c r="M171" s="235"/>
      <c r="N171" s="108"/>
      <c r="O171" s="233">
        <f t="shared" si="207"/>
        <v>0</v>
      </c>
      <c r="P171" s="236"/>
    </row>
    <row r="172" spans="1:16" s="261" customFormat="1" ht="36" hidden="1" customHeight="1" x14ac:dyDescent="0.25">
      <c r="A172" s="21">
        <v>2800</v>
      </c>
      <c r="B172" s="91" t="s">
        <v>185</v>
      </c>
      <c r="C172" s="92">
        <f t="shared" si="185"/>
        <v>0</v>
      </c>
      <c r="D172" s="50">
        <v>0</v>
      </c>
      <c r="E172" s="51"/>
      <c r="F172" s="342">
        <f t="shared" si="204"/>
        <v>0</v>
      </c>
      <c r="G172" s="50"/>
      <c r="H172" s="52"/>
      <c r="I172" s="53">
        <f t="shared" si="205"/>
        <v>0</v>
      </c>
      <c r="J172" s="52"/>
      <c r="K172" s="51"/>
      <c r="L172" s="54">
        <f t="shared" si="206"/>
        <v>0</v>
      </c>
      <c r="M172" s="55"/>
      <c r="N172" s="51"/>
      <c r="O172" s="53">
        <f t="shared" si="207"/>
        <v>0</v>
      </c>
      <c r="P172" s="56"/>
    </row>
    <row r="173" spans="1:16" hidden="1" x14ac:dyDescent="0.25">
      <c r="A173" s="205">
        <v>3000</v>
      </c>
      <c r="B173" s="205" t="s">
        <v>186</v>
      </c>
      <c r="C173" s="206">
        <f t="shared" si="185"/>
        <v>0</v>
      </c>
      <c r="D173" s="207">
        <f>SUM(D174,D184)</f>
        <v>0</v>
      </c>
      <c r="E173" s="208">
        <f t="shared" ref="E173:F173" si="208">SUM(E174,E184)</f>
        <v>0</v>
      </c>
      <c r="F173" s="357">
        <f t="shared" si="208"/>
        <v>0</v>
      </c>
      <c r="G173" s="207">
        <f>SUM(G174,G184)</f>
        <v>0</v>
      </c>
      <c r="H173" s="209">
        <f t="shared" ref="H173:I173" si="209">SUM(H174,H184)</f>
        <v>0</v>
      </c>
      <c r="I173" s="210">
        <f t="shared" si="209"/>
        <v>0</v>
      </c>
      <c r="J173" s="209">
        <f>SUM(J174,J184)</f>
        <v>0</v>
      </c>
      <c r="K173" s="208">
        <f t="shared" ref="K173:L173" si="210">SUM(K174,K184)</f>
        <v>0</v>
      </c>
      <c r="L173" s="211">
        <f t="shared" si="210"/>
        <v>0</v>
      </c>
      <c r="M173" s="206">
        <f>SUM(M174,M184)</f>
        <v>0</v>
      </c>
      <c r="N173" s="208">
        <f t="shared" ref="N173:O173" si="211">SUM(N174,N184)</f>
        <v>0</v>
      </c>
      <c r="O173" s="210">
        <f t="shared" si="211"/>
        <v>0</v>
      </c>
      <c r="P173" s="212"/>
    </row>
    <row r="174" spans="1:16" ht="24" hidden="1" x14ac:dyDescent="0.25">
      <c r="A174" s="76">
        <v>3200</v>
      </c>
      <c r="B174" s="262" t="s">
        <v>187</v>
      </c>
      <c r="C174" s="77">
        <f t="shared" si="185"/>
        <v>0</v>
      </c>
      <c r="D174" s="214">
        <f>SUM(D175,D179)</f>
        <v>0</v>
      </c>
      <c r="E174" s="88">
        <f t="shared" ref="E174:O174" si="212">SUM(E175,E179)</f>
        <v>0</v>
      </c>
      <c r="F174" s="345">
        <f t="shared" si="212"/>
        <v>0</v>
      </c>
      <c r="G174" s="214">
        <f t="shared" si="212"/>
        <v>0</v>
      </c>
      <c r="H174" s="87">
        <f t="shared" si="212"/>
        <v>0</v>
      </c>
      <c r="I174" s="215">
        <f t="shared" si="212"/>
        <v>0</v>
      </c>
      <c r="J174" s="87">
        <f t="shared" si="212"/>
        <v>0</v>
      </c>
      <c r="K174" s="88">
        <f t="shared" si="212"/>
        <v>0</v>
      </c>
      <c r="L174" s="89">
        <f t="shared" si="212"/>
        <v>0</v>
      </c>
      <c r="M174" s="216">
        <f t="shared" si="212"/>
        <v>0</v>
      </c>
      <c r="N174" s="217">
        <f t="shared" si="212"/>
        <v>0</v>
      </c>
      <c r="O174" s="218">
        <f t="shared" si="212"/>
        <v>0</v>
      </c>
      <c r="P174" s="219"/>
    </row>
    <row r="175" spans="1:16" ht="36" hidden="1" x14ac:dyDescent="0.25">
      <c r="A175" s="496">
        <v>3260</v>
      </c>
      <c r="B175" s="91" t="s">
        <v>188</v>
      </c>
      <c r="C175" s="92">
        <f t="shared" si="185"/>
        <v>0</v>
      </c>
      <c r="D175" s="246">
        <f>SUM(D176:D178)</f>
        <v>0</v>
      </c>
      <c r="E175" s="247">
        <f t="shared" ref="E175:F175" si="213">SUM(E176:E178)</f>
        <v>0</v>
      </c>
      <c r="F175" s="359">
        <f t="shared" si="213"/>
        <v>0</v>
      </c>
      <c r="G175" s="246">
        <f>SUM(G176:G178)</f>
        <v>0</v>
      </c>
      <c r="H175" s="248">
        <f t="shared" ref="H175:I175" si="214">SUM(H176:H178)</f>
        <v>0</v>
      </c>
      <c r="I175" s="228">
        <f t="shared" si="214"/>
        <v>0</v>
      </c>
      <c r="J175" s="248">
        <f>SUM(J176:J178)</f>
        <v>0</v>
      </c>
      <c r="K175" s="247">
        <f t="shared" ref="K175:L175" si="215">SUM(K176:K178)</f>
        <v>0</v>
      </c>
      <c r="L175" s="229">
        <f t="shared" si="215"/>
        <v>0</v>
      </c>
      <c r="M175" s="92">
        <f>SUM(M176:M178)</f>
        <v>0</v>
      </c>
      <c r="N175" s="247">
        <f t="shared" ref="N175:O175" si="216">SUM(N176:N178)</f>
        <v>0</v>
      </c>
      <c r="O175" s="228">
        <f t="shared" si="216"/>
        <v>0</v>
      </c>
      <c r="P175" s="231"/>
    </row>
    <row r="176" spans="1:16" ht="24" hidden="1" x14ac:dyDescent="0.25">
      <c r="A176" s="58">
        <v>3261</v>
      </c>
      <c r="B176" s="101" t="s">
        <v>189</v>
      </c>
      <c r="C176" s="102">
        <f t="shared" si="185"/>
        <v>0</v>
      </c>
      <c r="D176" s="232">
        <v>0</v>
      </c>
      <c r="E176" s="108"/>
      <c r="F176" s="343">
        <f t="shared" ref="F176:F178" si="217">D176+E176</f>
        <v>0</v>
      </c>
      <c r="G176" s="232"/>
      <c r="H176" s="107"/>
      <c r="I176" s="233">
        <f t="shared" ref="I176:I178" si="218">G176+H176</f>
        <v>0</v>
      </c>
      <c r="J176" s="107"/>
      <c r="K176" s="108"/>
      <c r="L176" s="234">
        <f t="shared" ref="L176:L178" si="219">J176+K176</f>
        <v>0</v>
      </c>
      <c r="M176" s="235"/>
      <c r="N176" s="108"/>
      <c r="O176" s="233">
        <f t="shared" ref="O176:O178" si="220">M176+N176</f>
        <v>0</v>
      </c>
      <c r="P176" s="236"/>
    </row>
    <row r="177" spans="1:16" ht="36" hidden="1" x14ac:dyDescent="0.25">
      <c r="A177" s="58">
        <v>3262</v>
      </c>
      <c r="B177" s="101" t="s">
        <v>190</v>
      </c>
      <c r="C177" s="102">
        <f t="shared" si="185"/>
        <v>0</v>
      </c>
      <c r="D177" s="232">
        <v>0</v>
      </c>
      <c r="E177" s="108"/>
      <c r="F177" s="343">
        <f t="shared" si="217"/>
        <v>0</v>
      </c>
      <c r="G177" s="232"/>
      <c r="H177" s="107"/>
      <c r="I177" s="233">
        <f t="shared" si="218"/>
        <v>0</v>
      </c>
      <c r="J177" s="107"/>
      <c r="K177" s="108"/>
      <c r="L177" s="234">
        <f t="shared" si="219"/>
        <v>0</v>
      </c>
      <c r="M177" s="235"/>
      <c r="N177" s="108"/>
      <c r="O177" s="233">
        <f t="shared" si="220"/>
        <v>0</v>
      </c>
      <c r="P177" s="236"/>
    </row>
    <row r="178" spans="1:16" ht="24" hidden="1" x14ac:dyDescent="0.25">
      <c r="A178" s="58">
        <v>3263</v>
      </c>
      <c r="B178" s="101" t="s">
        <v>191</v>
      </c>
      <c r="C178" s="102">
        <f t="shared" si="185"/>
        <v>0</v>
      </c>
      <c r="D178" s="232">
        <v>0</v>
      </c>
      <c r="E178" s="108"/>
      <c r="F178" s="343">
        <f t="shared" si="217"/>
        <v>0</v>
      </c>
      <c r="G178" s="232"/>
      <c r="H178" s="107"/>
      <c r="I178" s="233">
        <f t="shared" si="218"/>
        <v>0</v>
      </c>
      <c r="J178" s="107"/>
      <c r="K178" s="108"/>
      <c r="L178" s="234">
        <f t="shared" si="219"/>
        <v>0</v>
      </c>
      <c r="M178" s="235"/>
      <c r="N178" s="108"/>
      <c r="O178" s="233">
        <f t="shared" si="220"/>
        <v>0</v>
      </c>
      <c r="P178" s="236"/>
    </row>
    <row r="179" spans="1:16" ht="84" hidden="1" x14ac:dyDescent="0.25">
      <c r="A179" s="496">
        <v>3290</v>
      </c>
      <c r="B179" s="91" t="s">
        <v>192</v>
      </c>
      <c r="C179" s="263">
        <f t="shared" si="185"/>
        <v>0</v>
      </c>
      <c r="D179" s="246">
        <f>SUM(D180:D183)</f>
        <v>0</v>
      </c>
      <c r="E179" s="247">
        <f t="shared" ref="E179:O179" si="221">SUM(E180:E183)</f>
        <v>0</v>
      </c>
      <c r="F179" s="359">
        <f t="shared" si="221"/>
        <v>0</v>
      </c>
      <c r="G179" s="246">
        <f t="shared" si="221"/>
        <v>0</v>
      </c>
      <c r="H179" s="248">
        <f t="shared" si="221"/>
        <v>0</v>
      </c>
      <c r="I179" s="228">
        <f t="shared" si="221"/>
        <v>0</v>
      </c>
      <c r="J179" s="248">
        <f t="shared" si="221"/>
        <v>0</v>
      </c>
      <c r="K179" s="247">
        <f t="shared" si="221"/>
        <v>0</v>
      </c>
      <c r="L179" s="229">
        <f t="shared" si="221"/>
        <v>0</v>
      </c>
      <c r="M179" s="263">
        <f t="shared" si="221"/>
        <v>0</v>
      </c>
      <c r="N179" s="264">
        <f t="shared" si="221"/>
        <v>0</v>
      </c>
      <c r="O179" s="265">
        <f t="shared" si="221"/>
        <v>0</v>
      </c>
      <c r="P179" s="266"/>
    </row>
    <row r="180" spans="1:16" ht="72" hidden="1" x14ac:dyDescent="0.25">
      <c r="A180" s="58">
        <v>3291</v>
      </c>
      <c r="B180" s="101" t="s">
        <v>193</v>
      </c>
      <c r="C180" s="102">
        <f t="shared" si="185"/>
        <v>0</v>
      </c>
      <c r="D180" s="232">
        <v>0</v>
      </c>
      <c r="E180" s="108"/>
      <c r="F180" s="343">
        <f t="shared" ref="F180:F183" si="222">D180+E180</f>
        <v>0</v>
      </c>
      <c r="G180" s="232"/>
      <c r="H180" s="107"/>
      <c r="I180" s="233">
        <f t="shared" ref="I180:I183" si="223">G180+H180</f>
        <v>0</v>
      </c>
      <c r="J180" s="107"/>
      <c r="K180" s="108"/>
      <c r="L180" s="234">
        <f t="shared" ref="L180:L183" si="224">J180+K180</f>
        <v>0</v>
      </c>
      <c r="M180" s="235"/>
      <c r="N180" s="108"/>
      <c r="O180" s="233">
        <f t="shared" ref="O180:O183" si="225">M180+N180</f>
        <v>0</v>
      </c>
      <c r="P180" s="236"/>
    </row>
    <row r="181" spans="1:16" ht="72" hidden="1" x14ac:dyDescent="0.25">
      <c r="A181" s="58">
        <v>3292</v>
      </c>
      <c r="B181" s="101" t="s">
        <v>194</v>
      </c>
      <c r="C181" s="102">
        <f t="shared" si="185"/>
        <v>0</v>
      </c>
      <c r="D181" s="232">
        <v>0</v>
      </c>
      <c r="E181" s="108"/>
      <c r="F181" s="343">
        <f t="shared" si="222"/>
        <v>0</v>
      </c>
      <c r="G181" s="232"/>
      <c r="H181" s="107"/>
      <c r="I181" s="233">
        <f t="shared" si="223"/>
        <v>0</v>
      </c>
      <c r="J181" s="107"/>
      <c r="K181" s="108"/>
      <c r="L181" s="234">
        <f t="shared" si="224"/>
        <v>0</v>
      </c>
      <c r="M181" s="235"/>
      <c r="N181" s="108"/>
      <c r="O181" s="233">
        <f t="shared" si="225"/>
        <v>0</v>
      </c>
      <c r="P181" s="236"/>
    </row>
    <row r="182" spans="1:16" ht="72" hidden="1" x14ac:dyDescent="0.25">
      <c r="A182" s="58">
        <v>3293</v>
      </c>
      <c r="B182" s="101" t="s">
        <v>195</v>
      </c>
      <c r="C182" s="102">
        <f t="shared" si="185"/>
        <v>0</v>
      </c>
      <c r="D182" s="232">
        <v>0</v>
      </c>
      <c r="E182" s="108"/>
      <c r="F182" s="343">
        <f t="shared" si="222"/>
        <v>0</v>
      </c>
      <c r="G182" s="232"/>
      <c r="H182" s="107"/>
      <c r="I182" s="233">
        <f t="shared" si="223"/>
        <v>0</v>
      </c>
      <c r="J182" s="107"/>
      <c r="K182" s="108"/>
      <c r="L182" s="234">
        <f t="shared" si="224"/>
        <v>0</v>
      </c>
      <c r="M182" s="235"/>
      <c r="N182" s="108"/>
      <c r="O182" s="233">
        <f t="shared" si="225"/>
        <v>0</v>
      </c>
      <c r="P182" s="236"/>
    </row>
    <row r="183" spans="1:16" ht="60" hidden="1" x14ac:dyDescent="0.25">
      <c r="A183" s="267">
        <v>3294</v>
      </c>
      <c r="B183" s="101" t="s">
        <v>196</v>
      </c>
      <c r="C183" s="263">
        <f t="shared" si="185"/>
        <v>0</v>
      </c>
      <c r="D183" s="268">
        <v>0</v>
      </c>
      <c r="E183" s="269"/>
      <c r="F183" s="360">
        <f t="shared" si="222"/>
        <v>0</v>
      </c>
      <c r="G183" s="268"/>
      <c r="H183" s="270"/>
      <c r="I183" s="265">
        <f t="shared" si="223"/>
        <v>0</v>
      </c>
      <c r="J183" s="270"/>
      <c r="K183" s="269"/>
      <c r="L183" s="271">
        <f t="shared" si="224"/>
        <v>0</v>
      </c>
      <c r="M183" s="272"/>
      <c r="N183" s="269"/>
      <c r="O183" s="265">
        <f t="shared" si="225"/>
        <v>0</v>
      </c>
      <c r="P183" s="266"/>
    </row>
    <row r="184" spans="1:16" ht="48" hidden="1" x14ac:dyDescent="0.25">
      <c r="A184" s="273">
        <v>3300</v>
      </c>
      <c r="B184" s="262" t="s">
        <v>197</v>
      </c>
      <c r="C184" s="216">
        <f t="shared" si="185"/>
        <v>0</v>
      </c>
      <c r="D184" s="274">
        <f>SUM(D185:D186)</f>
        <v>0</v>
      </c>
      <c r="E184" s="217">
        <f t="shared" ref="E184:O184" si="226">SUM(E185:E186)</f>
        <v>0</v>
      </c>
      <c r="F184" s="361">
        <f t="shared" si="226"/>
        <v>0</v>
      </c>
      <c r="G184" s="274">
        <f t="shared" si="226"/>
        <v>0</v>
      </c>
      <c r="H184" s="275">
        <f t="shared" si="226"/>
        <v>0</v>
      </c>
      <c r="I184" s="218">
        <f t="shared" si="226"/>
        <v>0</v>
      </c>
      <c r="J184" s="275">
        <f t="shared" si="226"/>
        <v>0</v>
      </c>
      <c r="K184" s="217">
        <f t="shared" si="226"/>
        <v>0</v>
      </c>
      <c r="L184" s="276">
        <f t="shared" si="226"/>
        <v>0</v>
      </c>
      <c r="M184" s="216">
        <f t="shared" si="226"/>
        <v>0</v>
      </c>
      <c r="N184" s="217">
        <f t="shared" si="226"/>
        <v>0</v>
      </c>
      <c r="O184" s="218">
        <f t="shared" si="226"/>
        <v>0</v>
      </c>
      <c r="P184" s="219"/>
    </row>
    <row r="185" spans="1:16" ht="48" hidden="1" x14ac:dyDescent="0.25">
      <c r="A185" s="163">
        <v>3310</v>
      </c>
      <c r="B185" s="164" t="s">
        <v>198</v>
      </c>
      <c r="C185" s="170">
        <f t="shared" si="185"/>
        <v>0</v>
      </c>
      <c r="D185" s="241">
        <v>0</v>
      </c>
      <c r="E185" s="242"/>
      <c r="F185" s="358">
        <f t="shared" ref="F185:F186" si="227">D185+E185</f>
        <v>0</v>
      </c>
      <c r="G185" s="241"/>
      <c r="H185" s="243"/>
      <c r="I185" s="224">
        <f t="shared" ref="I185:I186" si="228">G185+H185</f>
        <v>0</v>
      </c>
      <c r="J185" s="243"/>
      <c r="K185" s="242"/>
      <c r="L185" s="225">
        <f t="shared" ref="L185:L186" si="229">J185+K185</f>
        <v>0</v>
      </c>
      <c r="M185" s="244"/>
      <c r="N185" s="242"/>
      <c r="O185" s="224">
        <f t="shared" ref="O185:O186" si="230">M185+N185</f>
        <v>0</v>
      </c>
      <c r="P185" s="226"/>
    </row>
    <row r="186" spans="1:16" ht="48.75" hidden="1" customHeight="1" x14ac:dyDescent="0.25">
      <c r="A186" s="48">
        <v>3320</v>
      </c>
      <c r="B186" s="91" t="s">
        <v>199</v>
      </c>
      <c r="C186" s="92">
        <f t="shared" si="185"/>
        <v>0</v>
      </c>
      <c r="D186" s="227">
        <v>0</v>
      </c>
      <c r="E186" s="98"/>
      <c r="F186" s="359">
        <f t="shared" si="227"/>
        <v>0</v>
      </c>
      <c r="G186" s="227"/>
      <c r="H186" s="97"/>
      <c r="I186" s="228">
        <f t="shared" si="228"/>
        <v>0</v>
      </c>
      <c r="J186" s="97"/>
      <c r="K186" s="98"/>
      <c r="L186" s="229">
        <f t="shared" si="229"/>
        <v>0</v>
      </c>
      <c r="M186" s="230"/>
      <c r="N186" s="98"/>
      <c r="O186" s="228">
        <f t="shared" si="230"/>
        <v>0</v>
      </c>
      <c r="P186" s="231"/>
    </row>
    <row r="187" spans="1:16" hidden="1" x14ac:dyDescent="0.25">
      <c r="A187" s="277">
        <v>4000</v>
      </c>
      <c r="B187" s="205" t="s">
        <v>200</v>
      </c>
      <c r="C187" s="206">
        <f t="shared" si="185"/>
        <v>0</v>
      </c>
      <c r="D187" s="207">
        <f>SUM(D188,D191)</f>
        <v>0</v>
      </c>
      <c r="E187" s="208">
        <f t="shared" ref="E187:F187" si="231">SUM(E188,E191)</f>
        <v>0</v>
      </c>
      <c r="F187" s="357">
        <f t="shared" si="231"/>
        <v>0</v>
      </c>
      <c r="G187" s="207">
        <f>SUM(G188,G191)</f>
        <v>0</v>
      </c>
      <c r="H187" s="209">
        <f t="shared" ref="H187:I187" si="232">SUM(H188,H191)</f>
        <v>0</v>
      </c>
      <c r="I187" s="210">
        <f t="shared" si="232"/>
        <v>0</v>
      </c>
      <c r="J187" s="209">
        <f>SUM(J188,J191)</f>
        <v>0</v>
      </c>
      <c r="K187" s="208">
        <f t="shared" ref="K187:L187" si="233">SUM(K188,K191)</f>
        <v>0</v>
      </c>
      <c r="L187" s="211">
        <f t="shared" si="233"/>
        <v>0</v>
      </c>
      <c r="M187" s="206">
        <f>SUM(M188,M191)</f>
        <v>0</v>
      </c>
      <c r="N187" s="208">
        <f t="shared" ref="N187:O187" si="234">SUM(N188,N191)</f>
        <v>0</v>
      </c>
      <c r="O187" s="210">
        <f t="shared" si="234"/>
        <v>0</v>
      </c>
      <c r="P187" s="212"/>
    </row>
    <row r="188" spans="1:16" ht="24" hidden="1" x14ac:dyDescent="0.25">
      <c r="A188" s="278">
        <v>4200</v>
      </c>
      <c r="B188" s="213" t="s">
        <v>201</v>
      </c>
      <c r="C188" s="77">
        <f t="shared" si="185"/>
        <v>0</v>
      </c>
      <c r="D188" s="214">
        <f>SUM(D189,D190)</f>
        <v>0</v>
      </c>
      <c r="E188" s="88">
        <f t="shared" ref="E188:F188" si="235">SUM(E189,E190)</f>
        <v>0</v>
      </c>
      <c r="F188" s="345">
        <f t="shared" si="235"/>
        <v>0</v>
      </c>
      <c r="G188" s="214">
        <f>SUM(G189,G190)</f>
        <v>0</v>
      </c>
      <c r="H188" s="87">
        <f t="shared" ref="H188:I188" si="236">SUM(H189,H190)</f>
        <v>0</v>
      </c>
      <c r="I188" s="215">
        <f t="shared" si="236"/>
        <v>0</v>
      </c>
      <c r="J188" s="87">
        <f>SUM(J189,J190)</f>
        <v>0</v>
      </c>
      <c r="K188" s="88">
        <f t="shared" ref="K188:L188" si="237">SUM(K189,K190)</f>
        <v>0</v>
      </c>
      <c r="L188" s="89">
        <f t="shared" si="237"/>
        <v>0</v>
      </c>
      <c r="M188" s="77">
        <f>SUM(M189,M190)</f>
        <v>0</v>
      </c>
      <c r="N188" s="88">
        <f t="shared" ref="N188:O188" si="238">SUM(N189,N190)</f>
        <v>0</v>
      </c>
      <c r="O188" s="215">
        <f t="shared" si="238"/>
        <v>0</v>
      </c>
      <c r="P188" s="245"/>
    </row>
    <row r="189" spans="1:16" ht="36" hidden="1" x14ac:dyDescent="0.25">
      <c r="A189" s="496">
        <v>4240</v>
      </c>
      <c r="B189" s="91" t="s">
        <v>202</v>
      </c>
      <c r="C189" s="92">
        <f t="shared" si="185"/>
        <v>0</v>
      </c>
      <c r="D189" s="227">
        <v>0</v>
      </c>
      <c r="E189" s="98"/>
      <c r="F189" s="359">
        <f t="shared" ref="F189:F190" si="239">D189+E189</f>
        <v>0</v>
      </c>
      <c r="G189" s="227"/>
      <c r="H189" s="97"/>
      <c r="I189" s="228">
        <f t="shared" ref="I189:I190" si="240">G189+H189</f>
        <v>0</v>
      </c>
      <c r="J189" s="97"/>
      <c r="K189" s="98"/>
      <c r="L189" s="229">
        <f t="shared" ref="L189:L190" si="241">J189+K189</f>
        <v>0</v>
      </c>
      <c r="M189" s="230"/>
      <c r="N189" s="98"/>
      <c r="O189" s="228">
        <f t="shared" ref="O189:O190" si="242">M189+N189</f>
        <v>0</v>
      </c>
      <c r="P189" s="231"/>
    </row>
    <row r="190" spans="1:16" ht="24" hidden="1" x14ac:dyDescent="0.25">
      <c r="A190" s="237">
        <v>4250</v>
      </c>
      <c r="B190" s="101" t="s">
        <v>203</v>
      </c>
      <c r="C190" s="102">
        <f t="shared" si="185"/>
        <v>0</v>
      </c>
      <c r="D190" s="232">
        <v>0</v>
      </c>
      <c r="E190" s="108"/>
      <c r="F190" s="343">
        <f t="shared" si="239"/>
        <v>0</v>
      </c>
      <c r="G190" s="232"/>
      <c r="H190" s="107"/>
      <c r="I190" s="233">
        <f t="shared" si="240"/>
        <v>0</v>
      </c>
      <c r="J190" s="107"/>
      <c r="K190" s="108"/>
      <c r="L190" s="234">
        <f t="shared" si="241"/>
        <v>0</v>
      </c>
      <c r="M190" s="235"/>
      <c r="N190" s="108"/>
      <c r="O190" s="233">
        <f t="shared" si="242"/>
        <v>0</v>
      </c>
      <c r="P190" s="236"/>
    </row>
    <row r="191" spans="1:16" hidden="1" x14ac:dyDescent="0.25">
      <c r="A191" s="76">
        <v>4300</v>
      </c>
      <c r="B191" s="213" t="s">
        <v>204</v>
      </c>
      <c r="C191" s="77">
        <f t="shared" si="185"/>
        <v>0</v>
      </c>
      <c r="D191" s="214">
        <f>SUM(D192)</f>
        <v>0</v>
      </c>
      <c r="E191" s="88">
        <f t="shared" ref="E191:F191" si="243">SUM(E192)</f>
        <v>0</v>
      </c>
      <c r="F191" s="345">
        <f t="shared" si="243"/>
        <v>0</v>
      </c>
      <c r="G191" s="214">
        <f>SUM(G192)</f>
        <v>0</v>
      </c>
      <c r="H191" s="87">
        <f t="shared" ref="H191:I191" si="244">SUM(H192)</f>
        <v>0</v>
      </c>
      <c r="I191" s="215">
        <f t="shared" si="244"/>
        <v>0</v>
      </c>
      <c r="J191" s="87">
        <f>SUM(J192)</f>
        <v>0</v>
      </c>
      <c r="K191" s="88">
        <f t="shared" ref="K191:L191" si="245">SUM(K192)</f>
        <v>0</v>
      </c>
      <c r="L191" s="89">
        <f t="shared" si="245"/>
        <v>0</v>
      </c>
      <c r="M191" s="77">
        <f>SUM(M192)</f>
        <v>0</v>
      </c>
      <c r="N191" s="88">
        <f t="shared" ref="N191:O191" si="246">SUM(N192)</f>
        <v>0</v>
      </c>
      <c r="O191" s="215">
        <f t="shared" si="246"/>
        <v>0</v>
      </c>
      <c r="P191" s="245"/>
    </row>
    <row r="192" spans="1:16" ht="24" hidden="1" x14ac:dyDescent="0.25">
      <c r="A192" s="496">
        <v>4310</v>
      </c>
      <c r="B192" s="91" t="s">
        <v>205</v>
      </c>
      <c r="C192" s="92">
        <f t="shared" si="185"/>
        <v>0</v>
      </c>
      <c r="D192" s="246">
        <f>SUM(D193:D193)</f>
        <v>0</v>
      </c>
      <c r="E192" s="247">
        <f t="shared" ref="E192:F192" si="247">SUM(E193:E193)</f>
        <v>0</v>
      </c>
      <c r="F192" s="359">
        <f t="shared" si="247"/>
        <v>0</v>
      </c>
      <c r="G192" s="246">
        <f>SUM(G193:G193)</f>
        <v>0</v>
      </c>
      <c r="H192" s="248">
        <f t="shared" ref="H192:I192" si="248">SUM(H193:H193)</f>
        <v>0</v>
      </c>
      <c r="I192" s="228">
        <f t="shared" si="248"/>
        <v>0</v>
      </c>
      <c r="J192" s="248">
        <f>SUM(J193:J193)</f>
        <v>0</v>
      </c>
      <c r="K192" s="247">
        <f t="shared" ref="K192:L192" si="249">SUM(K193:K193)</f>
        <v>0</v>
      </c>
      <c r="L192" s="229">
        <f t="shared" si="249"/>
        <v>0</v>
      </c>
      <c r="M192" s="92">
        <f>SUM(M193:M193)</f>
        <v>0</v>
      </c>
      <c r="N192" s="247">
        <f t="shared" ref="N192:O192" si="250">SUM(N193:N193)</f>
        <v>0</v>
      </c>
      <c r="O192" s="228">
        <f t="shared" si="250"/>
        <v>0</v>
      </c>
      <c r="P192" s="231"/>
    </row>
    <row r="193" spans="1:16" ht="36" hidden="1" x14ac:dyDescent="0.25">
      <c r="A193" s="58">
        <v>4311</v>
      </c>
      <c r="B193" s="101" t="s">
        <v>206</v>
      </c>
      <c r="C193" s="102">
        <f t="shared" si="185"/>
        <v>0</v>
      </c>
      <c r="D193" s="232">
        <v>0</v>
      </c>
      <c r="E193" s="108"/>
      <c r="F193" s="343">
        <f>D193+E193</f>
        <v>0</v>
      </c>
      <c r="G193" s="232"/>
      <c r="H193" s="107"/>
      <c r="I193" s="233">
        <f>G193+H193</f>
        <v>0</v>
      </c>
      <c r="J193" s="107"/>
      <c r="K193" s="108"/>
      <c r="L193" s="234">
        <f>J193+K193</f>
        <v>0</v>
      </c>
      <c r="M193" s="235"/>
      <c r="N193" s="108"/>
      <c r="O193" s="233">
        <f>M193+N193</f>
        <v>0</v>
      </c>
      <c r="P193" s="236"/>
    </row>
    <row r="194" spans="1:16" s="27" customFormat="1" ht="24" x14ac:dyDescent="0.25">
      <c r="A194" s="279"/>
      <c r="B194" s="21" t="s">
        <v>207</v>
      </c>
      <c r="C194" s="199">
        <f t="shared" si="185"/>
        <v>24433</v>
      </c>
      <c r="D194" s="200">
        <f>SUM(D195,D230,D269)</f>
        <v>24433</v>
      </c>
      <c r="E194" s="471">
        <f t="shared" ref="E194:F194" si="251">SUM(E195,E230,E269)</f>
        <v>0</v>
      </c>
      <c r="F194" s="430">
        <f t="shared" si="251"/>
        <v>24433</v>
      </c>
      <c r="G194" s="200">
        <f>SUM(G195,G230,G269)</f>
        <v>0</v>
      </c>
      <c r="H194" s="514">
        <f t="shared" ref="H194:I194" si="252">SUM(H195,H230,H269)</f>
        <v>0</v>
      </c>
      <c r="I194" s="430">
        <f t="shared" si="252"/>
        <v>0</v>
      </c>
      <c r="J194" s="202">
        <f>SUM(J195,J230,J269)</f>
        <v>0</v>
      </c>
      <c r="K194" s="471">
        <f t="shared" ref="K194:L194" si="253">SUM(K195,K230,K269)</f>
        <v>0</v>
      </c>
      <c r="L194" s="430">
        <f t="shared" si="253"/>
        <v>0</v>
      </c>
      <c r="M194" s="280">
        <f>SUM(M195,M230,M269)</f>
        <v>0</v>
      </c>
      <c r="N194" s="281">
        <f t="shared" ref="N194:O194" si="254">SUM(N195,N230,N269)</f>
        <v>0</v>
      </c>
      <c r="O194" s="282">
        <f t="shared" si="254"/>
        <v>0</v>
      </c>
      <c r="P194" s="283"/>
    </row>
    <row r="195" spans="1:16" hidden="1" x14ac:dyDescent="0.25">
      <c r="A195" s="205">
        <v>5000</v>
      </c>
      <c r="B195" s="205" t="s">
        <v>208</v>
      </c>
      <c r="C195" s="206">
        <f t="shared" si="185"/>
        <v>0</v>
      </c>
      <c r="D195" s="207">
        <f>D196+D204</f>
        <v>0</v>
      </c>
      <c r="E195" s="208">
        <f t="shared" ref="E195:F195" si="255">E196+E204</f>
        <v>0</v>
      </c>
      <c r="F195" s="357">
        <f t="shared" si="255"/>
        <v>0</v>
      </c>
      <c r="G195" s="207">
        <f>G196+G204</f>
        <v>0</v>
      </c>
      <c r="H195" s="209">
        <f t="shared" ref="H195:I195" si="256">H196+H204</f>
        <v>0</v>
      </c>
      <c r="I195" s="210">
        <f t="shared" si="256"/>
        <v>0</v>
      </c>
      <c r="J195" s="209">
        <f>J196+J204</f>
        <v>0</v>
      </c>
      <c r="K195" s="208">
        <f t="shared" ref="K195:L195" si="257">K196+K204</f>
        <v>0</v>
      </c>
      <c r="L195" s="211">
        <f t="shared" si="257"/>
        <v>0</v>
      </c>
      <c r="M195" s="206">
        <f>M196+M204</f>
        <v>0</v>
      </c>
      <c r="N195" s="208">
        <f t="shared" ref="N195:O195" si="258">N196+N204</f>
        <v>0</v>
      </c>
      <c r="O195" s="210">
        <f t="shared" si="258"/>
        <v>0</v>
      </c>
      <c r="P195" s="212"/>
    </row>
    <row r="196" spans="1:16" hidden="1" x14ac:dyDescent="0.25">
      <c r="A196" s="76">
        <v>5100</v>
      </c>
      <c r="B196" s="213" t="s">
        <v>209</v>
      </c>
      <c r="C196" s="77">
        <f t="shared" si="185"/>
        <v>0</v>
      </c>
      <c r="D196" s="214">
        <f>D197+D198+D201+D202+D203</f>
        <v>0</v>
      </c>
      <c r="E196" s="88">
        <f t="shared" ref="E196:F196" si="259">E197+E198+E201+E202+E203</f>
        <v>0</v>
      </c>
      <c r="F196" s="345">
        <f t="shared" si="259"/>
        <v>0</v>
      </c>
      <c r="G196" s="214">
        <f>G197+G198+G201+G202+G203</f>
        <v>0</v>
      </c>
      <c r="H196" s="87">
        <f t="shared" ref="H196:I196" si="260">H197+H198+H201+H202+H203</f>
        <v>0</v>
      </c>
      <c r="I196" s="215">
        <f t="shared" si="260"/>
        <v>0</v>
      </c>
      <c r="J196" s="87">
        <f>J197+J198+J201+J202+J203</f>
        <v>0</v>
      </c>
      <c r="K196" s="88">
        <f t="shared" ref="K196:L196" si="261">K197+K198+K201+K202+K203</f>
        <v>0</v>
      </c>
      <c r="L196" s="89">
        <f t="shared" si="261"/>
        <v>0</v>
      </c>
      <c r="M196" s="77">
        <f>M197+M198+M201+M202+M203</f>
        <v>0</v>
      </c>
      <c r="N196" s="88">
        <f t="shared" ref="N196:O196" si="262">N197+N198+N201+N202+N203</f>
        <v>0</v>
      </c>
      <c r="O196" s="215">
        <f t="shared" si="262"/>
        <v>0</v>
      </c>
      <c r="P196" s="245"/>
    </row>
    <row r="197" spans="1:16" hidden="1" x14ac:dyDescent="0.25">
      <c r="A197" s="496">
        <v>5110</v>
      </c>
      <c r="B197" s="91" t="s">
        <v>210</v>
      </c>
      <c r="C197" s="92">
        <f t="shared" si="185"/>
        <v>0</v>
      </c>
      <c r="D197" s="227">
        <v>0</v>
      </c>
      <c r="E197" s="98"/>
      <c r="F197" s="359">
        <f>D197+E197</f>
        <v>0</v>
      </c>
      <c r="G197" s="227"/>
      <c r="H197" s="97"/>
      <c r="I197" s="228">
        <f>G197+H197</f>
        <v>0</v>
      </c>
      <c r="J197" s="97"/>
      <c r="K197" s="98"/>
      <c r="L197" s="229">
        <f>J197+K197</f>
        <v>0</v>
      </c>
      <c r="M197" s="230"/>
      <c r="N197" s="98"/>
      <c r="O197" s="228">
        <f>M197+N197</f>
        <v>0</v>
      </c>
      <c r="P197" s="231"/>
    </row>
    <row r="198" spans="1:16" ht="24" hidden="1" x14ac:dyDescent="0.25">
      <c r="A198" s="237">
        <v>5120</v>
      </c>
      <c r="B198" s="101" t="s">
        <v>211</v>
      </c>
      <c r="C198" s="102">
        <f t="shared" si="185"/>
        <v>0</v>
      </c>
      <c r="D198" s="238">
        <f>D199+D200</f>
        <v>0</v>
      </c>
      <c r="E198" s="239">
        <f t="shared" ref="E198:F198" si="263">E199+E200</f>
        <v>0</v>
      </c>
      <c r="F198" s="343">
        <f t="shared" si="263"/>
        <v>0</v>
      </c>
      <c r="G198" s="238">
        <f>G199+G200</f>
        <v>0</v>
      </c>
      <c r="H198" s="240">
        <f t="shared" ref="H198:I198" si="264">H199+H200</f>
        <v>0</v>
      </c>
      <c r="I198" s="233">
        <f t="shared" si="264"/>
        <v>0</v>
      </c>
      <c r="J198" s="240">
        <f>J199+J200</f>
        <v>0</v>
      </c>
      <c r="K198" s="239">
        <f t="shared" ref="K198:L198" si="265">K199+K200</f>
        <v>0</v>
      </c>
      <c r="L198" s="234">
        <f t="shared" si="265"/>
        <v>0</v>
      </c>
      <c r="M198" s="102">
        <f>M199+M200</f>
        <v>0</v>
      </c>
      <c r="N198" s="239">
        <f t="shared" ref="N198:O198" si="266">N199+N200</f>
        <v>0</v>
      </c>
      <c r="O198" s="233">
        <f t="shared" si="266"/>
        <v>0</v>
      </c>
      <c r="P198" s="236"/>
    </row>
    <row r="199" spans="1:16" hidden="1" x14ac:dyDescent="0.25">
      <c r="A199" s="58">
        <v>5121</v>
      </c>
      <c r="B199" s="101" t="s">
        <v>212</v>
      </c>
      <c r="C199" s="102">
        <f t="shared" si="185"/>
        <v>0</v>
      </c>
      <c r="D199" s="232">
        <v>0</v>
      </c>
      <c r="E199" s="108"/>
      <c r="F199" s="343">
        <f t="shared" ref="F199:F203" si="267">D199+E199</f>
        <v>0</v>
      </c>
      <c r="G199" s="232"/>
      <c r="H199" s="107"/>
      <c r="I199" s="233">
        <f t="shared" ref="I199:I203" si="268">G199+H199</f>
        <v>0</v>
      </c>
      <c r="J199" s="107"/>
      <c r="K199" s="108"/>
      <c r="L199" s="234">
        <f t="shared" ref="L199:L203" si="269">J199+K199</f>
        <v>0</v>
      </c>
      <c r="M199" s="235"/>
      <c r="N199" s="108"/>
      <c r="O199" s="233">
        <f t="shared" ref="O199:O203" si="270">M199+N199</f>
        <v>0</v>
      </c>
      <c r="P199" s="236"/>
    </row>
    <row r="200" spans="1:16" ht="24" hidden="1" x14ac:dyDescent="0.25">
      <c r="A200" s="58">
        <v>5129</v>
      </c>
      <c r="B200" s="101" t="s">
        <v>213</v>
      </c>
      <c r="C200" s="102">
        <f t="shared" si="185"/>
        <v>0</v>
      </c>
      <c r="D200" s="232">
        <v>0</v>
      </c>
      <c r="E200" s="108"/>
      <c r="F200" s="343">
        <f t="shared" si="267"/>
        <v>0</v>
      </c>
      <c r="G200" s="232"/>
      <c r="H200" s="107"/>
      <c r="I200" s="233">
        <f t="shared" si="268"/>
        <v>0</v>
      </c>
      <c r="J200" s="107"/>
      <c r="K200" s="108"/>
      <c r="L200" s="234">
        <f t="shared" si="269"/>
        <v>0</v>
      </c>
      <c r="M200" s="235"/>
      <c r="N200" s="108"/>
      <c r="O200" s="233">
        <f t="shared" si="270"/>
        <v>0</v>
      </c>
      <c r="P200" s="236"/>
    </row>
    <row r="201" spans="1:16" hidden="1" x14ac:dyDescent="0.25">
      <c r="A201" s="237">
        <v>5130</v>
      </c>
      <c r="B201" s="101" t="s">
        <v>214</v>
      </c>
      <c r="C201" s="102">
        <f t="shared" si="185"/>
        <v>0</v>
      </c>
      <c r="D201" s="232">
        <v>0</v>
      </c>
      <c r="E201" s="108"/>
      <c r="F201" s="343">
        <f t="shared" si="267"/>
        <v>0</v>
      </c>
      <c r="G201" s="232"/>
      <c r="H201" s="107"/>
      <c r="I201" s="233">
        <f t="shared" si="268"/>
        <v>0</v>
      </c>
      <c r="J201" s="107"/>
      <c r="K201" s="108"/>
      <c r="L201" s="234">
        <f t="shared" si="269"/>
        <v>0</v>
      </c>
      <c r="M201" s="235"/>
      <c r="N201" s="108"/>
      <c r="O201" s="233">
        <f t="shared" si="270"/>
        <v>0</v>
      </c>
      <c r="P201" s="236"/>
    </row>
    <row r="202" spans="1:16" hidden="1" x14ac:dyDescent="0.25">
      <c r="A202" s="237">
        <v>5140</v>
      </c>
      <c r="B202" s="101" t="s">
        <v>215</v>
      </c>
      <c r="C202" s="102">
        <f t="shared" si="185"/>
        <v>0</v>
      </c>
      <c r="D202" s="232">
        <v>0</v>
      </c>
      <c r="E202" s="108"/>
      <c r="F202" s="343">
        <f t="shared" si="267"/>
        <v>0</v>
      </c>
      <c r="G202" s="232"/>
      <c r="H202" s="107"/>
      <c r="I202" s="233">
        <f t="shared" si="268"/>
        <v>0</v>
      </c>
      <c r="J202" s="107"/>
      <c r="K202" s="108"/>
      <c r="L202" s="234">
        <f t="shared" si="269"/>
        <v>0</v>
      </c>
      <c r="M202" s="235"/>
      <c r="N202" s="108"/>
      <c r="O202" s="233">
        <f t="shared" si="270"/>
        <v>0</v>
      </c>
      <c r="P202" s="236"/>
    </row>
    <row r="203" spans="1:16" ht="24" hidden="1" x14ac:dyDescent="0.25">
      <c r="A203" s="237">
        <v>5170</v>
      </c>
      <c r="B203" s="101" t="s">
        <v>216</v>
      </c>
      <c r="C203" s="102">
        <f t="shared" si="185"/>
        <v>0</v>
      </c>
      <c r="D203" s="232">
        <v>0</v>
      </c>
      <c r="E203" s="108"/>
      <c r="F203" s="343">
        <f t="shared" si="267"/>
        <v>0</v>
      </c>
      <c r="G203" s="232"/>
      <c r="H203" s="107"/>
      <c r="I203" s="233">
        <f t="shared" si="268"/>
        <v>0</v>
      </c>
      <c r="J203" s="107"/>
      <c r="K203" s="108"/>
      <c r="L203" s="234">
        <f t="shared" si="269"/>
        <v>0</v>
      </c>
      <c r="M203" s="235"/>
      <c r="N203" s="108"/>
      <c r="O203" s="233">
        <f t="shared" si="270"/>
        <v>0</v>
      </c>
      <c r="P203" s="236"/>
    </row>
    <row r="204" spans="1:16" hidden="1" x14ac:dyDescent="0.25">
      <c r="A204" s="76">
        <v>5200</v>
      </c>
      <c r="B204" s="213" t="s">
        <v>217</v>
      </c>
      <c r="C204" s="77">
        <f t="shared" si="185"/>
        <v>0</v>
      </c>
      <c r="D204" s="214">
        <f>D205+D215+D216+D225+D226+D227+D229</f>
        <v>0</v>
      </c>
      <c r="E204" s="88">
        <f t="shared" ref="E204:F204" si="271">E205+E215+E216+E225+E226+E227+E229</f>
        <v>0</v>
      </c>
      <c r="F204" s="345">
        <f t="shared" si="271"/>
        <v>0</v>
      </c>
      <c r="G204" s="214">
        <f>G205+G215+G216+G225+G226+G227+G229</f>
        <v>0</v>
      </c>
      <c r="H204" s="87">
        <f t="shared" ref="H204:I204" si="272">H205+H215+H216+H225+H226+H227+H229</f>
        <v>0</v>
      </c>
      <c r="I204" s="215">
        <f t="shared" si="272"/>
        <v>0</v>
      </c>
      <c r="J204" s="87">
        <f>J205+J215+J216+J225+J226+J227+J229</f>
        <v>0</v>
      </c>
      <c r="K204" s="88">
        <f t="shared" ref="K204:L204" si="273">K205+K215+K216+K225+K226+K227+K229</f>
        <v>0</v>
      </c>
      <c r="L204" s="89">
        <f t="shared" si="273"/>
        <v>0</v>
      </c>
      <c r="M204" s="77">
        <f>M205+M215+M216+M225+M226+M227+M229</f>
        <v>0</v>
      </c>
      <c r="N204" s="88">
        <f t="shared" ref="N204:O204" si="274">N205+N215+N216+N225+N226+N227+N229</f>
        <v>0</v>
      </c>
      <c r="O204" s="215">
        <f t="shared" si="274"/>
        <v>0</v>
      </c>
      <c r="P204" s="245"/>
    </row>
    <row r="205" spans="1:16" hidden="1" x14ac:dyDescent="0.25">
      <c r="A205" s="220">
        <v>5210</v>
      </c>
      <c r="B205" s="164" t="s">
        <v>218</v>
      </c>
      <c r="C205" s="170">
        <f t="shared" si="185"/>
        <v>0</v>
      </c>
      <c r="D205" s="221">
        <f>SUM(D206:D214)</f>
        <v>0</v>
      </c>
      <c r="E205" s="222">
        <f t="shared" ref="E205:F205" si="275">SUM(E206:E214)</f>
        <v>0</v>
      </c>
      <c r="F205" s="358">
        <f t="shared" si="275"/>
        <v>0</v>
      </c>
      <c r="G205" s="221">
        <f>SUM(G206:G214)</f>
        <v>0</v>
      </c>
      <c r="H205" s="223">
        <f t="shared" ref="H205:I205" si="276">SUM(H206:H214)</f>
        <v>0</v>
      </c>
      <c r="I205" s="224">
        <f t="shared" si="276"/>
        <v>0</v>
      </c>
      <c r="J205" s="223">
        <f>SUM(J206:J214)</f>
        <v>0</v>
      </c>
      <c r="K205" s="222">
        <f t="shared" ref="K205:L205" si="277">SUM(K206:K214)</f>
        <v>0</v>
      </c>
      <c r="L205" s="225">
        <f t="shared" si="277"/>
        <v>0</v>
      </c>
      <c r="M205" s="170">
        <f>SUM(M206:M214)</f>
        <v>0</v>
      </c>
      <c r="N205" s="222">
        <f t="shared" ref="N205:O205" si="278">SUM(N206:N214)</f>
        <v>0</v>
      </c>
      <c r="O205" s="224">
        <f t="shared" si="278"/>
        <v>0</v>
      </c>
      <c r="P205" s="226"/>
    </row>
    <row r="206" spans="1:16" hidden="1" x14ac:dyDescent="0.25">
      <c r="A206" s="48">
        <v>5211</v>
      </c>
      <c r="B206" s="91" t="s">
        <v>219</v>
      </c>
      <c r="C206" s="92">
        <f t="shared" si="185"/>
        <v>0</v>
      </c>
      <c r="D206" s="227">
        <v>0</v>
      </c>
      <c r="E206" s="98"/>
      <c r="F206" s="359">
        <f t="shared" ref="F206:F215" si="279">D206+E206</f>
        <v>0</v>
      </c>
      <c r="G206" s="227"/>
      <c r="H206" s="97"/>
      <c r="I206" s="228">
        <f t="shared" ref="I206:I215" si="280">G206+H206</f>
        <v>0</v>
      </c>
      <c r="J206" s="97"/>
      <c r="K206" s="98"/>
      <c r="L206" s="229">
        <f t="shared" ref="L206:L215" si="281">J206+K206</f>
        <v>0</v>
      </c>
      <c r="M206" s="230"/>
      <c r="N206" s="98"/>
      <c r="O206" s="228">
        <f t="shared" ref="O206:O215" si="282">M206+N206</f>
        <v>0</v>
      </c>
      <c r="P206" s="231"/>
    </row>
    <row r="207" spans="1:16" hidden="1" x14ac:dyDescent="0.25">
      <c r="A207" s="58">
        <v>5212</v>
      </c>
      <c r="B207" s="101" t="s">
        <v>220</v>
      </c>
      <c r="C207" s="102">
        <f t="shared" si="185"/>
        <v>0</v>
      </c>
      <c r="D207" s="232">
        <v>0</v>
      </c>
      <c r="E207" s="108"/>
      <c r="F207" s="343">
        <f t="shared" si="279"/>
        <v>0</v>
      </c>
      <c r="G207" s="232"/>
      <c r="H207" s="107"/>
      <c r="I207" s="233">
        <f t="shared" si="280"/>
        <v>0</v>
      </c>
      <c r="J207" s="107"/>
      <c r="K207" s="108"/>
      <c r="L207" s="234">
        <f t="shared" si="281"/>
        <v>0</v>
      </c>
      <c r="M207" s="235"/>
      <c r="N207" s="108"/>
      <c r="O207" s="233">
        <f t="shared" si="282"/>
        <v>0</v>
      </c>
      <c r="P207" s="236"/>
    </row>
    <row r="208" spans="1:16" hidden="1" x14ac:dyDescent="0.25">
      <c r="A208" s="58">
        <v>5213</v>
      </c>
      <c r="B208" s="101" t="s">
        <v>221</v>
      </c>
      <c r="C208" s="102">
        <f t="shared" si="185"/>
        <v>0</v>
      </c>
      <c r="D208" s="232">
        <v>0</v>
      </c>
      <c r="E208" s="108"/>
      <c r="F208" s="343">
        <f t="shared" si="279"/>
        <v>0</v>
      </c>
      <c r="G208" s="232"/>
      <c r="H208" s="107"/>
      <c r="I208" s="233">
        <f t="shared" si="280"/>
        <v>0</v>
      </c>
      <c r="J208" s="107"/>
      <c r="K208" s="108"/>
      <c r="L208" s="234">
        <f t="shared" si="281"/>
        <v>0</v>
      </c>
      <c r="M208" s="235"/>
      <c r="N208" s="108"/>
      <c r="O208" s="233">
        <f t="shared" si="282"/>
        <v>0</v>
      </c>
      <c r="P208" s="236"/>
    </row>
    <row r="209" spans="1:16" hidden="1" x14ac:dyDescent="0.25">
      <c r="A209" s="58">
        <v>5214</v>
      </c>
      <c r="B209" s="101" t="s">
        <v>222</v>
      </c>
      <c r="C209" s="102">
        <f t="shared" si="185"/>
        <v>0</v>
      </c>
      <c r="D209" s="232">
        <v>0</v>
      </c>
      <c r="E209" s="108"/>
      <c r="F209" s="343">
        <f t="shared" si="279"/>
        <v>0</v>
      </c>
      <c r="G209" s="232"/>
      <c r="H209" s="107"/>
      <c r="I209" s="233">
        <f t="shared" si="280"/>
        <v>0</v>
      </c>
      <c r="J209" s="107"/>
      <c r="K209" s="108"/>
      <c r="L209" s="234">
        <f t="shared" si="281"/>
        <v>0</v>
      </c>
      <c r="M209" s="235"/>
      <c r="N209" s="108"/>
      <c r="O209" s="233">
        <f t="shared" si="282"/>
        <v>0</v>
      </c>
      <c r="P209" s="236"/>
    </row>
    <row r="210" spans="1:16" hidden="1" x14ac:dyDescent="0.25">
      <c r="A210" s="58">
        <v>5215</v>
      </c>
      <c r="B210" s="101" t="s">
        <v>223</v>
      </c>
      <c r="C210" s="102">
        <f t="shared" si="185"/>
        <v>0</v>
      </c>
      <c r="D210" s="232">
        <v>0</v>
      </c>
      <c r="E210" s="108"/>
      <c r="F210" s="343">
        <f t="shared" si="279"/>
        <v>0</v>
      </c>
      <c r="G210" s="232"/>
      <c r="H210" s="107"/>
      <c r="I210" s="233">
        <f t="shared" si="280"/>
        <v>0</v>
      </c>
      <c r="J210" s="107"/>
      <c r="K210" s="108"/>
      <c r="L210" s="234">
        <f t="shared" si="281"/>
        <v>0</v>
      </c>
      <c r="M210" s="235"/>
      <c r="N210" s="108"/>
      <c r="O210" s="233">
        <f t="shared" si="282"/>
        <v>0</v>
      </c>
      <c r="P210" s="236"/>
    </row>
    <row r="211" spans="1:16" ht="14.25" hidden="1" customHeight="1" x14ac:dyDescent="0.25">
      <c r="A211" s="58">
        <v>5216</v>
      </c>
      <c r="B211" s="101" t="s">
        <v>224</v>
      </c>
      <c r="C211" s="102">
        <f t="shared" si="185"/>
        <v>0</v>
      </c>
      <c r="D211" s="232">
        <v>0</v>
      </c>
      <c r="E211" s="108"/>
      <c r="F211" s="343">
        <f t="shared" si="279"/>
        <v>0</v>
      </c>
      <c r="G211" s="232"/>
      <c r="H211" s="107"/>
      <c r="I211" s="233">
        <f t="shared" si="280"/>
        <v>0</v>
      </c>
      <c r="J211" s="107"/>
      <c r="K211" s="108"/>
      <c r="L211" s="234">
        <f t="shared" si="281"/>
        <v>0</v>
      </c>
      <c r="M211" s="235"/>
      <c r="N211" s="108"/>
      <c r="O211" s="233">
        <f t="shared" si="282"/>
        <v>0</v>
      </c>
      <c r="P211" s="236"/>
    </row>
    <row r="212" spans="1:16" hidden="1" x14ac:dyDescent="0.25">
      <c r="A212" s="58">
        <v>5217</v>
      </c>
      <c r="B212" s="101" t="s">
        <v>225</v>
      </c>
      <c r="C212" s="102">
        <f t="shared" si="185"/>
        <v>0</v>
      </c>
      <c r="D212" s="232">
        <v>0</v>
      </c>
      <c r="E212" s="108"/>
      <c r="F212" s="343">
        <f t="shared" si="279"/>
        <v>0</v>
      </c>
      <c r="G212" s="232"/>
      <c r="H212" s="107"/>
      <c r="I212" s="233">
        <f t="shared" si="280"/>
        <v>0</v>
      </c>
      <c r="J212" s="107"/>
      <c r="K212" s="108"/>
      <c r="L212" s="234">
        <f t="shared" si="281"/>
        <v>0</v>
      </c>
      <c r="M212" s="235"/>
      <c r="N212" s="108"/>
      <c r="O212" s="233">
        <f t="shared" si="282"/>
        <v>0</v>
      </c>
      <c r="P212" s="236"/>
    </row>
    <row r="213" spans="1:16" hidden="1" x14ac:dyDescent="0.25">
      <c r="A213" s="58">
        <v>5218</v>
      </c>
      <c r="B213" s="101" t="s">
        <v>226</v>
      </c>
      <c r="C213" s="102">
        <f t="shared" ref="C213:C276" si="283">F213+I213+L213+O213</f>
        <v>0</v>
      </c>
      <c r="D213" s="232">
        <v>0</v>
      </c>
      <c r="E213" s="108"/>
      <c r="F213" s="343">
        <f t="shared" si="279"/>
        <v>0</v>
      </c>
      <c r="G213" s="232"/>
      <c r="H213" s="107"/>
      <c r="I213" s="233">
        <f t="shared" si="280"/>
        <v>0</v>
      </c>
      <c r="J213" s="107"/>
      <c r="K213" s="108"/>
      <c r="L213" s="234">
        <f t="shared" si="281"/>
        <v>0</v>
      </c>
      <c r="M213" s="235"/>
      <c r="N213" s="108"/>
      <c r="O213" s="233">
        <f t="shared" si="282"/>
        <v>0</v>
      </c>
      <c r="P213" s="236"/>
    </row>
    <row r="214" spans="1:16" hidden="1" x14ac:dyDescent="0.25">
      <c r="A214" s="58">
        <v>5219</v>
      </c>
      <c r="B214" s="101" t="s">
        <v>227</v>
      </c>
      <c r="C214" s="102">
        <f t="shared" si="283"/>
        <v>0</v>
      </c>
      <c r="D214" s="232">
        <v>0</v>
      </c>
      <c r="E214" s="108"/>
      <c r="F214" s="343">
        <f t="shared" si="279"/>
        <v>0</v>
      </c>
      <c r="G214" s="232"/>
      <c r="H214" s="107"/>
      <c r="I214" s="233">
        <f t="shared" si="280"/>
        <v>0</v>
      </c>
      <c r="J214" s="107"/>
      <c r="K214" s="108"/>
      <c r="L214" s="234">
        <f t="shared" si="281"/>
        <v>0</v>
      </c>
      <c r="M214" s="235"/>
      <c r="N214" s="108"/>
      <c r="O214" s="233">
        <f t="shared" si="282"/>
        <v>0</v>
      </c>
      <c r="P214" s="236"/>
    </row>
    <row r="215" spans="1:16" ht="13.5" hidden="1" customHeight="1" x14ac:dyDescent="0.25">
      <c r="A215" s="237">
        <v>5220</v>
      </c>
      <c r="B215" s="101" t="s">
        <v>228</v>
      </c>
      <c r="C215" s="102">
        <f t="shared" si="283"/>
        <v>0</v>
      </c>
      <c r="D215" s="232">
        <v>0</v>
      </c>
      <c r="E215" s="108"/>
      <c r="F215" s="343">
        <f t="shared" si="279"/>
        <v>0</v>
      </c>
      <c r="G215" s="232"/>
      <c r="H215" s="107"/>
      <c r="I215" s="233">
        <f t="shared" si="280"/>
        <v>0</v>
      </c>
      <c r="J215" s="107"/>
      <c r="K215" s="108"/>
      <c r="L215" s="234">
        <f t="shared" si="281"/>
        <v>0</v>
      </c>
      <c r="M215" s="235"/>
      <c r="N215" s="108"/>
      <c r="O215" s="233">
        <f t="shared" si="282"/>
        <v>0</v>
      </c>
      <c r="P215" s="236"/>
    </row>
    <row r="216" spans="1:16" hidden="1" x14ac:dyDescent="0.25">
      <c r="A216" s="237">
        <v>5230</v>
      </c>
      <c r="B216" s="101" t="s">
        <v>229</v>
      </c>
      <c r="C216" s="102">
        <f t="shared" si="283"/>
        <v>0</v>
      </c>
      <c r="D216" s="238">
        <f>SUM(D217:D224)</f>
        <v>0</v>
      </c>
      <c r="E216" s="239">
        <f t="shared" ref="E216:F216" si="284">SUM(E217:E224)</f>
        <v>0</v>
      </c>
      <c r="F216" s="343">
        <f t="shared" si="284"/>
        <v>0</v>
      </c>
      <c r="G216" s="238">
        <f>SUM(G217:G224)</f>
        <v>0</v>
      </c>
      <c r="H216" s="240">
        <f t="shared" ref="H216:I216" si="285">SUM(H217:H224)</f>
        <v>0</v>
      </c>
      <c r="I216" s="233">
        <f t="shared" si="285"/>
        <v>0</v>
      </c>
      <c r="J216" s="240">
        <f>SUM(J217:J224)</f>
        <v>0</v>
      </c>
      <c r="K216" s="239">
        <f t="shared" ref="K216:L216" si="286">SUM(K217:K224)</f>
        <v>0</v>
      </c>
      <c r="L216" s="234">
        <f t="shared" si="286"/>
        <v>0</v>
      </c>
      <c r="M216" s="102">
        <f>SUM(M217:M224)</f>
        <v>0</v>
      </c>
      <c r="N216" s="239">
        <f t="shared" ref="N216:O216" si="287">SUM(N217:N224)</f>
        <v>0</v>
      </c>
      <c r="O216" s="233">
        <f t="shared" si="287"/>
        <v>0</v>
      </c>
      <c r="P216" s="236"/>
    </row>
    <row r="217" spans="1:16" hidden="1" x14ac:dyDescent="0.25">
      <c r="A217" s="58">
        <v>5231</v>
      </c>
      <c r="B217" s="101" t="s">
        <v>230</v>
      </c>
      <c r="C217" s="102">
        <f t="shared" si="283"/>
        <v>0</v>
      </c>
      <c r="D217" s="232">
        <v>0</v>
      </c>
      <c r="E217" s="108"/>
      <c r="F217" s="343">
        <f t="shared" ref="F217:F226" si="288">D217+E217</f>
        <v>0</v>
      </c>
      <c r="G217" s="232"/>
      <c r="H217" s="107"/>
      <c r="I217" s="233">
        <f t="shared" ref="I217:I226" si="289">G217+H217</f>
        <v>0</v>
      </c>
      <c r="J217" s="107"/>
      <c r="K217" s="108"/>
      <c r="L217" s="234">
        <f t="shared" ref="L217:L226" si="290">J217+K217</f>
        <v>0</v>
      </c>
      <c r="M217" s="235"/>
      <c r="N217" s="108"/>
      <c r="O217" s="233">
        <f t="shared" ref="O217:O226" si="291">M217+N217</f>
        <v>0</v>
      </c>
      <c r="P217" s="236"/>
    </row>
    <row r="218" spans="1:16" hidden="1" x14ac:dyDescent="0.25">
      <c r="A218" s="58">
        <v>5232</v>
      </c>
      <c r="B218" s="101" t="s">
        <v>231</v>
      </c>
      <c r="C218" s="102">
        <f t="shared" si="283"/>
        <v>0</v>
      </c>
      <c r="D218" s="232">
        <v>0</v>
      </c>
      <c r="E218" s="108"/>
      <c r="F218" s="343">
        <f t="shared" si="288"/>
        <v>0</v>
      </c>
      <c r="G218" s="232"/>
      <c r="H218" s="107"/>
      <c r="I218" s="233">
        <f t="shared" si="289"/>
        <v>0</v>
      </c>
      <c r="J218" s="107"/>
      <c r="K218" s="108"/>
      <c r="L218" s="234">
        <f t="shared" si="290"/>
        <v>0</v>
      </c>
      <c r="M218" s="235"/>
      <c r="N218" s="108"/>
      <c r="O218" s="233">
        <f t="shared" si="291"/>
        <v>0</v>
      </c>
      <c r="P218" s="236"/>
    </row>
    <row r="219" spans="1:16" hidden="1" x14ac:dyDescent="0.25">
      <c r="A219" s="58">
        <v>5233</v>
      </c>
      <c r="B219" s="101" t="s">
        <v>232</v>
      </c>
      <c r="C219" s="102">
        <f t="shared" si="283"/>
        <v>0</v>
      </c>
      <c r="D219" s="232">
        <v>0</v>
      </c>
      <c r="E219" s="108"/>
      <c r="F219" s="343">
        <f t="shared" si="288"/>
        <v>0</v>
      </c>
      <c r="G219" s="232"/>
      <c r="H219" s="107"/>
      <c r="I219" s="233">
        <f t="shared" si="289"/>
        <v>0</v>
      </c>
      <c r="J219" s="107"/>
      <c r="K219" s="108"/>
      <c r="L219" s="234">
        <f t="shared" si="290"/>
        <v>0</v>
      </c>
      <c r="M219" s="235"/>
      <c r="N219" s="108"/>
      <c r="O219" s="233">
        <f t="shared" si="291"/>
        <v>0</v>
      </c>
      <c r="P219" s="236"/>
    </row>
    <row r="220" spans="1:16" ht="24" hidden="1" x14ac:dyDescent="0.25">
      <c r="A220" s="58">
        <v>5234</v>
      </c>
      <c r="B220" s="101" t="s">
        <v>233</v>
      </c>
      <c r="C220" s="102">
        <f t="shared" si="283"/>
        <v>0</v>
      </c>
      <c r="D220" s="232">
        <v>0</v>
      </c>
      <c r="E220" s="108"/>
      <c r="F220" s="343">
        <f t="shared" si="288"/>
        <v>0</v>
      </c>
      <c r="G220" s="232"/>
      <c r="H220" s="107"/>
      <c r="I220" s="233">
        <f t="shared" si="289"/>
        <v>0</v>
      </c>
      <c r="J220" s="107"/>
      <c r="K220" s="108"/>
      <c r="L220" s="234">
        <f t="shared" si="290"/>
        <v>0</v>
      </c>
      <c r="M220" s="235"/>
      <c r="N220" s="108"/>
      <c r="O220" s="233">
        <f t="shared" si="291"/>
        <v>0</v>
      </c>
      <c r="P220" s="236"/>
    </row>
    <row r="221" spans="1:16" ht="14.25" hidden="1" customHeight="1" x14ac:dyDescent="0.25">
      <c r="A221" s="58">
        <v>5236</v>
      </c>
      <c r="B221" s="101" t="s">
        <v>234</v>
      </c>
      <c r="C221" s="102">
        <f t="shared" si="283"/>
        <v>0</v>
      </c>
      <c r="D221" s="232">
        <v>0</v>
      </c>
      <c r="E221" s="108"/>
      <c r="F221" s="343">
        <f t="shared" si="288"/>
        <v>0</v>
      </c>
      <c r="G221" s="232"/>
      <c r="H221" s="107"/>
      <c r="I221" s="233">
        <f t="shared" si="289"/>
        <v>0</v>
      </c>
      <c r="J221" s="107"/>
      <c r="K221" s="108"/>
      <c r="L221" s="234">
        <f t="shared" si="290"/>
        <v>0</v>
      </c>
      <c r="M221" s="235"/>
      <c r="N221" s="108"/>
      <c r="O221" s="233">
        <f t="shared" si="291"/>
        <v>0</v>
      </c>
      <c r="P221" s="236"/>
    </row>
    <row r="222" spans="1:16" ht="14.25" hidden="1" customHeight="1" x14ac:dyDescent="0.25">
      <c r="A222" s="58">
        <v>5237</v>
      </c>
      <c r="B222" s="101" t="s">
        <v>235</v>
      </c>
      <c r="C222" s="102">
        <f t="shared" si="283"/>
        <v>0</v>
      </c>
      <c r="D222" s="232">
        <v>0</v>
      </c>
      <c r="E222" s="108"/>
      <c r="F222" s="343">
        <f t="shared" si="288"/>
        <v>0</v>
      </c>
      <c r="G222" s="232"/>
      <c r="H222" s="107"/>
      <c r="I222" s="233">
        <f t="shared" si="289"/>
        <v>0</v>
      </c>
      <c r="J222" s="107"/>
      <c r="K222" s="108"/>
      <c r="L222" s="234">
        <f t="shared" si="290"/>
        <v>0</v>
      </c>
      <c r="M222" s="235"/>
      <c r="N222" s="108"/>
      <c r="O222" s="233">
        <f t="shared" si="291"/>
        <v>0</v>
      </c>
      <c r="P222" s="236"/>
    </row>
    <row r="223" spans="1:16" ht="24" hidden="1" x14ac:dyDescent="0.25">
      <c r="A223" s="58">
        <v>5238</v>
      </c>
      <c r="B223" s="101" t="s">
        <v>236</v>
      </c>
      <c r="C223" s="102">
        <f t="shared" si="283"/>
        <v>0</v>
      </c>
      <c r="D223" s="232">
        <v>0</v>
      </c>
      <c r="E223" s="108"/>
      <c r="F223" s="343">
        <f t="shared" si="288"/>
        <v>0</v>
      </c>
      <c r="G223" s="232"/>
      <c r="H223" s="107"/>
      <c r="I223" s="233">
        <f t="shared" si="289"/>
        <v>0</v>
      </c>
      <c r="J223" s="107"/>
      <c r="K223" s="108"/>
      <c r="L223" s="234">
        <f t="shared" si="290"/>
        <v>0</v>
      </c>
      <c r="M223" s="235"/>
      <c r="N223" s="108"/>
      <c r="O223" s="233">
        <f t="shared" si="291"/>
        <v>0</v>
      </c>
      <c r="P223" s="236"/>
    </row>
    <row r="224" spans="1:16" ht="24" hidden="1" x14ac:dyDescent="0.25">
      <c r="A224" s="58">
        <v>5239</v>
      </c>
      <c r="B224" s="101" t="s">
        <v>237</v>
      </c>
      <c r="C224" s="102">
        <f t="shared" si="283"/>
        <v>0</v>
      </c>
      <c r="D224" s="232">
        <v>0</v>
      </c>
      <c r="E224" s="108"/>
      <c r="F224" s="343">
        <f t="shared" si="288"/>
        <v>0</v>
      </c>
      <c r="G224" s="232"/>
      <c r="H224" s="107"/>
      <c r="I224" s="233">
        <f t="shared" si="289"/>
        <v>0</v>
      </c>
      <c r="J224" s="107"/>
      <c r="K224" s="108"/>
      <c r="L224" s="234">
        <f t="shared" si="290"/>
        <v>0</v>
      </c>
      <c r="M224" s="235"/>
      <c r="N224" s="108"/>
      <c r="O224" s="233">
        <f t="shared" si="291"/>
        <v>0</v>
      </c>
      <c r="P224" s="236"/>
    </row>
    <row r="225" spans="1:16" ht="24" hidden="1" x14ac:dyDescent="0.25">
      <c r="A225" s="237">
        <v>5240</v>
      </c>
      <c r="B225" s="101" t="s">
        <v>238</v>
      </c>
      <c r="C225" s="102">
        <f t="shared" si="283"/>
        <v>0</v>
      </c>
      <c r="D225" s="232">
        <v>0</v>
      </c>
      <c r="E225" s="108"/>
      <c r="F225" s="343">
        <f t="shared" si="288"/>
        <v>0</v>
      </c>
      <c r="G225" s="232"/>
      <c r="H225" s="107"/>
      <c r="I225" s="233">
        <f t="shared" si="289"/>
        <v>0</v>
      </c>
      <c r="J225" s="107"/>
      <c r="K225" s="108"/>
      <c r="L225" s="234">
        <f t="shared" si="290"/>
        <v>0</v>
      </c>
      <c r="M225" s="235"/>
      <c r="N225" s="108"/>
      <c r="O225" s="233">
        <f t="shared" si="291"/>
        <v>0</v>
      </c>
      <c r="P225" s="236"/>
    </row>
    <row r="226" spans="1:16" hidden="1" x14ac:dyDescent="0.25">
      <c r="A226" s="237">
        <v>5250</v>
      </c>
      <c r="B226" s="101" t="s">
        <v>239</v>
      </c>
      <c r="C226" s="102">
        <f t="shared" si="283"/>
        <v>0</v>
      </c>
      <c r="D226" s="232">
        <v>0</v>
      </c>
      <c r="E226" s="108"/>
      <c r="F226" s="343">
        <f t="shared" si="288"/>
        <v>0</v>
      </c>
      <c r="G226" s="232"/>
      <c r="H226" s="107"/>
      <c r="I226" s="233">
        <f t="shared" si="289"/>
        <v>0</v>
      </c>
      <c r="J226" s="107"/>
      <c r="K226" s="108"/>
      <c r="L226" s="234">
        <f t="shared" si="290"/>
        <v>0</v>
      </c>
      <c r="M226" s="235"/>
      <c r="N226" s="108"/>
      <c r="O226" s="233">
        <f t="shared" si="291"/>
        <v>0</v>
      </c>
      <c r="P226" s="236"/>
    </row>
    <row r="227" spans="1:16" hidden="1" x14ac:dyDescent="0.25">
      <c r="A227" s="237">
        <v>5260</v>
      </c>
      <c r="B227" s="101" t="s">
        <v>240</v>
      </c>
      <c r="C227" s="102">
        <f t="shared" si="283"/>
        <v>0</v>
      </c>
      <c r="D227" s="238">
        <f>SUM(D228)</f>
        <v>0</v>
      </c>
      <c r="E227" s="239">
        <f t="shared" ref="E227:F227" si="292">SUM(E228)</f>
        <v>0</v>
      </c>
      <c r="F227" s="343">
        <f t="shared" si="292"/>
        <v>0</v>
      </c>
      <c r="G227" s="238">
        <f>SUM(G228)</f>
        <v>0</v>
      </c>
      <c r="H227" s="240">
        <f t="shared" ref="H227:I227" si="293">SUM(H228)</f>
        <v>0</v>
      </c>
      <c r="I227" s="233">
        <f t="shared" si="293"/>
        <v>0</v>
      </c>
      <c r="J227" s="240">
        <f>SUM(J228)</f>
        <v>0</v>
      </c>
      <c r="K227" s="239">
        <f t="shared" ref="K227:L227" si="294">SUM(K228)</f>
        <v>0</v>
      </c>
      <c r="L227" s="234">
        <f t="shared" si="294"/>
        <v>0</v>
      </c>
      <c r="M227" s="102">
        <f>SUM(M228)</f>
        <v>0</v>
      </c>
      <c r="N227" s="239">
        <f t="shared" ref="N227:O227" si="295">SUM(N228)</f>
        <v>0</v>
      </c>
      <c r="O227" s="233">
        <f t="shared" si="295"/>
        <v>0</v>
      </c>
      <c r="P227" s="236"/>
    </row>
    <row r="228" spans="1:16" ht="24" hidden="1" x14ac:dyDescent="0.25">
      <c r="A228" s="58">
        <v>5269</v>
      </c>
      <c r="B228" s="101" t="s">
        <v>241</v>
      </c>
      <c r="C228" s="102">
        <f t="shared" si="283"/>
        <v>0</v>
      </c>
      <c r="D228" s="232">
        <v>0</v>
      </c>
      <c r="E228" s="108"/>
      <c r="F228" s="343">
        <f t="shared" ref="F228:F229" si="296">D228+E228</f>
        <v>0</v>
      </c>
      <c r="G228" s="232"/>
      <c r="H228" s="107"/>
      <c r="I228" s="233">
        <f t="shared" ref="I228:I229" si="297">G228+H228</f>
        <v>0</v>
      </c>
      <c r="J228" s="107"/>
      <c r="K228" s="108"/>
      <c r="L228" s="234">
        <f t="shared" ref="L228:L229" si="298">J228+K228</f>
        <v>0</v>
      </c>
      <c r="M228" s="235"/>
      <c r="N228" s="108"/>
      <c r="O228" s="233">
        <f t="shared" ref="O228:O229" si="299">M228+N228</f>
        <v>0</v>
      </c>
      <c r="P228" s="236"/>
    </row>
    <row r="229" spans="1:16" ht="24" hidden="1" x14ac:dyDescent="0.25">
      <c r="A229" s="220">
        <v>5270</v>
      </c>
      <c r="B229" s="164" t="s">
        <v>242</v>
      </c>
      <c r="C229" s="170">
        <f t="shared" si="283"/>
        <v>0</v>
      </c>
      <c r="D229" s="241">
        <v>0</v>
      </c>
      <c r="E229" s="242"/>
      <c r="F229" s="358">
        <f t="shared" si="296"/>
        <v>0</v>
      </c>
      <c r="G229" s="241"/>
      <c r="H229" s="243"/>
      <c r="I229" s="224">
        <f t="shared" si="297"/>
        <v>0</v>
      </c>
      <c r="J229" s="243"/>
      <c r="K229" s="242"/>
      <c r="L229" s="225">
        <f t="shared" si="298"/>
        <v>0</v>
      </c>
      <c r="M229" s="244"/>
      <c r="N229" s="242"/>
      <c r="O229" s="224">
        <f t="shared" si="299"/>
        <v>0</v>
      </c>
      <c r="P229" s="226"/>
    </row>
    <row r="230" spans="1:16" x14ac:dyDescent="0.25">
      <c r="A230" s="205">
        <v>6000</v>
      </c>
      <c r="B230" s="205" t="s">
        <v>243</v>
      </c>
      <c r="C230" s="206">
        <f t="shared" si="283"/>
        <v>24433</v>
      </c>
      <c r="D230" s="207">
        <f>D231+D251+D259</f>
        <v>24433</v>
      </c>
      <c r="E230" s="472">
        <f t="shared" ref="E230:F230" si="300">E231+E251+E259</f>
        <v>0</v>
      </c>
      <c r="F230" s="431">
        <f t="shared" si="300"/>
        <v>24433</v>
      </c>
      <c r="G230" s="207">
        <f>G231+G251+G259</f>
        <v>0</v>
      </c>
      <c r="H230" s="211">
        <f t="shared" ref="H230:I230" si="301">H231+H251+H259</f>
        <v>0</v>
      </c>
      <c r="I230" s="431">
        <f t="shared" si="301"/>
        <v>0</v>
      </c>
      <c r="J230" s="209">
        <f>J231+J251+J259</f>
        <v>0</v>
      </c>
      <c r="K230" s="472">
        <f t="shared" ref="K230:L230" si="302">K231+K251+K259</f>
        <v>0</v>
      </c>
      <c r="L230" s="431">
        <f t="shared" si="302"/>
        <v>0</v>
      </c>
      <c r="M230" s="206">
        <f>M231+M251+M259</f>
        <v>0</v>
      </c>
      <c r="N230" s="208">
        <f t="shared" ref="N230:O230" si="303">N231+N251+N259</f>
        <v>0</v>
      </c>
      <c r="O230" s="210">
        <f t="shared" si="303"/>
        <v>0</v>
      </c>
      <c r="P230" s="212"/>
    </row>
    <row r="231" spans="1:16" ht="14.25" hidden="1" customHeight="1" x14ac:dyDescent="0.25">
      <c r="A231" s="273">
        <v>6200</v>
      </c>
      <c r="B231" s="262" t="s">
        <v>244</v>
      </c>
      <c r="C231" s="216">
        <f t="shared" si="283"/>
        <v>0</v>
      </c>
      <c r="D231" s="274">
        <f>SUM(D232,D233,D235,D238,D244,D245,D246)</f>
        <v>0</v>
      </c>
      <c r="E231" s="217">
        <f t="shared" ref="E231:F231" si="304">SUM(E232,E233,E235,E238,E244,E245,E246)</f>
        <v>0</v>
      </c>
      <c r="F231" s="361">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76">
        <f t="shared" si="306"/>
        <v>0</v>
      </c>
      <c r="M231" s="216">
        <f>SUM(M232,M233,M235,M238,M244,M245,M246)</f>
        <v>0</v>
      </c>
      <c r="N231" s="217">
        <f t="shared" ref="N231:O231" si="307">SUM(N232,N233,N235,N238,N244,N245,N246)</f>
        <v>0</v>
      </c>
      <c r="O231" s="218">
        <f t="shared" si="307"/>
        <v>0</v>
      </c>
      <c r="P231" s="219"/>
    </row>
    <row r="232" spans="1:16" ht="24" hidden="1" x14ac:dyDescent="0.25">
      <c r="A232" s="496">
        <v>6220</v>
      </c>
      <c r="B232" s="91" t="s">
        <v>245</v>
      </c>
      <c r="C232" s="92">
        <f t="shared" si="283"/>
        <v>0</v>
      </c>
      <c r="D232" s="227">
        <v>0</v>
      </c>
      <c r="E232" s="98"/>
      <c r="F232" s="359">
        <f>D232+E232</f>
        <v>0</v>
      </c>
      <c r="G232" s="227"/>
      <c r="H232" s="97"/>
      <c r="I232" s="228">
        <f>G232+H232</f>
        <v>0</v>
      </c>
      <c r="J232" s="97"/>
      <c r="K232" s="98"/>
      <c r="L232" s="229">
        <f>J232+K232</f>
        <v>0</v>
      </c>
      <c r="M232" s="230"/>
      <c r="N232" s="98"/>
      <c r="O232" s="228">
        <f>M232+N232</f>
        <v>0</v>
      </c>
      <c r="P232" s="231"/>
    </row>
    <row r="233" spans="1:16" hidden="1" x14ac:dyDescent="0.25">
      <c r="A233" s="237">
        <v>6230</v>
      </c>
      <c r="B233" s="101" t="s">
        <v>246</v>
      </c>
      <c r="C233" s="102">
        <f t="shared" si="283"/>
        <v>0</v>
      </c>
      <c r="D233" s="238">
        <f t="shared" ref="D233:O233" si="308">SUM(D234)</f>
        <v>0</v>
      </c>
      <c r="E233" s="239">
        <f t="shared" si="308"/>
        <v>0</v>
      </c>
      <c r="F233" s="343">
        <f t="shared" si="308"/>
        <v>0</v>
      </c>
      <c r="G233" s="238">
        <f t="shared" si="308"/>
        <v>0</v>
      </c>
      <c r="H233" s="240">
        <f t="shared" si="308"/>
        <v>0</v>
      </c>
      <c r="I233" s="233">
        <f t="shared" si="308"/>
        <v>0</v>
      </c>
      <c r="J233" s="240">
        <f t="shared" si="308"/>
        <v>0</v>
      </c>
      <c r="K233" s="239">
        <f t="shared" si="308"/>
        <v>0</v>
      </c>
      <c r="L233" s="234">
        <f t="shared" si="308"/>
        <v>0</v>
      </c>
      <c r="M233" s="102">
        <f t="shared" si="308"/>
        <v>0</v>
      </c>
      <c r="N233" s="239">
        <f t="shared" si="308"/>
        <v>0</v>
      </c>
      <c r="O233" s="233">
        <f t="shared" si="308"/>
        <v>0</v>
      </c>
      <c r="P233" s="236"/>
    </row>
    <row r="234" spans="1:16" ht="24" hidden="1" x14ac:dyDescent="0.25">
      <c r="A234" s="58">
        <v>6239</v>
      </c>
      <c r="B234" s="91" t="s">
        <v>247</v>
      </c>
      <c r="C234" s="102">
        <f t="shared" si="283"/>
        <v>0</v>
      </c>
      <c r="D234" s="227">
        <v>0</v>
      </c>
      <c r="E234" s="98"/>
      <c r="F234" s="359">
        <f>D234+E234</f>
        <v>0</v>
      </c>
      <c r="G234" s="227"/>
      <c r="H234" s="97"/>
      <c r="I234" s="228">
        <f>G234+H234</f>
        <v>0</v>
      </c>
      <c r="J234" s="97"/>
      <c r="K234" s="98"/>
      <c r="L234" s="229">
        <f>J234+K234</f>
        <v>0</v>
      </c>
      <c r="M234" s="230"/>
      <c r="N234" s="98"/>
      <c r="O234" s="228">
        <f>M234+N234</f>
        <v>0</v>
      </c>
      <c r="P234" s="231"/>
    </row>
    <row r="235" spans="1:16" ht="24" hidden="1" x14ac:dyDescent="0.25">
      <c r="A235" s="237">
        <v>6240</v>
      </c>
      <c r="B235" s="101" t="s">
        <v>248</v>
      </c>
      <c r="C235" s="102">
        <f t="shared" si="283"/>
        <v>0</v>
      </c>
      <c r="D235" s="238">
        <f>SUM(D236:D237)</f>
        <v>0</v>
      </c>
      <c r="E235" s="239">
        <f t="shared" ref="E235:F235" si="309">SUM(E236:E237)</f>
        <v>0</v>
      </c>
      <c r="F235" s="343">
        <f t="shared" si="309"/>
        <v>0</v>
      </c>
      <c r="G235" s="238">
        <f>SUM(G236:G237)</f>
        <v>0</v>
      </c>
      <c r="H235" s="240">
        <f t="shared" ref="H235:I235" si="310">SUM(H236:H237)</f>
        <v>0</v>
      </c>
      <c r="I235" s="233">
        <f t="shared" si="310"/>
        <v>0</v>
      </c>
      <c r="J235" s="240">
        <f>SUM(J236:J237)</f>
        <v>0</v>
      </c>
      <c r="K235" s="239">
        <f t="shared" ref="K235:L235" si="311">SUM(K236:K237)</f>
        <v>0</v>
      </c>
      <c r="L235" s="234">
        <f t="shared" si="311"/>
        <v>0</v>
      </c>
      <c r="M235" s="102">
        <f>SUM(M236:M237)</f>
        <v>0</v>
      </c>
      <c r="N235" s="239">
        <f t="shared" ref="N235:O235" si="312">SUM(N236:N237)</f>
        <v>0</v>
      </c>
      <c r="O235" s="233">
        <f t="shared" si="312"/>
        <v>0</v>
      </c>
      <c r="P235" s="236"/>
    </row>
    <row r="236" spans="1:16" hidden="1" x14ac:dyDescent="0.25">
      <c r="A236" s="58">
        <v>6241</v>
      </c>
      <c r="B236" s="101" t="s">
        <v>249</v>
      </c>
      <c r="C236" s="102">
        <f t="shared" si="283"/>
        <v>0</v>
      </c>
      <c r="D236" s="232">
        <v>0</v>
      </c>
      <c r="E236" s="108"/>
      <c r="F236" s="343">
        <f t="shared" ref="F236:F237" si="313">D236+E236</f>
        <v>0</v>
      </c>
      <c r="G236" s="232"/>
      <c r="H236" s="107"/>
      <c r="I236" s="233">
        <f t="shared" ref="I236:I237" si="314">G236+H236</f>
        <v>0</v>
      </c>
      <c r="J236" s="107"/>
      <c r="K236" s="108"/>
      <c r="L236" s="234">
        <f t="shared" ref="L236:L237" si="315">J236+K236</f>
        <v>0</v>
      </c>
      <c r="M236" s="235"/>
      <c r="N236" s="108"/>
      <c r="O236" s="233">
        <f t="shared" ref="O236:O237" si="316">M236+N236</f>
        <v>0</v>
      </c>
      <c r="P236" s="236"/>
    </row>
    <row r="237" spans="1:16" hidden="1" x14ac:dyDescent="0.25">
      <c r="A237" s="58">
        <v>6242</v>
      </c>
      <c r="B237" s="101" t="s">
        <v>250</v>
      </c>
      <c r="C237" s="102">
        <f t="shared" si="283"/>
        <v>0</v>
      </c>
      <c r="D237" s="232">
        <v>0</v>
      </c>
      <c r="E237" s="108"/>
      <c r="F237" s="343">
        <f t="shared" si="313"/>
        <v>0</v>
      </c>
      <c r="G237" s="232"/>
      <c r="H237" s="107"/>
      <c r="I237" s="233">
        <f t="shared" si="314"/>
        <v>0</v>
      </c>
      <c r="J237" s="107"/>
      <c r="K237" s="108"/>
      <c r="L237" s="234">
        <f t="shared" si="315"/>
        <v>0</v>
      </c>
      <c r="M237" s="235"/>
      <c r="N237" s="108"/>
      <c r="O237" s="233">
        <f t="shared" si="316"/>
        <v>0</v>
      </c>
      <c r="P237" s="236"/>
    </row>
    <row r="238" spans="1:16" ht="25.5" hidden="1" customHeight="1" x14ac:dyDescent="0.25">
      <c r="A238" s="237">
        <v>6250</v>
      </c>
      <c r="B238" s="101" t="s">
        <v>251</v>
      </c>
      <c r="C238" s="102">
        <f t="shared" si="283"/>
        <v>0</v>
      </c>
      <c r="D238" s="238">
        <f>SUM(D239:D243)</f>
        <v>0</v>
      </c>
      <c r="E238" s="239">
        <f t="shared" ref="E238:F238" si="317">SUM(E239:E243)</f>
        <v>0</v>
      </c>
      <c r="F238" s="343">
        <f t="shared" si="317"/>
        <v>0</v>
      </c>
      <c r="G238" s="238">
        <f>SUM(G239:G243)</f>
        <v>0</v>
      </c>
      <c r="H238" s="240">
        <f t="shared" ref="H238:I238" si="318">SUM(H239:H243)</f>
        <v>0</v>
      </c>
      <c r="I238" s="233">
        <f t="shared" si="318"/>
        <v>0</v>
      </c>
      <c r="J238" s="240">
        <f>SUM(J239:J243)</f>
        <v>0</v>
      </c>
      <c r="K238" s="239">
        <f t="shared" ref="K238:L238" si="319">SUM(K239:K243)</f>
        <v>0</v>
      </c>
      <c r="L238" s="234">
        <f t="shared" si="319"/>
        <v>0</v>
      </c>
      <c r="M238" s="102">
        <f>SUM(M239:M243)</f>
        <v>0</v>
      </c>
      <c r="N238" s="239">
        <f t="shared" ref="N238:O238" si="320">SUM(N239:N243)</f>
        <v>0</v>
      </c>
      <c r="O238" s="233">
        <f t="shared" si="320"/>
        <v>0</v>
      </c>
      <c r="P238" s="236"/>
    </row>
    <row r="239" spans="1:16" ht="14.25" hidden="1" customHeight="1" x14ac:dyDescent="0.25">
      <c r="A239" s="58">
        <v>6252</v>
      </c>
      <c r="B239" s="101" t="s">
        <v>252</v>
      </c>
      <c r="C239" s="102">
        <f t="shared" si="283"/>
        <v>0</v>
      </c>
      <c r="D239" s="232">
        <v>0</v>
      </c>
      <c r="E239" s="108"/>
      <c r="F239" s="343">
        <f t="shared" ref="F239:F245" si="321">D239+E239</f>
        <v>0</v>
      </c>
      <c r="G239" s="232"/>
      <c r="H239" s="107"/>
      <c r="I239" s="233">
        <f t="shared" ref="I239:I245" si="322">G239+H239</f>
        <v>0</v>
      </c>
      <c r="J239" s="107"/>
      <c r="K239" s="108"/>
      <c r="L239" s="234">
        <f t="shared" ref="L239:L245" si="323">J239+K239</f>
        <v>0</v>
      </c>
      <c r="M239" s="235"/>
      <c r="N239" s="108"/>
      <c r="O239" s="233">
        <f t="shared" ref="O239:O245" si="324">M239+N239</f>
        <v>0</v>
      </c>
      <c r="P239" s="236"/>
    </row>
    <row r="240" spans="1:16" ht="14.25" hidden="1" customHeight="1" x14ac:dyDescent="0.25">
      <c r="A240" s="58">
        <v>6253</v>
      </c>
      <c r="B240" s="101" t="s">
        <v>253</v>
      </c>
      <c r="C240" s="102">
        <f t="shared" si="283"/>
        <v>0</v>
      </c>
      <c r="D240" s="232">
        <v>0</v>
      </c>
      <c r="E240" s="108"/>
      <c r="F240" s="343">
        <f t="shared" si="321"/>
        <v>0</v>
      </c>
      <c r="G240" s="232"/>
      <c r="H240" s="107"/>
      <c r="I240" s="233">
        <f t="shared" si="322"/>
        <v>0</v>
      </c>
      <c r="J240" s="107"/>
      <c r="K240" s="108"/>
      <c r="L240" s="234">
        <f t="shared" si="323"/>
        <v>0</v>
      </c>
      <c r="M240" s="235"/>
      <c r="N240" s="108"/>
      <c r="O240" s="233">
        <f t="shared" si="324"/>
        <v>0</v>
      </c>
      <c r="P240" s="236"/>
    </row>
    <row r="241" spans="1:16" ht="24" hidden="1" x14ac:dyDescent="0.25">
      <c r="A241" s="58">
        <v>6254</v>
      </c>
      <c r="B241" s="101" t="s">
        <v>254</v>
      </c>
      <c r="C241" s="102">
        <f t="shared" si="283"/>
        <v>0</v>
      </c>
      <c r="D241" s="232">
        <v>0</v>
      </c>
      <c r="E241" s="108"/>
      <c r="F241" s="343">
        <f t="shared" si="321"/>
        <v>0</v>
      </c>
      <c r="G241" s="232"/>
      <c r="H241" s="107"/>
      <c r="I241" s="233">
        <f t="shared" si="322"/>
        <v>0</v>
      </c>
      <c r="J241" s="107"/>
      <c r="K241" s="108"/>
      <c r="L241" s="234">
        <f t="shared" si="323"/>
        <v>0</v>
      </c>
      <c r="M241" s="235"/>
      <c r="N241" s="108"/>
      <c r="O241" s="233">
        <f t="shared" si="324"/>
        <v>0</v>
      </c>
      <c r="P241" s="236"/>
    </row>
    <row r="242" spans="1:16" ht="24" hidden="1" x14ac:dyDescent="0.25">
      <c r="A242" s="58">
        <v>6255</v>
      </c>
      <c r="B242" s="101" t="s">
        <v>255</v>
      </c>
      <c r="C242" s="102">
        <f t="shared" si="283"/>
        <v>0</v>
      </c>
      <c r="D242" s="232">
        <v>0</v>
      </c>
      <c r="E242" s="108"/>
      <c r="F242" s="343">
        <f t="shared" si="321"/>
        <v>0</v>
      </c>
      <c r="G242" s="232"/>
      <c r="H242" s="107"/>
      <c r="I242" s="233">
        <f t="shared" si="322"/>
        <v>0</v>
      </c>
      <c r="J242" s="107"/>
      <c r="K242" s="108"/>
      <c r="L242" s="234">
        <f t="shared" si="323"/>
        <v>0</v>
      </c>
      <c r="M242" s="235"/>
      <c r="N242" s="108"/>
      <c r="O242" s="233">
        <f t="shared" si="324"/>
        <v>0</v>
      </c>
      <c r="P242" s="236"/>
    </row>
    <row r="243" spans="1:16" hidden="1" x14ac:dyDescent="0.25">
      <c r="A243" s="58">
        <v>6259</v>
      </c>
      <c r="B243" s="101" t="s">
        <v>256</v>
      </c>
      <c r="C243" s="102">
        <f t="shared" si="283"/>
        <v>0</v>
      </c>
      <c r="D243" s="232">
        <v>0</v>
      </c>
      <c r="E243" s="108"/>
      <c r="F243" s="343">
        <f t="shared" si="321"/>
        <v>0</v>
      </c>
      <c r="G243" s="232"/>
      <c r="H243" s="107"/>
      <c r="I243" s="233">
        <f t="shared" si="322"/>
        <v>0</v>
      </c>
      <c r="J243" s="107"/>
      <c r="K243" s="108"/>
      <c r="L243" s="234">
        <f t="shared" si="323"/>
        <v>0</v>
      </c>
      <c r="M243" s="235"/>
      <c r="N243" s="108"/>
      <c r="O243" s="233">
        <f t="shared" si="324"/>
        <v>0</v>
      </c>
      <c r="P243" s="236"/>
    </row>
    <row r="244" spans="1:16" ht="24" hidden="1" x14ac:dyDescent="0.25">
      <c r="A244" s="237">
        <v>6260</v>
      </c>
      <c r="B244" s="101" t="s">
        <v>257</v>
      </c>
      <c r="C244" s="102">
        <f t="shared" si="283"/>
        <v>0</v>
      </c>
      <c r="D244" s="232">
        <v>0</v>
      </c>
      <c r="E244" s="108"/>
      <c r="F244" s="343">
        <f t="shared" si="321"/>
        <v>0</v>
      </c>
      <c r="G244" s="232"/>
      <c r="H244" s="107"/>
      <c r="I244" s="233">
        <f t="shared" si="322"/>
        <v>0</v>
      </c>
      <c r="J244" s="107"/>
      <c r="K244" s="108"/>
      <c r="L244" s="234">
        <f t="shared" si="323"/>
        <v>0</v>
      </c>
      <c r="M244" s="235"/>
      <c r="N244" s="108"/>
      <c r="O244" s="233">
        <f t="shared" si="324"/>
        <v>0</v>
      </c>
      <c r="P244" s="236"/>
    </row>
    <row r="245" spans="1:16" hidden="1" x14ac:dyDescent="0.25">
      <c r="A245" s="237">
        <v>6270</v>
      </c>
      <c r="B245" s="101" t="s">
        <v>258</v>
      </c>
      <c r="C245" s="102">
        <f t="shared" si="283"/>
        <v>0</v>
      </c>
      <c r="D245" s="232">
        <v>0</v>
      </c>
      <c r="E245" s="108"/>
      <c r="F245" s="343">
        <f t="shared" si="321"/>
        <v>0</v>
      </c>
      <c r="G245" s="232"/>
      <c r="H245" s="107"/>
      <c r="I245" s="233">
        <f t="shared" si="322"/>
        <v>0</v>
      </c>
      <c r="J245" s="107"/>
      <c r="K245" s="108"/>
      <c r="L245" s="234">
        <f t="shared" si="323"/>
        <v>0</v>
      </c>
      <c r="M245" s="235"/>
      <c r="N245" s="108"/>
      <c r="O245" s="233">
        <f t="shared" si="324"/>
        <v>0</v>
      </c>
      <c r="P245" s="236"/>
    </row>
    <row r="246" spans="1:16" ht="24" hidden="1" x14ac:dyDescent="0.25">
      <c r="A246" s="496">
        <v>6290</v>
      </c>
      <c r="B246" s="91" t="s">
        <v>259</v>
      </c>
      <c r="C246" s="263">
        <f t="shared" si="283"/>
        <v>0</v>
      </c>
      <c r="D246" s="246">
        <f>SUM(D247:D250)</f>
        <v>0</v>
      </c>
      <c r="E246" s="247">
        <f t="shared" ref="E246:O246" si="325">SUM(E247:E250)</f>
        <v>0</v>
      </c>
      <c r="F246" s="359">
        <f t="shared" si="325"/>
        <v>0</v>
      </c>
      <c r="G246" s="246">
        <f t="shared" si="325"/>
        <v>0</v>
      </c>
      <c r="H246" s="248">
        <f t="shared" si="325"/>
        <v>0</v>
      </c>
      <c r="I246" s="228">
        <f t="shared" si="325"/>
        <v>0</v>
      </c>
      <c r="J246" s="248">
        <f t="shared" si="325"/>
        <v>0</v>
      </c>
      <c r="K246" s="247">
        <f t="shared" si="325"/>
        <v>0</v>
      </c>
      <c r="L246" s="229">
        <f t="shared" si="325"/>
        <v>0</v>
      </c>
      <c r="M246" s="263">
        <f t="shared" si="325"/>
        <v>0</v>
      </c>
      <c r="N246" s="264">
        <f t="shared" si="325"/>
        <v>0</v>
      </c>
      <c r="O246" s="265">
        <f t="shared" si="325"/>
        <v>0</v>
      </c>
      <c r="P246" s="266"/>
    </row>
    <row r="247" spans="1:16" hidden="1" x14ac:dyDescent="0.25">
      <c r="A247" s="58">
        <v>6291</v>
      </c>
      <c r="B247" s="101" t="s">
        <v>260</v>
      </c>
      <c r="C247" s="102">
        <f t="shared" si="283"/>
        <v>0</v>
      </c>
      <c r="D247" s="232">
        <v>0</v>
      </c>
      <c r="E247" s="108"/>
      <c r="F247" s="343">
        <f t="shared" ref="F247:F250" si="326">D247+E247</f>
        <v>0</v>
      </c>
      <c r="G247" s="232"/>
      <c r="H247" s="107"/>
      <c r="I247" s="233">
        <f t="shared" ref="I247:I250" si="327">G247+H247</f>
        <v>0</v>
      </c>
      <c r="J247" s="107"/>
      <c r="K247" s="108"/>
      <c r="L247" s="234">
        <f t="shared" ref="L247:L250" si="328">J247+K247</f>
        <v>0</v>
      </c>
      <c r="M247" s="235"/>
      <c r="N247" s="108"/>
      <c r="O247" s="233">
        <f t="shared" ref="O247:O250" si="329">M247+N247</f>
        <v>0</v>
      </c>
      <c r="P247" s="236"/>
    </row>
    <row r="248" spans="1:16" hidden="1" x14ac:dyDescent="0.25">
      <c r="A248" s="58">
        <v>6292</v>
      </c>
      <c r="B248" s="101" t="s">
        <v>261</v>
      </c>
      <c r="C248" s="102">
        <f t="shared" si="283"/>
        <v>0</v>
      </c>
      <c r="D248" s="232">
        <v>0</v>
      </c>
      <c r="E248" s="108"/>
      <c r="F248" s="343">
        <f t="shared" si="326"/>
        <v>0</v>
      </c>
      <c r="G248" s="232"/>
      <c r="H248" s="107"/>
      <c r="I248" s="233">
        <f t="shared" si="327"/>
        <v>0</v>
      </c>
      <c r="J248" s="107"/>
      <c r="K248" s="108"/>
      <c r="L248" s="234">
        <f t="shared" si="328"/>
        <v>0</v>
      </c>
      <c r="M248" s="235"/>
      <c r="N248" s="108"/>
      <c r="O248" s="233">
        <f t="shared" si="329"/>
        <v>0</v>
      </c>
      <c r="P248" s="236"/>
    </row>
    <row r="249" spans="1:16" ht="72" hidden="1" x14ac:dyDescent="0.25">
      <c r="A249" s="58">
        <v>6296</v>
      </c>
      <c r="B249" s="101" t="s">
        <v>262</v>
      </c>
      <c r="C249" s="102">
        <f t="shared" si="283"/>
        <v>0</v>
      </c>
      <c r="D249" s="232">
        <v>0</v>
      </c>
      <c r="E249" s="108"/>
      <c r="F249" s="343">
        <f t="shared" si="326"/>
        <v>0</v>
      </c>
      <c r="G249" s="232"/>
      <c r="H249" s="107"/>
      <c r="I249" s="233">
        <f t="shared" si="327"/>
        <v>0</v>
      </c>
      <c r="J249" s="107"/>
      <c r="K249" s="108"/>
      <c r="L249" s="234">
        <f t="shared" si="328"/>
        <v>0</v>
      </c>
      <c r="M249" s="235"/>
      <c r="N249" s="108"/>
      <c r="O249" s="233">
        <f t="shared" si="329"/>
        <v>0</v>
      </c>
      <c r="P249" s="236"/>
    </row>
    <row r="250" spans="1:16" ht="39.75" hidden="1" customHeight="1" x14ac:dyDescent="0.25">
      <c r="A250" s="58">
        <v>6299</v>
      </c>
      <c r="B250" s="101" t="s">
        <v>263</v>
      </c>
      <c r="C250" s="102">
        <f t="shared" si="283"/>
        <v>0</v>
      </c>
      <c r="D250" s="232">
        <v>0</v>
      </c>
      <c r="E250" s="108"/>
      <c r="F250" s="343">
        <f t="shared" si="326"/>
        <v>0</v>
      </c>
      <c r="G250" s="232"/>
      <c r="H250" s="107"/>
      <c r="I250" s="233">
        <f t="shared" si="327"/>
        <v>0</v>
      </c>
      <c r="J250" s="107"/>
      <c r="K250" s="108"/>
      <c r="L250" s="234">
        <f t="shared" si="328"/>
        <v>0</v>
      </c>
      <c r="M250" s="235"/>
      <c r="N250" s="108"/>
      <c r="O250" s="233">
        <f t="shared" si="329"/>
        <v>0</v>
      </c>
      <c r="P250" s="236"/>
    </row>
    <row r="251" spans="1:16" hidden="1" x14ac:dyDescent="0.25">
      <c r="A251" s="76">
        <v>6300</v>
      </c>
      <c r="B251" s="213" t="s">
        <v>264</v>
      </c>
      <c r="C251" s="77">
        <f t="shared" si="283"/>
        <v>0</v>
      </c>
      <c r="D251" s="214">
        <f>SUM(D252,D257,D258)</f>
        <v>0</v>
      </c>
      <c r="E251" s="88">
        <f t="shared" ref="E251:O251" si="330">SUM(E252,E257,E258)</f>
        <v>0</v>
      </c>
      <c r="F251" s="345">
        <f t="shared" si="330"/>
        <v>0</v>
      </c>
      <c r="G251" s="214">
        <f t="shared" si="330"/>
        <v>0</v>
      </c>
      <c r="H251" s="87">
        <f t="shared" si="330"/>
        <v>0</v>
      </c>
      <c r="I251" s="215">
        <f t="shared" si="330"/>
        <v>0</v>
      </c>
      <c r="J251" s="87">
        <f t="shared" si="330"/>
        <v>0</v>
      </c>
      <c r="K251" s="88">
        <f t="shared" si="330"/>
        <v>0</v>
      </c>
      <c r="L251" s="89">
        <f t="shared" si="330"/>
        <v>0</v>
      </c>
      <c r="M251" s="125">
        <f t="shared" si="330"/>
        <v>0</v>
      </c>
      <c r="N251" s="249">
        <f t="shared" si="330"/>
        <v>0</v>
      </c>
      <c r="O251" s="250">
        <f t="shared" si="330"/>
        <v>0</v>
      </c>
      <c r="P251" s="251"/>
    </row>
    <row r="252" spans="1:16" ht="24" hidden="1" x14ac:dyDescent="0.25">
      <c r="A252" s="496">
        <v>6320</v>
      </c>
      <c r="B252" s="91" t="s">
        <v>265</v>
      </c>
      <c r="C252" s="263">
        <f t="shared" si="283"/>
        <v>0</v>
      </c>
      <c r="D252" s="246">
        <f>SUM(D253:D256)</f>
        <v>0</v>
      </c>
      <c r="E252" s="247">
        <f t="shared" ref="E252:O252" si="331">SUM(E253:E256)</f>
        <v>0</v>
      </c>
      <c r="F252" s="359">
        <f t="shared" si="331"/>
        <v>0</v>
      </c>
      <c r="G252" s="246">
        <f t="shared" si="331"/>
        <v>0</v>
      </c>
      <c r="H252" s="248">
        <f t="shared" si="331"/>
        <v>0</v>
      </c>
      <c r="I252" s="228">
        <f t="shared" si="331"/>
        <v>0</v>
      </c>
      <c r="J252" s="248">
        <f t="shared" si="331"/>
        <v>0</v>
      </c>
      <c r="K252" s="247">
        <f t="shared" si="331"/>
        <v>0</v>
      </c>
      <c r="L252" s="229">
        <f t="shared" si="331"/>
        <v>0</v>
      </c>
      <c r="M252" s="92">
        <f t="shared" si="331"/>
        <v>0</v>
      </c>
      <c r="N252" s="247">
        <f t="shared" si="331"/>
        <v>0</v>
      </c>
      <c r="O252" s="228">
        <f t="shared" si="331"/>
        <v>0</v>
      </c>
      <c r="P252" s="231"/>
    </row>
    <row r="253" spans="1:16" hidden="1" x14ac:dyDescent="0.25">
      <c r="A253" s="58">
        <v>6322</v>
      </c>
      <c r="B253" s="101" t="s">
        <v>266</v>
      </c>
      <c r="C253" s="102">
        <f t="shared" si="283"/>
        <v>0</v>
      </c>
      <c r="D253" s="232">
        <v>0</v>
      </c>
      <c r="E253" s="108"/>
      <c r="F253" s="343">
        <f t="shared" ref="F253:F258" si="332">D253+E253</f>
        <v>0</v>
      </c>
      <c r="G253" s="232"/>
      <c r="H253" s="107"/>
      <c r="I253" s="233">
        <f t="shared" ref="I253:I258" si="333">G253+H253</f>
        <v>0</v>
      </c>
      <c r="J253" s="107"/>
      <c r="K253" s="108"/>
      <c r="L253" s="234">
        <f t="shared" ref="L253:L258" si="334">J253+K253</f>
        <v>0</v>
      </c>
      <c r="M253" s="235"/>
      <c r="N253" s="108"/>
      <c r="O253" s="233">
        <f t="shared" ref="O253:O258" si="335">M253+N253</f>
        <v>0</v>
      </c>
      <c r="P253" s="236"/>
    </row>
    <row r="254" spans="1:16" ht="24" hidden="1" x14ac:dyDescent="0.25">
      <c r="A254" s="58">
        <v>6323</v>
      </c>
      <c r="B254" s="101" t="s">
        <v>267</v>
      </c>
      <c r="C254" s="102">
        <f t="shared" si="283"/>
        <v>0</v>
      </c>
      <c r="D254" s="232">
        <v>0</v>
      </c>
      <c r="E254" s="108"/>
      <c r="F254" s="343">
        <f t="shared" si="332"/>
        <v>0</v>
      </c>
      <c r="G254" s="232"/>
      <c r="H254" s="107"/>
      <c r="I254" s="233">
        <f t="shared" si="333"/>
        <v>0</v>
      </c>
      <c r="J254" s="107"/>
      <c r="K254" s="108"/>
      <c r="L254" s="234">
        <f t="shared" si="334"/>
        <v>0</v>
      </c>
      <c r="M254" s="235"/>
      <c r="N254" s="108"/>
      <c r="O254" s="233">
        <f t="shared" si="335"/>
        <v>0</v>
      </c>
      <c r="P254" s="236"/>
    </row>
    <row r="255" spans="1:16" ht="24" hidden="1" x14ac:dyDescent="0.25">
      <c r="A255" s="58">
        <v>6324</v>
      </c>
      <c r="B255" s="101" t="s">
        <v>268</v>
      </c>
      <c r="C255" s="102">
        <f t="shared" si="283"/>
        <v>0</v>
      </c>
      <c r="D255" s="232">
        <v>0</v>
      </c>
      <c r="E255" s="108"/>
      <c r="F255" s="343">
        <f t="shared" si="332"/>
        <v>0</v>
      </c>
      <c r="G255" s="232"/>
      <c r="H255" s="107"/>
      <c r="I255" s="233">
        <f t="shared" si="333"/>
        <v>0</v>
      </c>
      <c r="J255" s="107"/>
      <c r="K255" s="108"/>
      <c r="L255" s="234">
        <f t="shared" si="334"/>
        <v>0</v>
      </c>
      <c r="M255" s="235"/>
      <c r="N255" s="108"/>
      <c r="O255" s="233">
        <f t="shared" si="335"/>
        <v>0</v>
      </c>
      <c r="P255" s="236"/>
    </row>
    <row r="256" spans="1:16" hidden="1" x14ac:dyDescent="0.25">
      <c r="A256" s="48">
        <v>6329</v>
      </c>
      <c r="B256" s="91" t="s">
        <v>269</v>
      </c>
      <c r="C256" s="92">
        <f t="shared" si="283"/>
        <v>0</v>
      </c>
      <c r="D256" s="227">
        <v>0</v>
      </c>
      <c r="E256" s="98"/>
      <c r="F256" s="359">
        <f t="shared" si="332"/>
        <v>0</v>
      </c>
      <c r="G256" s="227"/>
      <c r="H256" s="97"/>
      <c r="I256" s="228">
        <f t="shared" si="333"/>
        <v>0</v>
      </c>
      <c r="J256" s="97"/>
      <c r="K256" s="98"/>
      <c r="L256" s="229">
        <f t="shared" si="334"/>
        <v>0</v>
      </c>
      <c r="M256" s="230"/>
      <c r="N256" s="98"/>
      <c r="O256" s="228">
        <f t="shared" si="335"/>
        <v>0</v>
      </c>
      <c r="P256" s="231"/>
    </row>
    <row r="257" spans="1:16" ht="24" hidden="1" x14ac:dyDescent="0.25">
      <c r="A257" s="284">
        <v>6330</v>
      </c>
      <c r="B257" s="285" t="s">
        <v>270</v>
      </c>
      <c r="C257" s="263">
        <f t="shared" si="283"/>
        <v>0</v>
      </c>
      <c r="D257" s="268">
        <v>0</v>
      </c>
      <c r="E257" s="269"/>
      <c r="F257" s="360">
        <f t="shared" si="332"/>
        <v>0</v>
      </c>
      <c r="G257" s="268"/>
      <c r="H257" s="270"/>
      <c r="I257" s="265">
        <f t="shared" si="333"/>
        <v>0</v>
      </c>
      <c r="J257" s="270"/>
      <c r="K257" s="269"/>
      <c r="L257" s="271">
        <f t="shared" si="334"/>
        <v>0</v>
      </c>
      <c r="M257" s="272"/>
      <c r="N257" s="269"/>
      <c r="O257" s="265">
        <f t="shared" si="335"/>
        <v>0</v>
      </c>
      <c r="P257" s="266"/>
    </row>
    <row r="258" spans="1:16" hidden="1" x14ac:dyDescent="0.25">
      <c r="A258" s="237">
        <v>6360</v>
      </c>
      <c r="B258" s="101" t="s">
        <v>271</v>
      </c>
      <c r="C258" s="102">
        <f t="shared" si="283"/>
        <v>0</v>
      </c>
      <c r="D258" s="232">
        <v>0</v>
      </c>
      <c r="E258" s="108"/>
      <c r="F258" s="343">
        <f t="shared" si="332"/>
        <v>0</v>
      </c>
      <c r="G258" s="232"/>
      <c r="H258" s="107"/>
      <c r="I258" s="233">
        <f t="shared" si="333"/>
        <v>0</v>
      </c>
      <c r="J258" s="107"/>
      <c r="K258" s="108"/>
      <c r="L258" s="234">
        <f t="shared" si="334"/>
        <v>0</v>
      </c>
      <c r="M258" s="235"/>
      <c r="N258" s="108"/>
      <c r="O258" s="233">
        <f t="shared" si="335"/>
        <v>0</v>
      </c>
      <c r="P258" s="236"/>
    </row>
    <row r="259" spans="1:16" ht="36" x14ac:dyDescent="0.25">
      <c r="A259" s="76">
        <v>6400</v>
      </c>
      <c r="B259" s="213" t="s">
        <v>272</v>
      </c>
      <c r="C259" s="77">
        <f t="shared" si="283"/>
        <v>24433</v>
      </c>
      <c r="D259" s="214">
        <f>SUM(D260,D264)</f>
        <v>24433</v>
      </c>
      <c r="E259" s="473">
        <f t="shared" ref="E259:O259" si="336">SUM(E260,E264)</f>
        <v>0</v>
      </c>
      <c r="F259" s="424">
        <f t="shared" si="336"/>
        <v>24433</v>
      </c>
      <c r="G259" s="214">
        <f t="shared" si="336"/>
        <v>0</v>
      </c>
      <c r="H259" s="89">
        <f t="shared" si="336"/>
        <v>0</v>
      </c>
      <c r="I259" s="424">
        <f t="shared" si="336"/>
        <v>0</v>
      </c>
      <c r="J259" s="87">
        <f t="shared" si="336"/>
        <v>0</v>
      </c>
      <c r="K259" s="473">
        <f t="shared" si="336"/>
        <v>0</v>
      </c>
      <c r="L259" s="424">
        <f t="shared" si="336"/>
        <v>0</v>
      </c>
      <c r="M259" s="125">
        <f t="shared" si="336"/>
        <v>0</v>
      </c>
      <c r="N259" s="249">
        <f t="shared" si="336"/>
        <v>0</v>
      </c>
      <c r="O259" s="250">
        <f t="shared" si="336"/>
        <v>0</v>
      </c>
      <c r="P259" s="251"/>
    </row>
    <row r="260" spans="1:16" ht="24" hidden="1" x14ac:dyDescent="0.25">
      <c r="A260" s="496">
        <v>6410</v>
      </c>
      <c r="B260" s="91" t="s">
        <v>273</v>
      </c>
      <c r="C260" s="92">
        <f t="shared" si="283"/>
        <v>0</v>
      </c>
      <c r="D260" s="246">
        <f>SUM(D261:D263)</f>
        <v>0</v>
      </c>
      <c r="E260" s="247">
        <f t="shared" ref="E260:O260" si="337">SUM(E261:E263)</f>
        <v>0</v>
      </c>
      <c r="F260" s="359">
        <f t="shared" si="337"/>
        <v>0</v>
      </c>
      <c r="G260" s="246">
        <f t="shared" si="337"/>
        <v>0</v>
      </c>
      <c r="H260" s="248">
        <f t="shared" si="337"/>
        <v>0</v>
      </c>
      <c r="I260" s="228">
        <f t="shared" si="337"/>
        <v>0</v>
      </c>
      <c r="J260" s="248">
        <f t="shared" si="337"/>
        <v>0</v>
      </c>
      <c r="K260" s="247">
        <f t="shared" si="337"/>
        <v>0</v>
      </c>
      <c r="L260" s="229">
        <f t="shared" si="337"/>
        <v>0</v>
      </c>
      <c r="M260" s="113">
        <f t="shared" si="337"/>
        <v>0</v>
      </c>
      <c r="N260" s="258">
        <f t="shared" si="337"/>
        <v>0</v>
      </c>
      <c r="O260" s="259">
        <f t="shared" si="337"/>
        <v>0</v>
      </c>
      <c r="P260" s="260"/>
    </row>
    <row r="261" spans="1:16" hidden="1" x14ac:dyDescent="0.25">
      <c r="A261" s="58">
        <v>6411</v>
      </c>
      <c r="B261" s="252" t="s">
        <v>274</v>
      </c>
      <c r="C261" s="102">
        <f t="shared" si="283"/>
        <v>0</v>
      </c>
      <c r="D261" s="232">
        <v>0</v>
      </c>
      <c r="E261" s="108"/>
      <c r="F261" s="343">
        <f t="shared" ref="F261:F263" si="338">D261+E261</f>
        <v>0</v>
      </c>
      <c r="G261" s="232"/>
      <c r="H261" s="107"/>
      <c r="I261" s="233">
        <f t="shared" ref="I261:I263" si="339">G261+H261</f>
        <v>0</v>
      </c>
      <c r="J261" s="107"/>
      <c r="K261" s="108"/>
      <c r="L261" s="234">
        <f t="shared" ref="L261:L263" si="340">J261+K261</f>
        <v>0</v>
      </c>
      <c r="M261" s="235"/>
      <c r="N261" s="108"/>
      <c r="O261" s="233">
        <f t="shared" ref="O261:O263" si="341">M261+N261</f>
        <v>0</v>
      </c>
      <c r="P261" s="236"/>
    </row>
    <row r="262" spans="1:16" ht="36" hidden="1" x14ac:dyDescent="0.25">
      <c r="A262" s="58">
        <v>6412</v>
      </c>
      <c r="B262" s="101" t="s">
        <v>275</v>
      </c>
      <c r="C262" s="102">
        <f t="shared" si="283"/>
        <v>0</v>
      </c>
      <c r="D262" s="232">
        <v>0</v>
      </c>
      <c r="E262" s="108"/>
      <c r="F262" s="343">
        <f t="shared" si="338"/>
        <v>0</v>
      </c>
      <c r="G262" s="232"/>
      <c r="H262" s="107"/>
      <c r="I262" s="233">
        <f t="shared" si="339"/>
        <v>0</v>
      </c>
      <c r="J262" s="107"/>
      <c r="K262" s="108"/>
      <c r="L262" s="234">
        <f t="shared" si="340"/>
        <v>0</v>
      </c>
      <c r="M262" s="235"/>
      <c r="N262" s="108"/>
      <c r="O262" s="233">
        <f t="shared" si="341"/>
        <v>0</v>
      </c>
      <c r="P262" s="236"/>
    </row>
    <row r="263" spans="1:16" ht="36" hidden="1" x14ac:dyDescent="0.25">
      <c r="A263" s="58">
        <v>6419</v>
      </c>
      <c r="B263" s="101" t="s">
        <v>276</v>
      </c>
      <c r="C263" s="102">
        <f t="shared" si="283"/>
        <v>0</v>
      </c>
      <c r="D263" s="232">
        <v>0</v>
      </c>
      <c r="E263" s="108"/>
      <c r="F263" s="343">
        <f t="shared" si="338"/>
        <v>0</v>
      </c>
      <c r="G263" s="232"/>
      <c r="H263" s="107"/>
      <c r="I263" s="233">
        <f t="shared" si="339"/>
        <v>0</v>
      </c>
      <c r="J263" s="107"/>
      <c r="K263" s="108"/>
      <c r="L263" s="234">
        <f t="shared" si="340"/>
        <v>0</v>
      </c>
      <c r="M263" s="235"/>
      <c r="N263" s="108"/>
      <c r="O263" s="233">
        <f t="shared" si="341"/>
        <v>0</v>
      </c>
      <c r="P263" s="236"/>
    </row>
    <row r="264" spans="1:16" ht="36" x14ac:dyDescent="0.25">
      <c r="A264" s="237">
        <v>6420</v>
      </c>
      <c r="B264" s="101" t="s">
        <v>277</v>
      </c>
      <c r="C264" s="102">
        <f t="shared" si="283"/>
        <v>24433</v>
      </c>
      <c r="D264" s="238">
        <f>SUM(D265:D268)</f>
        <v>24433</v>
      </c>
      <c r="E264" s="477">
        <f t="shared" ref="E264:F264" si="342">SUM(E265:E268)</f>
        <v>0</v>
      </c>
      <c r="F264" s="432">
        <f t="shared" si="342"/>
        <v>24433</v>
      </c>
      <c r="G264" s="238">
        <f>SUM(G265:G268)</f>
        <v>0</v>
      </c>
      <c r="H264" s="234">
        <f t="shared" ref="H264:I264" si="343">SUM(H265:H268)</f>
        <v>0</v>
      </c>
      <c r="I264" s="432">
        <f t="shared" si="343"/>
        <v>0</v>
      </c>
      <c r="J264" s="240">
        <f>SUM(J265:J268)</f>
        <v>0</v>
      </c>
      <c r="K264" s="477">
        <f t="shared" ref="K264:L264" si="344">SUM(K265:K268)</f>
        <v>0</v>
      </c>
      <c r="L264" s="432">
        <f t="shared" si="344"/>
        <v>0</v>
      </c>
      <c r="M264" s="102">
        <f>SUM(M265:M268)</f>
        <v>0</v>
      </c>
      <c r="N264" s="239">
        <f t="shared" ref="N264:O264" si="345">SUM(N265:N268)</f>
        <v>0</v>
      </c>
      <c r="O264" s="233">
        <f t="shared" si="345"/>
        <v>0</v>
      </c>
      <c r="P264" s="236"/>
    </row>
    <row r="265" spans="1:16" hidden="1" x14ac:dyDescent="0.25">
      <c r="A265" s="58">
        <v>6421</v>
      </c>
      <c r="B265" s="101" t="s">
        <v>278</v>
      </c>
      <c r="C265" s="102">
        <f t="shared" si="283"/>
        <v>0</v>
      </c>
      <c r="D265" s="232">
        <v>0</v>
      </c>
      <c r="E265" s="108"/>
      <c r="F265" s="343">
        <f t="shared" ref="F265:F268" si="346">D265+E265</f>
        <v>0</v>
      </c>
      <c r="G265" s="232"/>
      <c r="H265" s="107"/>
      <c r="I265" s="233">
        <f t="shared" ref="I265:I268" si="347">G265+H265</f>
        <v>0</v>
      </c>
      <c r="J265" s="107"/>
      <c r="K265" s="108"/>
      <c r="L265" s="234">
        <f t="shared" ref="L265:L268" si="348">J265+K265</f>
        <v>0</v>
      </c>
      <c r="M265" s="235"/>
      <c r="N265" s="108"/>
      <c r="O265" s="233">
        <f t="shared" ref="O265:O268" si="349">M265+N265</f>
        <v>0</v>
      </c>
      <c r="P265" s="236"/>
    </row>
    <row r="266" spans="1:16" x14ac:dyDescent="0.25">
      <c r="A266" s="58">
        <v>6422</v>
      </c>
      <c r="B266" s="101" t="s">
        <v>279</v>
      </c>
      <c r="C266" s="102">
        <f t="shared" si="283"/>
        <v>24433</v>
      </c>
      <c r="D266" s="232">
        <f>21470+2963</f>
        <v>24433</v>
      </c>
      <c r="E266" s="476"/>
      <c r="F266" s="432">
        <f t="shared" si="346"/>
        <v>24433</v>
      </c>
      <c r="G266" s="232"/>
      <c r="H266" s="515"/>
      <c r="I266" s="432">
        <f t="shared" si="347"/>
        <v>0</v>
      </c>
      <c r="J266" s="107"/>
      <c r="K266" s="476"/>
      <c r="L266" s="432">
        <f t="shared" si="348"/>
        <v>0</v>
      </c>
      <c r="M266" s="235"/>
      <c r="N266" s="108"/>
      <c r="O266" s="233">
        <f t="shared" si="349"/>
        <v>0</v>
      </c>
      <c r="P266" s="236"/>
    </row>
    <row r="267" spans="1:16" ht="13.5" hidden="1" customHeight="1" x14ac:dyDescent="0.25">
      <c r="A267" s="58">
        <v>6423</v>
      </c>
      <c r="B267" s="101" t="s">
        <v>280</v>
      </c>
      <c r="C267" s="102">
        <f t="shared" si="283"/>
        <v>0</v>
      </c>
      <c r="D267" s="232">
        <v>0</v>
      </c>
      <c r="E267" s="108"/>
      <c r="F267" s="343">
        <f t="shared" si="346"/>
        <v>0</v>
      </c>
      <c r="G267" s="232"/>
      <c r="H267" s="107"/>
      <c r="I267" s="233">
        <f t="shared" si="347"/>
        <v>0</v>
      </c>
      <c r="J267" s="107"/>
      <c r="K267" s="108"/>
      <c r="L267" s="234">
        <f t="shared" si="348"/>
        <v>0</v>
      </c>
      <c r="M267" s="235"/>
      <c r="N267" s="108"/>
      <c r="O267" s="233">
        <f t="shared" si="349"/>
        <v>0</v>
      </c>
      <c r="P267" s="236"/>
    </row>
    <row r="268" spans="1:16" ht="36" hidden="1" x14ac:dyDescent="0.25">
      <c r="A268" s="58">
        <v>6424</v>
      </c>
      <c r="B268" s="101" t="s">
        <v>281</v>
      </c>
      <c r="C268" s="102">
        <f t="shared" si="283"/>
        <v>0</v>
      </c>
      <c r="D268" s="232">
        <v>0</v>
      </c>
      <c r="E268" s="108"/>
      <c r="F268" s="343">
        <f t="shared" si="346"/>
        <v>0</v>
      </c>
      <c r="G268" s="232"/>
      <c r="H268" s="107"/>
      <c r="I268" s="233">
        <f t="shared" si="347"/>
        <v>0</v>
      </c>
      <c r="J268" s="107"/>
      <c r="K268" s="108"/>
      <c r="L268" s="234">
        <f t="shared" si="348"/>
        <v>0</v>
      </c>
      <c r="M268" s="235"/>
      <c r="N268" s="108"/>
      <c r="O268" s="233">
        <f t="shared" si="349"/>
        <v>0</v>
      </c>
      <c r="P268" s="236"/>
    </row>
    <row r="269" spans="1:16" ht="36" hidden="1" x14ac:dyDescent="0.25">
      <c r="A269" s="286">
        <v>7000</v>
      </c>
      <c r="B269" s="286" t="s">
        <v>282</v>
      </c>
      <c r="C269" s="287">
        <f t="shared" si="283"/>
        <v>0</v>
      </c>
      <c r="D269" s="288">
        <f>SUM(D270,D281)</f>
        <v>0</v>
      </c>
      <c r="E269" s="289">
        <f t="shared" ref="E269:F269" si="350">SUM(E270,E281)</f>
        <v>0</v>
      </c>
      <c r="F269" s="362">
        <f t="shared" si="350"/>
        <v>0</v>
      </c>
      <c r="G269" s="288">
        <f>SUM(G270,G281)</f>
        <v>0</v>
      </c>
      <c r="H269" s="290">
        <f t="shared" ref="H269:I269" si="351">SUM(H270,H281)</f>
        <v>0</v>
      </c>
      <c r="I269" s="291">
        <f t="shared" si="351"/>
        <v>0</v>
      </c>
      <c r="J269" s="290">
        <f>SUM(J270,J281)</f>
        <v>0</v>
      </c>
      <c r="K269" s="289">
        <f t="shared" ref="K269:L269" si="352">SUM(K270,K281)</f>
        <v>0</v>
      </c>
      <c r="L269" s="292">
        <f t="shared" si="352"/>
        <v>0</v>
      </c>
      <c r="M269" s="293">
        <f>SUM(M270,M281)</f>
        <v>0</v>
      </c>
      <c r="N269" s="294">
        <f t="shared" ref="N269:O269" si="353">SUM(N270,N281)</f>
        <v>0</v>
      </c>
      <c r="O269" s="295">
        <f t="shared" si="353"/>
        <v>0</v>
      </c>
      <c r="P269" s="296"/>
    </row>
    <row r="270" spans="1:16" ht="24" hidden="1" x14ac:dyDescent="0.25">
      <c r="A270" s="76">
        <v>7200</v>
      </c>
      <c r="B270" s="213" t="s">
        <v>283</v>
      </c>
      <c r="C270" s="77">
        <f t="shared" si="283"/>
        <v>0</v>
      </c>
      <c r="D270" s="214">
        <f>SUM(D271,D272,D275,D276,D280)</f>
        <v>0</v>
      </c>
      <c r="E270" s="88">
        <f t="shared" ref="E270:F270" si="354">SUM(E271,E272,E275,E276,E280)</f>
        <v>0</v>
      </c>
      <c r="F270" s="345">
        <f t="shared" si="354"/>
        <v>0</v>
      </c>
      <c r="G270" s="214">
        <f>SUM(G271,G272,G275,G276,G280)</f>
        <v>0</v>
      </c>
      <c r="H270" s="87">
        <f t="shared" ref="H270:I270" si="355">SUM(H271,H272,H275,H276,H280)</f>
        <v>0</v>
      </c>
      <c r="I270" s="215">
        <f t="shared" si="355"/>
        <v>0</v>
      </c>
      <c r="J270" s="87">
        <f>SUM(J271,J272,J275,J276,J280)</f>
        <v>0</v>
      </c>
      <c r="K270" s="88">
        <f t="shared" ref="K270:L270" si="356">SUM(K271,K272,K275,K276,K280)</f>
        <v>0</v>
      </c>
      <c r="L270" s="89">
        <f t="shared" si="356"/>
        <v>0</v>
      </c>
      <c r="M270" s="216">
        <f>SUM(M271,M272,M275,M276,M280)</f>
        <v>0</v>
      </c>
      <c r="N270" s="217">
        <f t="shared" ref="N270:O270" si="357">SUM(N271,N272,N275,N276,N280)</f>
        <v>0</v>
      </c>
      <c r="O270" s="218">
        <f t="shared" si="357"/>
        <v>0</v>
      </c>
      <c r="P270" s="219"/>
    </row>
    <row r="271" spans="1:16" ht="24" hidden="1" x14ac:dyDescent="0.25">
      <c r="A271" s="496">
        <v>7210</v>
      </c>
      <c r="B271" s="91" t="s">
        <v>284</v>
      </c>
      <c r="C271" s="92">
        <f t="shared" si="283"/>
        <v>0</v>
      </c>
      <c r="D271" s="227">
        <v>0</v>
      </c>
      <c r="E271" s="98"/>
      <c r="F271" s="359">
        <f>D271+E271</f>
        <v>0</v>
      </c>
      <c r="G271" s="227"/>
      <c r="H271" s="97"/>
      <c r="I271" s="228">
        <f>G271+H271</f>
        <v>0</v>
      </c>
      <c r="J271" s="97"/>
      <c r="K271" s="98"/>
      <c r="L271" s="229">
        <f>J271+K271</f>
        <v>0</v>
      </c>
      <c r="M271" s="230"/>
      <c r="N271" s="98"/>
      <c r="O271" s="228">
        <f>M271+N271</f>
        <v>0</v>
      </c>
      <c r="P271" s="231"/>
    </row>
    <row r="272" spans="1:16" s="297" customFormat="1" ht="36" hidden="1" x14ac:dyDescent="0.25">
      <c r="A272" s="237">
        <v>7220</v>
      </c>
      <c r="B272" s="101" t="s">
        <v>285</v>
      </c>
      <c r="C272" s="102">
        <f t="shared" si="283"/>
        <v>0</v>
      </c>
      <c r="D272" s="238">
        <f>SUM(D273:D274)</f>
        <v>0</v>
      </c>
      <c r="E272" s="239">
        <f t="shared" ref="E272:F272" si="358">SUM(E273:E274)</f>
        <v>0</v>
      </c>
      <c r="F272" s="343">
        <f t="shared" si="358"/>
        <v>0</v>
      </c>
      <c r="G272" s="238">
        <f>SUM(G273:G274)</f>
        <v>0</v>
      </c>
      <c r="H272" s="240">
        <f t="shared" ref="H272:I272" si="359">SUM(H273:H274)</f>
        <v>0</v>
      </c>
      <c r="I272" s="233">
        <f t="shared" si="359"/>
        <v>0</v>
      </c>
      <c r="J272" s="240">
        <f>SUM(J273:J274)</f>
        <v>0</v>
      </c>
      <c r="K272" s="239">
        <f t="shared" ref="K272:L272" si="360">SUM(K273:K274)</f>
        <v>0</v>
      </c>
      <c r="L272" s="234">
        <f t="shared" si="360"/>
        <v>0</v>
      </c>
      <c r="M272" s="102">
        <f>SUM(M273:M274)</f>
        <v>0</v>
      </c>
      <c r="N272" s="239">
        <f t="shared" ref="N272:O272" si="361">SUM(N273:N274)</f>
        <v>0</v>
      </c>
      <c r="O272" s="233">
        <f t="shared" si="361"/>
        <v>0</v>
      </c>
      <c r="P272" s="236"/>
    </row>
    <row r="273" spans="1:16" s="297" customFormat="1" ht="36" hidden="1" x14ac:dyDescent="0.25">
      <c r="A273" s="58">
        <v>7221</v>
      </c>
      <c r="B273" s="101" t="s">
        <v>286</v>
      </c>
      <c r="C273" s="102">
        <f t="shared" si="283"/>
        <v>0</v>
      </c>
      <c r="D273" s="232">
        <v>0</v>
      </c>
      <c r="E273" s="108"/>
      <c r="F273" s="343">
        <f t="shared" ref="F273:F275" si="362">D273+E273</f>
        <v>0</v>
      </c>
      <c r="G273" s="232"/>
      <c r="H273" s="107"/>
      <c r="I273" s="233">
        <f t="shared" ref="I273:I275" si="363">G273+H273</f>
        <v>0</v>
      </c>
      <c r="J273" s="107"/>
      <c r="K273" s="108"/>
      <c r="L273" s="234">
        <f t="shared" ref="L273:L275" si="364">J273+K273</f>
        <v>0</v>
      </c>
      <c r="M273" s="235"/>
      <c r="N273" s="108"/>
      <c r="O273" s="233">
        <f t="shared" ref="O273:O275" si="365">M273+N273</f>
        <v>0</v>
      </c>
      <c r="P273" s="236"/>
    </row>
    <row r="274" spans="1:16" s="297" customFormat="1" ht="36" hidden="1" x14ac:dyDescent="0.25">
      <c r="A274" s="58">
        <v>7222</v>
      </c>
      <c r="B274" s="101" t="s">
        <v>287</v>
      </c>
      <c r="C274" s="102">
        <f t="shared" si="283"/>
        <v>0</v>
      </c>
      <c r="D274" s="232">
        <v>0</v>
      </c>
      <c r="E274" s="108"/>
      <c r="F274" s="343">
        <f t="shared" si="362"/>
        <v>0</v>
      </c>
      <c r="G274" s="232"/>
      <c r="H274" s="107"/>
      <c r="I274" s="233">
        <f t="shared" si="363"/>
        <v>0</v>
      </c>
      <c r="J274" s="107"/>
      <c r="K274" s="108"/>
      <c r="L274" s="234">
        <f t="shared" si="364"/>
        <v>0</v>
      </c>
      <c r="M274" s="235"/>
      <c r="N274" s="108"/>
      <c r="O274" s="233">
        <f t="shared" si="365"/>
        <v>0</v>
      </c>
      <c r="P274" s="236"/>
    </row>
    <row r="275" spans="1:16" ht="24" hidden="1" x14ac:dyDescent="0.25">
      <c r="A275" s="237">
        <v>7230</v>
      </c>
      <c r="B275" s="101" t="s">
        <v>288</v>
      </c>
      <c r="C275" s="102">
        <f t="shared" si="283"/>
        <v>0</v>
      </c>
      <c r="D275" s="232">
        <v>0</v>
      </c>
      <c r="E275" s="108"/>
      <c r="F275" s="343">
        <f t="shared" si="362"/>
        <v>0</v>
      </c>
      <c r="G275" s="232"/>
      <c r="H275" s="107"/>
      <c r="I275" s="233">
        <f t="shared" si="363"/>
        <v>0</v>
      </c>
      <c r="J275" s="107"/>
      <c r="K275" s="108"/>
      <c r="L275" s="234">
        <f t="shared" si="364"/>
        <v>0</v>
      </c>
      <c r="M275" s="235"/>
      <c r="N275" s="108"/>
      <c r="O275" s="233">
        <f t="shared" si="365"/>
        <v>0</v>
      </c>
      <c r="P275" s="236"/>
    </row>
    <row r="276" spans="1:16" ht="24" hidden="1" x14ac:dyDescent="0.25">
      <c r="A276" s="237">
        <v>7240</v>
      </c>
      <c r="B276" s="101" t="s">
        <v>289</v>
      </c>
      <c r="C276" s="102">
        <f t="shared" si="283"/>
        <v>0</v>
      </c>
      <c r="D276" s="238">
        <f t="shared" ref="D276:O276" si="366">SUM(D277:D279)</f>
        <v>0</v>
      </c>
      <c r="E276" s="239">
        <f t="shared" si="366"/>
        <v>0</v>
      </c>
      <c r="F276" s="343">
        <f t="shared" si="366"/>
        <v>0</v>
      </c>
      <c r="G276" s="238">
        <f t="shared" si="366"/>
        <v>0</v>
      </c>
      <c r="H276" s="240">
        <f t="shared" si="366"/>
        <v>0</v>
      </c>
      <c r="I276" s="233">
        <f t="shared" si="366"/>
        <v>0</v>
      </c>
      <c r="J276" s="240">
        <f>SUM(J277:J279)</f>
        <v>0</v>
      </c>
      <c r="K276" s="239">
        <f t="shared" ref="K276:L276" si="367">SUM(K277:K279)</f>
        <v>0</v>
      </c>
      <c r="L276" s="234">
        <f t="shared" si="367"/>
        <v>0</v>
      </c>
      <c r="M276" s="102">
        <f t="shared" si="366"/>
        <v>0</v>
      </c>
      <c r="N276" s="239">
        <f t="shared" si="366"/>
        <v>0</v>
      </c>
      <c r="O276" s="233">
        <f t="shared" si="366"/>
        <v>0</v>
      </c>
      <c r="P276" s="236"/>
    </row>
    <row r="277" spans="1:16" ht="48" hidden="1" x14ac:dyDescent="0.25">
      <c r="A277" s="58">
        <v>7245</v>
      </c>
      <c r="B277" s="101" t="s">
        <v>290</v>
      </c>
      <c r="C277" s="102">
        <f t="shared" ref="C277:C298" si="368">F277+I277+L277+O277</f>
        <v>0</v>
      </c>
      <c r="D277" s="232">
        <v>0</v>
      </c>
      <c r="E277" s="108"/>
      <c r="F277" s="343">
        <f t="shared" ref="F277:F280" si="369">D277+E277</f>
        <v>0</v>
      </c>
      <c r="G277" s="232"/>
      <c r="H277" s="107"/>
      <c r="I277" s="233">
        <f t="shared" ref="I277:I280" si="370">G277+H277</f>
        <v>0</v>
      </c>
      <c r="J277" s="107"/>
      <c r="K277" s="108"/>
      <c r="L277" s="234">
        <f t="shared" ref="L277:L280" si="371">J277+K277</f>
        <v>0</v>
      </c>
      <c r="M277" s="235"/>
      <c r="N277" s="108"/>
      <c r="O277" s="233">
        <f t="shared" ref="O277:O280" si="372">M277+N277</f>
        <v>0</v>
      </c>
      <c r="P277" s="236"/>
    </row>
    <row r="278" spans="1:16" ht="84.75" hidden="1" customHeight="1" x14ac:dyDescent="0.25">
      <c r="A278" s="58">
        <v>7246</v>
      </c>
      <c r="B278" s="101" t="s">
        <v>291</v>
      </c>
      <c r="C278" s="102">
        <f t="shared" si="368"/>
        <v>0</v>
      </c>
      <c r="D278" s="232">
        <v>0</v>
      </c>
      <c r="E278" s="108"/>
      <c r="F278" s="343">
        <f t="shared" si="369"/>
        <v>0</v>
      </c>
      <c r="G278" s="232"/>
      <c r="H278" s="107"/>
      <c r="I278" s="233">
        <f t="shared" si="370"/>
        <v>0</v>
      </c>
      <c r="J278" s="107"/>
      <c r="K278" s="108"/>
      <c r="L278" s="234">
        <f t="shared" si="371"/>
        <v>0</v>
      </c>
      <c r="M278" s="235"/>
      <c r="N278" s="108"/>
      <c r="O278" s="233">
        <f t="shared" si="372"/>
        <v>0</v>
      </c>
      <c r="P278" s="236"/>
    </row>
    <row r="279" spans="1:16" ht="36" hidden="1" x14ac:dyDescent="0.25">
      <c r="A279" s="58">
        <v>7247</v>
      </c>
      <c r="B279" s="101" t="s">
        <v>292</v>
      </c>
      <c r="C279" s="102">
        <f t="shared" si="368"/>
        <v>0</v>
      </c>
      <c r="D279" s="232">
        <v>0</v>
      </c>
      <c r="E279" s="108"/>
      <c r="F279" s="343">
        <f t="shared" si="369"/>
        <v>0</v>
      </c>
      <c r="G279" s="232"/>
      <c r="H279" s="107"/>
      <c r="I279" s="233">
        <f t="shared" si="370"/>
        <v>0</v>
      </c>
      <c r="J279" s="107"/>
      <c r="K279" s="108"/>
      <c r="L279" s="234">
        <f t="shared" si="371"/>
        <v>0</v>
      </c>
      <c r="M279" s="235"/>
      <c r="N279" s="108"/>
      <c r="O279" s="233">
        <f t="shared" si="372"/>
        <v>0</v>
      </c>
      <c r="P279" s="236"/>
    </row>
    <row r="280" spans="1:16" ht="24" hidden="1" x14ac:dyDescent="0.25">
      <c r="A280" s="496">
        <v>7260</v>
      </c>
      <c r="B280" s="91" t="s">
        <v>293</v>
      </c>
      <c r="C280" s="92">
        <f t="shared" si="368"/>
        <v>0</v>
      </c>
      <c r="D280" s="227">
        <v>0</v>
      </c>
      <c r="E280" s="98"/>
      <c r="F280" s="359">
        <f t="shared" si="369"/>
        <v>0</v>
      </c>
      <c r="G280" s="227"/>
      <c r="H280" s="97"/>
      <c r="I280" s="228">
        <f t="shared" si="370"/>
        <v>0</v>
      </c>
      <c r="J280" s="97"/>
      <c r="K280" s="98"/>
      <c r="L280" s="229">
        <f t="shared" si="371"/>
        <v>0</v>
      </c>
      <c r="M280" s="230"/>
      <c r="N280" s="98"/>
      <c r="O280" s="228">
        <f t="shared" si="372"/>
        <v>0</v>
      </c>
      <c r="P280" s="231"/>
    </row>
    <row r="281" spans="1:16" hidden="1" x14ac:dyDescent="0.25">
      <c r="A281" s="161">
        <v>7700</v>
      </c>
      <c r="B281" s="124" t="s">
        <v>294</v>
      </c>
      <c r="C281" s="125">
        <f t="shared" si="368"/>
        <v>0</v>
      </c>
      <c r="D281" s="298">
        <f t="shared" ref="D281:O281" si="373">D282</f>
        <v>0</v>
      </c>
      <c r="E281" s="249">
        <f t="shared" si="373"/>
        <v>0</v>
      </c>
      <c r="F281" s="352">
        <f t="shared" si="373"/>
        <v>0</v>
      </c>
      <c r="G281" s="298">
        <f t="shared" si="373"/>
        <v>0</v>
      </c>
      <c r="H281" s="299">
        <f t="shared" si="373"/>
        <v>0</v>
      </c>
      <c r="I281" s="250">
        <f t="shared" si="373"/>
        <v>0</v>
      </c>
      <c r="J281" s="299">
        <f t="shared" si="373"/>
        <v>0</v>
      </c>
      <c r="K281" s="249">
        <f t="shared" si="373"/>
        <v>0</v>
      </c>
      <c r="L281" s="300">
        <f t="shared" si="373"/>
        <v>0</v>
      </c>
      <c r="M281" s="125">
        <f t="shared" si="373"/>
        <v>0</v>
      </c>
      <c r="N281" s="249">
        <f t="shared" si="373"/>
        <v>0</v>
      </c>
      <c r="O281" s="250">
        <f t="shared" si="373"/>
        <v>0</v>
      </c>
      <c r="P281" s="251"/>
    </row>
    <row r="282" spans="1:16" hidden="1" x14ac:dyDescent="0.25">
      <c r="A282" s="220">
        <v>7720</v>
      </c>
      <c r="B282" s="91" t="s">
        <v>295</v>
      </c>
      <c r="C282" s="113">
        <f t="shared" si="368"/>
        <v>0</v>
      </c>
      <c r="D282" s="301">
        <v>0</v>
      </c>
      <c r="E282" s="119"/>
      <c r="F282" s="354">
        <f>D282+E282</f>
        <v>0</v>
      </c>
      <c r="G282" s="301"/>
      <c r="H282" s="118"/>
      <c r="I282" s="259">
        <f>G282+H282</f>
        <v>0</v>
      </c>
      <c r="J282" s="118"/>
      <c r="K282" s="119"/>
      <c r="L282" s="302">
        <f>J282+K282</f>
        <v>0</v>
      </c>
      <c r="M282" s="303"/>
      <c r="N282" s="119"/>
      <c r="O282" s="259">
        <f>M282+N282</f>
        <v>0</v>
      </c>
      <c r="P282" s="260"/>
    </row>
    <row r="283" spans="1:16" hidden="1" x14ac:dyDescent="0.25">
      <c r="A283" s="252"/>
      <c r="B283" s="101" t="s">
        <v>296</v>
      </c>
      <c r="C283" s="102">
        <f t="shared" si="368"/>
        <v>0</v>
      </c>
      <c r="D283" s="238">
        <f>SUM(D284:D285)</f>
        <v>0</v>
      </c>
      <c r="E283" s="239">
        <f t="shared" ref="E283:F283" si="374">SUM(E284:E285)</f>
        <v>0</v>
      </c>
      <c r="F283" s="343">
        <f t="shared" si="374"/>
        <v>0</v>
      </c>
      <c r="G283" s="238">
        <f>SUM(G284:G285)</f>
        <v>0</v>
      </c>
      <c r="H283" s="240">
        <f t="shared" ref="H283:I283" si="375">SUM(H284:H285)</f>
        <v>0</v>
      </c>
      <c r="I283" s="233">
        <f t="shared" si="375"/>
        <v>0</v>
      </c>
      <c r="J283" s="240">
        <f>SUM(J284:J285)</f>
        <v>0</v>
      </c>
      <c r="K283" s="239">
        <f t="shared" ref="K283:L283" si="376">SUM(K284:K285)</f>
        <v>0</v>
      </c>
      <c r="L283" s="234">
        <f t="shared" si="376"/>
        <v>0</v>
      </c>
      <c r="M283" s="102">
        <f>SUM(M284:M285)</f>
        <v>0</v>
      </c>
      <c r="N283" s="239">
        <f t="shared" ref="N283:O283" si="377">SUM(N284:N285)</f>
        <v>0</v>
      </c>
      <c r="O283" s="233">
        <f t="shared" si="377"/>
        <v>0</v>
      </c>
      <c r="P283" s="236"/>
    </row>
    <row r="284" spans="1:16" hidden="1" x14ac:dyDescent="0.25">
      <c r="A284" s="252" t="s">
        <v>297</v>
      </c>
      <c r="B284" s="58" t="s">
        <v>298</v>
      </c>
      <c r="C284" s="102">
        <f t="shared" si="368"/>
        <v>0</v>
      </c>
      <c r="D284" s="232">
        <v>0</v>
      </c>
      <c r="E284" s="108"/>
      <c r="F284" s="343">
        <f t="shared" ref="F284:F285" si="378">D284+E284</f>
        <v>0</v>
      </c>
      <c r="G284" s="232"/>
      <c r="H284" s="107"/>
      <c r="I284" s="233">
        <f t="shared" ref="I284:I285" si="379">G284+H284</f>
        <v>0</v>
      </c>
      <c r="J284" s="107"/>
      <c r="K284" s="108"/>
      <c r="L284" s="234">
        <f t="shared" ref="L284:L285" si="380">J284+K284</f>
        <v>0</v>
      </c>
      <c r="M284" s="235"/>
      <c r="N284" s="108"/>
      <c r="O284" s="233">
        <f t="shared" ref="O284:O285" si="381">M284+N284</f>
        <v>0</v>
      </c>
      <c r="P284" s="236"/>
    </row>
    <row r="285" spans="1:16" ht="24" hidden="1" x14ac:dyDescent="0.25">
      <c r="A285" s="252" t="s">
        <v>299</v>
      </c>
      <c r="B285" s="304" t="s">
        <v>300</v>
      </c>
      <c r="C285" s="92">
        <f t="shared" si="368"/>
        <v>0</v>
      </c>
      <c r="D285" s="227">
        <v>0</v>
      </c>
      <c r="E285" s="98"/>
      <c r="F285" s="359">
        <f t="shared" si="378"/>
        <v>0</v>
      </c>
      <c r="G285" s="227"/>
      <c r="H285" s="97"/>
      <c r="I285" s="228">
        <f t="shared" si="379"/>
        <v>0</v>
      </c>
      <c r="J285" s="97"/>
      <c r="K285" s="98"/>
      <c r="L285" s="229">
        <f t="shared" si="380"/>
        <v>0</v>
      </c>
      <c r="M285" s="230"/>
      <c r="N285" s="98"/>
      <c r="O285" s="228">
        <f t="shared" si="381"/>
        <v>0</v>
      </c>
      <c r="P285" s="231"/>
    </row>
    <row r="286" spans="1:16" ht="12.75" thickBot="1" x14ac:dyDescent="0.3">
      <c r="A286" s="305"/>
      <c r="B286" s="305" t="s">
        <v>301</v>
      </c>
      <c r="C286" s="306">
        <f t="shared" si="368"/>
        <v>69503</v>
      </c>
      <c r="D286" s="307">
        <f t="shared" ref="D286:O286" si="382">SUM(D283,D269,D230,D195,D187,D173,D75,D53)</f>
        <v>69503</v>
      </c>
      <c r="E286" s="490">
        <f t="shared" si="382"/>
        <v>0</v>
      </c>
      <c r="F286" s="434">
        <f t="shared" si="382"/>
        <v>69503</v>
      </c>
      <c r="G286" s="307">
        <f t="shared" si="382"/>
        <v>0</v>
      </c>
      <c r="H286" s="518">
        <f t="shared" si="382"/>
        <v>0</v>
      </c>
      <c r="I286" s="434">
        <f t="shared" si="382"/>
        <v>0</v>
      </c>
      <c r="J286" s="309">
        <f t="shared" si="382"/>
        <v>0</v>
      </c>
      <c r="K286" s="490">
        <f t="shared" si="382"/>
        <v>0</v>
      </c>
      <c r="L286" s="434">
        <f t="shared" si="382"/>
        <v>0</v>
      </c>
      <c r="M286" s="306">
        <f t="shared" si="382"/>
        <v>0</v>
      </c>
      <c r="N286" s="308">
        <f t="shared" si="382"/>
        <v>0</v>
      </c>
      <c r="O286" s="310">
        <f t="shared" si="382"/>
        <v>0</v>
      </c>
      <c r="P286" s="311"/>
    </row>
    <row r="287" spans="1:16" s="27" customFormat="1" ht="13.5" hidden="1" thickTop="1" thickBot="1" x14ac:dyDescent="0.3">
      <c r="A287" s="681" t="s">
        <v>302</v>
      </c>
      <c r="B287" s="682"/>
      <c r="C287" s="312">
        <f t="shared" si="368"/>
        <v>0</v>
      </c>
      <c r="D287" s="313">
        <f>SUM(D24,D25,D41)-D51</f>
        <v>0</v>
      </c>
      <c r="E287" s="314">
        <f t="shared" ref="E287:F287" si="383">SUM(E24,E25,E41)-E51</f>
        <v>0</v>
      </c>
      <c r="F287" s="363">
        <f t="shared" si="383"/>
        <v>0</v>
      </c>
      <c r="G287" s="313">
        <f>SUM(G24,G25,G41)-G51</f>
        <v>0</v>
      </c>
      <c r="H287" s="315">
        <f t="shared" ref="H287:I287" si="384">SUM(H24,H25,H41)-H51</f>
        <v>0</v>
      </c>
      <c r="I287" s="316">
        <f t="shared" si="384"/>
        <v>0</v>
      </c>
      <c r="J287" s="315">
        <f>(J26+J43)-J51</f>
        <v>0</v>
      </c>
      <c r="K287" s="314">
        <f t="shared" ref="K287:L287" si="385">(K26+K43)-K51</f>
        <v>0</v>
      </c>
      <c r="L287" s="317">
        <f t="shared" si="385"/>
        <v>0</v>
      </c>
      <c r="M287" s="312">
        <f>M45-M51</f>
        <v>0</v>
      </c>
      <c r="N287" s="314">
        <f t="shared" ref="N287:O287" si="386">N45-N51</f>
        <v>0</v>
      </c>
      <c r="O287" s="316">
        <f t="shared" si="386"/>
        <v>0</v>
      </c>
      <c r="P287" s="318"/>
    </row>
    <row r="288" spans="1:16" s="27" customFormat="1" ht="12.75" hidden="1" thickTop="1" x14ac:dyDescent="0.25">
      <c r="A288" s="683" t="s">
        <v>303</v>
      </c>
      <c r="B288" s="684"/>
      <c r="C288" s="319">
        <f t="shared" si="368"/>
        <v>0</v>
      </c>
      <c r="D288" s="320">
        <f t="shared" ref="D288:O288" si="387">SUM(D289,D290)-D297+D298</f>
        <v>0</v>
      </c>
      <c r="E288" s="321">
        <f t="shared" si="387"/>
        <v>0</v>
      </c>
      <c r="F288" s="364">
        <f t="shared" si="387"/>
        <v>0</v>
      </c>
      <c r="G288" s="320">
        <f t="shared" si="387"/>
        <v>0</v>
      </c>
      <c r="H288" s="322">
        <f t="shared" si="387"/>
        <v>0</v>
      </c>
      <c r="I288" s="323">
        <f t="shared" si="387"/>
        <v>0</v>
      </c>
      <c r="J288" s="322">
        <f t="shared" si="387"/>
        <v>0</v>
      </c>
      <c r="K288" s="321">
        <f t="shared" si="387"/>
        <v>0</v>
      </c>
      <c r="L288" s="324">
        <f t="shared" si="387"/>
        <v>0</v>
      </c>
      <c r="M288" s="319">
        <f t="shared" si="387"/>
        <v>0</v>
      </c>
      <c r="N288" s="321">
        <f t="shared" si="387"/>
        <v>0</v>
      </c>
      <c r="O288" s="323">
        <f t="shared" si="387"/>
        <v>0</v>
      </c>
      <c r="P288" s="325"/>
    </row>
    <row r="289" spans="1:16" s="27" customFormat="1" ht="13.5" hidden="1" thickTop="1" thickBot="1" x14ac:dyDescent="0.3">
      <c r="A289" s="182" t="s">
        <v>304</v>
      </c>
      <c r="B289" s="182" t="s">
        <v>305</v>
      </c>
      <c r="C289" s="183">
        <f t="shared" si="368"/>
        <v>0</v>
      </c>
      <c r="D289" s="184">
        <f t="shared" ref="D289:O289" si="388">D21-D283</f>
        <v>0</v>
      </c>
      <c r="E289" s="185">
        <f t="shared" si="388"/>
        <v>0</v>
      </c>
      <c r="F289" s="356">
        <f t="shared" si="388"/>
        <v>0</v>
      </c>
      <c r="G289" s="184">
        <f t="shared" si="388"/>
        <v>0</v>
      </c>
      <c r="H289" s="186">
        <f t="shared" si="388"/>
        <v>0</v>
      </c>
      <c r="I289" s="187">
        <f t="shared" si="388"/>
        <v>0</v>
      </c>
      <c r="J289" s="186">
        <f t="shared" si="388"/>
        <v>0</v>
      </c>
      <c r="K289" s="185">
        <f t="shared" si="388"/>
        <v>0</v>
      </c>
      <c r="L289" s="188">
        <f t="shared" si="388"/>
        <v>0</v>
      </c>
      <c r="M289" s="183">
        <f t="shared" si="388"/>
        <v>0</v>
      </c>
      <c r="N289" s="185">
        <f t="shared" si="388"/>
        <v>0</v>
      </c>
      <c r="O289" s="187">
        <f t="shared" si="388"/>
        <v>0</v>
      </c>
      <c r="P289" s="189"/>
    </row>
    <row r="290" spans="1:16" s="27" customFormat="1" ht="12.75" hidden="1" thickTop="1" x14ac:dyDescent="0.25">
      <c r="A290" s="326" t="s">
        <v>306</v>
      </c>
      <c r="B290" s="326" t="s">
        <v>307</v>
      </c>
      <c r="C290" s="319">
        <f t="shared" si="368"/>
        <v>0</v>
      </c>
      <c r="D290" s="320">
        <f t="shared" ref="D290:O290" si="389">SUM(D291,D293,D295)-SUM(D292,D294,D296)</f>
        <v>0</v>
      </c>
      <c r="E290" s="321">
        <f t="shared" si="389"/>
        <v>0</v>
      </c>
      <c r="F290" s="364">
        <f t="shared" si="389"/>
        <v>0</v>
      </c>
      <c r="G290" s="320">
        <f t="shared" si="389"/>
        <v>0</v>
      </c>
      <c r="H290" s="322">
        <f t="shared" si="389"/>
        <v>0</v>
      </c>
      <c r="I290" s="323">
        <f t="shared" si="389"/>
        <v>0</v>
      </c>
      <c r="J290" s="322">
        <f t="shared" si="389"/>
        <v>0</v>
      </c>
      <c r="K290" s="321">
        <f t="shared" si="389"/>
        <v>0</v>
      </c>
      <c r="L290" s="324">
        <f t="shared" si="389"/>
        <v>0</v>
      </c>
      <c r="M290" s="319">
        <f t="shared" si="389"/>
        <v>0</v>
      </c>
      <c r="N290" s="321">
        <f t="shared" si="389"/>
        <v>0</v>
      </c>
      <c r="O290" s="323">
        <f t="shared" si="389"/>
        <v>0</v>
      </c>
      <c r="P290" s="325"/>
    </row>
    <row r="291" spans="1:16" ht="12.75" hidden="1" thickTop="1" x14ac:dyDescent="0.25">
      <c r="A291" s="327" t="s">
        <v>308</v>
      </c>
      <c r="B291" s="169" t="s">
        <v>309</v>
      </c>
      <c r="C291" s="113">
        <f t="shared" si="368"/>
        <v>0</v>
      </c>
      <c r="D291" s="301"/>
      <c r="E291" s="119"/>
      <c r="F291" s="354">
        <f t="shared" ref="F291:F298" si="390">D291+E291</f>
        <v>0</v>
      </c>
      <c r="G291" s="301"/>
      <c r="H291" s="118"/>
      <c r="I291" s="259">
        <f t="shared" ref="I291:I298" si="391">G291+H291</f>
        <v>0</v>
      </c>
      <c r="J291" s="118"/>
      <c r="K291" s="119"/>
      <c r="L291" s="302">
        <f t="shared" ref="L291:L298" si="392">J291+K291</f>
        <v>0</v>
      </c>
      <c r="M291" s="303"/>
      <c r="N291" s="119"/>
      <c r="O291" s="259">
        <f t="shared" ref="O291:O298" si="393">M291+N291</f>
        <v>0</v>
      </c>
      <c r="P291" s="260"/>
    </row>
    <row r="292" spans="1:16" ht="24.75" hidden="1" thickTop="1" x14ac:dyDescent="0.25">
      <c r="A292" s="252" t="s">
        <v>310</v>
      </c>
      <c r="B292" s="57" t="s">
        <v>311</v>
      </c>
      <c r="C292" s="102">
        <f t="shared" si="368"/>
        <v>0</v>
      </c>
      <c r="D292" s="232"/>
      <c r="E292" s="108"/>
      <c r="F292" s="343">
        <f t="shared" si="390"/>
        <v>0</v>
      </c>
      <c r="G292" s="232"/>
      <c r="H292" s="107"/>
      <c r="I292" s="233">
        <f t="shared" si="391"/>
        <v>0</v>
      </c>
      <c r="J292" s="107"/>
      <c r="K292" s="108"/>
      <c r="L292" s="234">
        <f t="shared" si="392"/>
        <v>0</v>
      </c>
      <c r="M292" s="235"/>
      <c r="N292" s="108"/>
      <c r="O292" s="233">
        <f t="shared" si="393"/>
        <v>0</v>
      </c>
      <c r="P292" s="236"/>
    </row>
    <row r="293" spans="1:16" ht="12.75" hidden="1" thickTop="1" x14ac:dyDescent="0.25">
      <c r="A293" s="252" t="s">
        <v>312</v>
      </c>
      <c r="B293" s="57" t="s">
        <v>313</v>
      </c>
      <c r="C293" s="102">
        <f t="shared" si="368"/>
        <v>0</v>
      </c>
      <c r="D293" s="232"/>
      <c r="E293" s="108"/>
      <c r="F293" s="343">
        <f t="shared" si="390"/>
        <v>0</v>
      </c>
      <c r="G293" s="232"/>
      <c r="H293" s="107"/>
      <c r="I293" s="233">
        <f t="shared" si="391"/>
        <v>0</v>
      </c>
      <c r="J293" s="107"/>
      <c r="K293" s="108"/>
      <c r="L293" s="234">
        <f t="shared" si="392"/>
        <v>0</v>
      </c>
      <c r="M293" s="235"/>
      <c r="N293" s="108"/>
      <c r="O293" s="233">
        <f t="shared" si="393"/>
        <v>0</v>
      </c>
      <c r="P293" s="236"/>
    </row>
    <row r="294" spans="1:16" ht="24.75" hidden="1" thickTop="1" x14ac:dyDescent="0.25">
      <c r="A294" s="252" t="s">
        <v>314</v>
      </c>
      <c r="B294" s="57" t="s">
        <v>315</v>
      </c>
      <c r="C294" s="102">
        <f>F294+I294+L294+O294</f>
        <v>0</v>
      </c>
      <c r="D294" s="232"/>
      <c r="E294" s="108"/>
      <c r="F294" s="343">
        <f t="shared" si="390"/>
        <v>0</v>
      </c>
      <c r="G294" s="232"/>
      <c r="H294" s="107"/>
      <c r="I294" s="233">
        <f t="shared" si="391"/>
        <v>0</v>
      </c>
      <c r="J294" s="107"/>
      <c r="K294" s="108"/>
      <c r="L294" s="234">
        <f t="shared" si="392"/>
        <v>0</v>
      </c>
      <c r="M294" s="235"/>
      <c r="N294" s="108"/>
      <c r="O294" s="233">
        <f t="shared" si="393"/>
        <v>0</v>
      </c>
      <c r="P294" s="236"/>
    </row>
    <row r="295" spans="1:16" ht="12.75" hidden="1" thickTop="1" x14ac:dyDescent="0.25">
      <c r="A295" s="252" t="s">
        <v>316</v>
      </c>
      <c r="B295" s="57" t="s">
        <v>317</v>
      </c>
      <c r="C295" s="102">
        <f t="shared" si="368"/>
        <v>0</v>
      </c>
      <c r="D295" s="232"/>
      <c r="E295" s="108"/>
      <c r="F295" s="343">
        <f t="shared" si="390"/>
        <v>0</v>
      </c>
      <c r="G295" s="232"/>
      <c r="H295" s="107"/>
      <c r="I295" s="233">
        <f t="shared" si="391"/>
        <v>0</v>
      </c>
      <c r="J295" s="107"/>
      <c r="K295" s="108"/>
      <c r="L295" s="234">
        <f t="shared" si="392"/>
        <v>0</v>
      </c>
      <c r="M295" s="235"/>
      <c r="N295" s="108"/>
      <c r="O295" s="233">
        <f t="shared" si="393"/>
        <v>0</v>
      </c>
      <c r="P295" s="236"/>
    </row>
    <row r="296" spans="1:16" ht="24.75" hidden="1" thickTop="1" x14ac:dyDescent="0.25">
      <c r="A296" s="328" t="s">
        <v>318</v>
      </c>
      <c r="B296" s="329" t="s">
        <v>319</v>
      </c>
      <c r="C296" s="263">
        <f t="shared" si="368"/>
        <v>0</v>
      </c>
      <c r="D296" s="268"/>
      <c r="E296" s="269"/>
      <c r="F296" s="360">
        <f t="shared" si="390"/>
        <v>0</v>
      </c>
      <c r="G296" s="268"/>
      <c r="H296" s="270"/>
      <c r="I296" s="265">
        <f t="shared" si="391"/>
        <v>0</v>
      </c>
      <c r="J296" s="270"/>
      <c r="K296" s="269"/>
      <c r="L296" s="271">
        <f t="shared" si="392"/>
        <v>0</v>
      </c>
      <c r="M296" s="272"/>
      <c r="N296" s="269"/>
      <c r="O296" s="265">
        <f t="shared" si="393"/>
        <v>0</v>
      </c>
      <c r="P296" s="266"/>
    </row>
    <row r="297" spans="1:16" s="27" customFormat="1" ht="13.5" hidden="1" thickTop="1" thickBot="1" x14ac:dyDescent="0.3">
      <c r="A297" s="330" t="s">
        <v>320</v>
      </c>
      <c r="B297" s="330" t="s">
        <v>321</v>
      </c>
      <c r="C297" s="312">
        <f t="shared" si="368"/>
        <v>0</v>
      </c>
      <c r="D297" s="331"/>
      <c r="E297" s="332"/>
      <c r="F297" s="363">
        <f t="shared" si="390"/>
        <v>0</v>
      </c>
      <c r="G297" s="331"/>
      <c r="H297" s="333"/>
      <c r="I297" s="316">
        <f t="shared" si="391"/>
        <v>0</v>
      </c>
      <c r="J297" s="333"/>
      <c r="K297" s="332"/>
      <c r="L297" s="317">
        <f t="shared" si="392"/>
        <v>0</v>
      </c>
      <c r="M297" s="334"/>
      <c r="N297" s="332"/>
      <c r="O297" s="316">
        <f t="shared" si="393"/>
        <v>0</v>
      </c>
      <c r="P297" s="318"/>
    </row>
    <row r="298" spans="1:16" s="27" customFormat="1" ht="48.75" hidden="1" thickTop="1" x14ac:dyDescent="0.25">
      <c r="A298" s="326" t="s">
        <v>322</v>
      </c>
      <c r="B298" s="335" t="s">
        <v>323</v>
      </c>
      <c r="C298" s="319">
        <f t="shared" si="368"/>
        <v>0</v>
      </c>
      <c r="D298" s="254"/>
      <c r="E298" s="255"/>
      <c r="F298" s="345">
        <f t="shared" si="390"/>
        <v>0</v>
      </c>
      <c r="G298" s="254"/>
      <c r="H298" s="256"/>
      <c r="I298" s="215">
        <f t="shared" si="391"/>
        <v>0</v>
      </c>
      <c r="J298" s="256"/>
      <c r="K298" s="255"/>
      <c r="L298" s="89">
        <f t="shared" si="392"/>
        <v>0</v>
      </c>
      <c r="M298" s="257"/>
      <c r="N298" s="255"/>
      <c r="O298" s="215">
        <f t="shared" si="393"/>
        <v>0</v>
      </c>
      <c r="P298" s="245"/>
    </row>
    <row r="299" spans="1:16" ht="12.75" thickTop="1" x14ac:dyDescent="0.25">
      <c r="A299" s="4"/>
      <c r="B299" s="4"/>
      <c r="C299" s="4"/>
      <c r="D299" s="4"/>
      <c r="E299" s="4"/>
      <c r="F299" s="4"/>
      <c r="G299" s="4"/>
      <c r="H299" s="4"/>
      <c r="I299" s="4"/>
      <c r="J299" s="4"/>
      <c r="K299" s="4"/>
      <c r="L299" s="4"/>
      <c r="M299" s="4"/>
    </row>
    <row r="300" spans="1:16" x14ac:dyDescent="0.25">
      <c r="A300" s="4"/>
      <c r="B300" s="4"/>
      <c r="C300" s="4"/>
      <c r="D300" s="4"/>
      <c r="E300" s="4"/>
      <c r="F300" s="4"/>
      <c r="G300" s="4"/>
      <c r="H300" s="4"/>
      <c r="I300" s="4"/>
      <c r="J300" s="4"/>
      <c r="K300" s="4"/>
      <c r="L300" s="4"/>
      <c r="M300" s="4"/>
    </row>
    <row r="301" spans="1:16" x14ac:dyDescent="0.25">
      <c r="A301" s="4"/>
      <c r="B301" s="4"/>
      <c r="C301" s="4"/>
      <c r="D301" s="4"/>
      <c r="E301" s="4"/>
      <c r="F301" s="4"/>
      <c r="G301" s="4"/>
      <c r="H301" s="4"/>
      <c r="I301" s="4"/>
      <c r="J301" s="4"/>
      <c r="K301" s="4"/>
      <c r="L301" s="4"/>
      <c r="M301" s="4"/>
    </row>
    <row r="302" spans="1:16" x14ac:dyDescent="0.25">
      <c r="A302" s="4"/>
      <c r="B302" s="4"/>
      <c r="C302" s="4"/>
      <c r="D302" s="4"/>
      <c r="E302" s="4"/>
      <c r="F302" s="4"/>
      <c r="G302" s="4"/>
      <c r="H302" s="4"/>
      <c r="I302" s="4"/>
      <c r="J302" s="4"/>
      <c r="K302" s="4"/>
      <c r="L302" s="4"/>
      <c r="M302" s="4"/>
    </row>
    <row r="303" spans="1:16" x14ac:dyDescent="0.25">
      <c r="A303" s="4"/>
      <c r="B303" s="4"/>
      <c r="C303" s="4"/>
      <c r="D303" s="4"/>
      <c r="E303" s="4"/>
      <c r="F303" s="4"/>
      <c r="G303" s="4"/>
      <c r="H303" s="4"/>
      <c r="I303" s="4"/>
      <c r="J303" s="4"/>
      <c r="K303" s="4"/>
      <c r="L303" s="4"/>
      <c r="M303" s="4"/>
    </row>
    <row r="304" spans="1:16"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row r="315" spans="1:13" x14ac:dyDescent="0.25">
      <c r="A315" s="4"/>
      <c r="B315" s="4"/>
      <c r="C315" s="4"/>
      <c r="D315" s="4"/>
      <c r="E315" s="4"/>
      <c r="F315" s="4"/>
      <c r="G315" s="4"/>
      <c r="H315" s="4"/>
      <c r="I315" s="4"/>
      <c r="J315" s="4"/>
      <c r="K315" s="4"/>
      <c r="L315" s="4"/>
      <c r="M315" s="4"/>
    </row>
    <row r="316" spans="1:13" x14ac:dyDescent="0.25">
      <c r="A316" s="4"/>
      <c r="B316" s="4"/>
      <c r="C316" s="4"/>
      <c r="D316" s="4"/>
      <c r="E316" s="4"/>
      <c r="F316" s="4"/>
      <c r="G316" s="4"/>
      <c r="H316" s="4"/>
      <c r="I316" s="4"/>
      <c r="J316" s="4"/>
      <c r="K316" s="4"/>
      <c r="L316" s="4"/>
      <c r="M316" s="4"/>
    </row>
  </sheetData>
  <sheetProtection algorithmName="SHA-512" hashValue="m0X/IaKJrO7ZbIc3KOkp/QmL/IX6/m6xjqSWcefDJe8voN2US2kTT458vqpAffEgV37A0gN8eijQTMtlwDYxUA==" saltValue="r2bpETrGWJNfqW9VGH75Kg==" spinCount="100000" sheet="1" objects="1" scenarios="1" formatCells="0" formatColumns="0" formatRows="0"/>
  <autoFilter ref="A18:P298">
    <filterColumn colId="2">
      <filters blank="1">
        <filter val="1 000"/>
        <filter val="1 825"/>
        <filter val="1 982"/>
        <filter val="10 483"/>
        <filter val="10 701"/>
        <filter val="12 683"/>
        <filter val="2 600"/>
        <filter val="2 891"/>
        <filter val="21 904"/>
        <filter val="24 433"/>
        <filter val="32 387"/>
        <filter val="45 070"/>
        <filter val="69 503"/>
        <filter val="7 149"/>
        <filter val="8 264"/>
        <filter val="8 571"/>
        <filter val="8 658"/>
        <filter val="87"/>
        <filter val="9 749"/>
      </filters>
    </filterColumn>
  </autoFilter>
  <mergeCells count="32">
    <mergeCell ref="C13:P13"/>
    <mergeCell ref="A2:P2"/>
    <mergeCell ref="C3:P3"/>
    <mergeCell ref="C4:P4"/>
    <mergeCell ref="C5:P5"/>
    <mergeCell ref="C6:P6"/>
    <mergeCell ref="C7:P7"/>
    <mergeCell ref="C8:P8"/>
    <mergeCell ref="C9:P9"/>
    <mergeCell ref="C10:P10"/>
    <mergeCell ref="C11:P11"/>
    <mergeCell ref="C12:P12"/>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A287:B287"/>
    <mergeCell ref="A288:B288"/>
    <mergeCell ref="I16:I17"/>
    <mergeCell ref="J16:J17"/>
    <mergeCell ref="K16:K17"/>
  </mergeCells>
  <pageMargins left="0.98425196850393704" right="0.39370078740157483" top="0.59055118110236227" bottom="0.39370078740157483" header="0.23622047244094491" footer="0.23622047244094491"/>
  <pageSetup paperSize="9" scale="65" orientation="portrait" r:id="rId1"/>
  <headerFooter differentFirst="1">
    <oddFooter>&amp;L&amp;"Times New Roman,Regular"&amp;9&amp;D; &amp;T&amp;R&amp;"Times New Roman,Regular"&amp;9&amp;P (&amp;N)</oddFooter>
    <firstHeader xml:space="preserve">&amp;R&amp;"Times New Roman,Regular"&amp;9
72.pielikums Jūrmalas pilsētas domes  2018.gada 18.oktobra saistošajiem noteikumiem Nr.35
(protokols Nr.15, 16.punkts) 
 </firstHeader>
    <firstFooter>&amp;L&amp;9&amp;D; &amp;T&amp;R&amp;9&amp;P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F0"/>
  </sheetPr>
  <dimension ref="A1:R314"/>
  <sheetViews>
    <sheetView view="pageLayout" zoomScaleNormal="100" workbookViewId="0">
      <selection activeCell="Q1" sqref="Q1"/>
    </sheetView>
  </sheetViews>
  <sheetFormatPr defaultRowHeight="12" outlineLevelCol="1" x14ac:dyDescent="0.25"/>
  <cols>
    <col min="1" max="1" width="10.140625" style="336" customWidth="1"/>
    <col min="2" max="2" width="28" style="336" customWidth="1"/>
    <col min="3" max="3" width="7.7109375" style="336" customWidth="1"/>
    <col min="4" max="5" width="7.7109375" style="336" hidden="1" customWidth="1" outlineLevel="1"/>
    <col min="6" max="6" width="7.7109375" style="336" customWidth="1" collapsed="1"/>
    <col min="7" max="7" width="9.7109375" style="336" hidden="1" customWidth="1" outlineLevel="1"/>
    <col min="8" max="8" width="9.42578125" style="336" hidden="1" customWidth="1" outlineLevel="1"/>
    <col min="9" max="9" width="7.7109375" style="336" customWidth="1" collapsed="1"/>
    <col min="10" max="11" width="7.7109375" style="336" hidden="1" customWidth="1" outlineLevel="1"/>
    <col min="12" max="12" width="7.7109375" style="336" customWidth="1" collapsed="1"/>
    <col min="13" max="13" width="7.7109375" style="336" hidden="1" customWidth="1" outlineLevel="1"/>
    <col min="14" max="14" width="7.7109375" style="4" hidden="1" customWidth="1" outlineLevel="1"/>
    <col min="15" max="15" width="7.7109375" style="4" customWidth="1" collapsed="1"/>
    <col min="16" max="16" width="25.85546875" style="4" hidden="1" customWidth="1" outlineLevel="1"/>
    <col min="17" max="17" width="9.140625" style="4" collapsed="1"/>
    <col min="18" max="16384" width="9.140625" style="4"/>
  </cols>
  <sheetData>
    <row r="1" spans="1:17" x14ac:dyDescent="0.25">
      <c r="A1" s="1"/>
      <c r="B1" s="1"/>
      <c r="C1" s="1"/>
      <c r="D1" s="1"/>
      <c r="E1" s="1"/>
      <c r="F1" s="1"/>
      <c r="G1" s="1"/>
      <c r="H1" s="1"/>
      <c r="I1" s="1"/>
      <c r="J1" s="1"/>
      <c r="K1" s="1"/>
      <c r="L1" s="1"/>
      <c r="M1" s="1"/>
      <c r="N1" s="2"/>
      <c r="O1" s="3" t="s">
        <v>743</v>
      </c>
      <c r="P1" s="1"/>
    </row>
    <row r="2" spans="1:17" ht="35.25" customHeight="1" x14ac:dyDescent="0.25">
      <c r="A2" s="644" t="s">
        <v>0</v>
      </c>
      <c r="B2" s="645"/>
      <c r="C2" s="645"/>
      <c r="D2" s="645"/>
      <c r="E2" s="645"/>
      <c r="F2" s="645"/>
      <c r="G2" s="645"/>
      <c r="H2" s="645"/>
      <c r="I2" s="645"/>
      <c r="J2" s="645"/>
      <c r="K2" s="645"/>
      <c r="L2" s="645"/>
      <c r="M2" s="645"/>
      <c r="N2" s="645"/>
      <c r="O2" s="645"/>
      <c r="P2" s="646"/>
      <c r="Q2" s="420"/>
    </row>
    <row r="3" spans="1:17" ht="12.75" customHeight="1" x14ac:dyDescent="0.25">
      <c r="A3" s="5" t="s">
        <v>1</v>
      </c>
      <c r="B3" s="6"/>
      <c r="C3" s="647" t="s">
        <v>2</v>
      </c>
      <c r="D3" s="647"/>
      <c r="E3" s="647"/>
      <c r="F3" s="647"/>
      <c r="G3" s="647"/>
      <c r="H3" s="647"/>
      <c r="I3" s="647"/>
      <c r="J3" s="647"/>
      <c r="K3" s="647"/>
      <c r="L3" s="647"/>
      <c r="M3" s="647"/>
      <c r="N3" s="647"/>
      <c r="O3" s="647"/>
      <c r="P3" s="648"/>
      <c r="Q3" s="420"/>
    </row>
    <row r="4" spans="1:17" ht="12.75" customHeight="1" x14ac:dyDescent="0.25">
      <c r="A4" s="5" t="s">
        <v>3</v>
      </c>
      <c r="B4" s="6"/>
      <c r="C4" s="647" t="s">
        <v>4</v>
      </c>
      <c r="D4" s="647"/>
      <c r="E4" s="647"/>
      <c r="F4" s="647"/>
      <c r="G4" s="647"/>
      <c r="H4" s="647"/>
      <c r="I4" s="647"/>
      <c r="J4" s="647"/>
      <c r="K4" s="647"/>
      <c r="L4" s="647"/>
      <c r="M4" s="647"/>
      <c r="N4" s="647"/>
      <c r="O4" s="647"/>
      <c r="P4" s="648"/>
      <c r="Q4" s="420"/>
    </row>
    <row r="5" spans="1:17" ht="12.75" customHeight="1" x14ac:dyDescent="0.25">
      <c r="A5" s="7" t="s">
        <v>5</v>
      </c>
      <c r="B5" s="8"/>
      <c r="C5" s="642" t="s">
        <v>6</v>
      </c>
      <c r="D5" s="642"/>
      <c r="E5" s="642"/>
      <c r="F5" s="642"/>
      <c r="G5" s="642"/>
      <c r="H5" s="642"/>
      <c r="I5" s="642"/>
      <c r="J5" s="642"/>
      <c r="K5" s="642"/>
      <c r="L5" s="642"/>
      <c r="M5" s="642"/>
      <c r="N5" s="642"/>
      <c r="O5" s="642"/>
      <c r="P5" s="643"/>
      <c r="Q5" s="420"/>
    </row>
    <row r="6" spans="1:17" ht="12.75" customHeight="1" x14ac:dyDescent="0.25">
      <c r="A6" s="7" t="s">
        <v>7</v>
      </c>
      <c r="B6" s="8"/>
      <c r="C6" s="642" t="s">
        <v>744</v>
      </c>
      <c r="D6" s="642"/>
      <c r="E6" s="642"/>
      <c r="F6" s="642"/>
      <c r="G6" s="642"/>
      <c r="H6" s="642"/>
      <c r="I6" s="642"/>
      <c r="J6" s="642"/>
      <c r="K6" s="642"/>
      <c r="L6" s="642"/>
      <c r="M6" s="642"/>
      <c r="N6" s="642"/>
      <c r="O6" s="642"/>
      <c r="P6" s="643"/>
      <c r="Q6" s="420"/>
    </row>
    <row r="7" spans="1:17" ht="27" customHeight="1" x14ac:dyDescent="0.25">
      <c r="A7" s="7" t="s">
        <v>8</v>
      </c>
      <c r="B7" s="8"/>
      <c r="C7" s="647" t="s">
        <v>745</v>
      </c>
      <c r="D7" s="647"/>
      <c r="E7" s="647"/>
      <c r="F7" s="647"/>
      <c r="G7" s="647"/>
      <c r="H7" s="647"/>
      <c r="I7" s="647"/>
      <c r="J7" s="647"/>
      <c r="K7" s="647"/>
      <c r="L7" s="647"/>
      <c r="M7" s="647"/>
      <c r="N7" s="647"/>
      <c r="O7" s="647"/>
      <c r="P7" s="648"/>
      <c r="Q7" s="420"/>
    </row>
    <row r="8" spans="1:17" ht="12.75" customHeight="1" x14ac:dyDescent="0.25">
      <c r="A8" s="9" t="s">
        <v>9</v>
      </c>
      <c r="B8" s="8"/>
      <c r="C8" s="649"/>
      <c r="D8" s="649"/>
      <c r="E8" s="649"/>
      <c r="F8" s="649"/>
      <c r="G8" s="649"/>
      <c r="H8" s="649"/>
      <c r="I8" s="649"/>
      <c r="J8" s="649"/>
      <c r="K8" s="649"/>
      <c r="L8" s="649"/>
      <c r="M8" s="649"/>
      <c r="N8" s="649"/>
      <c r="O8" s="649"/>
      <c r="P8" s="650"/>
      <c r="Q8" s="420"/>
    </row>
    <row r="9" spans="1:17" ht="12.75" customHeight="1" x14ac:dyDescent="0.25">
      <c r="A9" s="7"/>
      <c r="B9" s="8" t="s">
        <v>10</v>
      </c>
      <c r="C9" s="642" t="s">
        <v>11</v>
      </c>
      <c r="D9" s="642"/>
      <c r="E9" s="642"/>
      <c r="F9" s="642"/>
      <c r="G9" s="642"/>
      <c r="H9" s="642"/>
      <c r="I9" s="642"/>
      <c r="J9" s="642"/>
      <c r="K9" s="642"/>
      <c r="L9" s="642"/>
      <c r="M9" s="642"/>
      <c r="N9" s="642"/>
      <c r="O9" s="642"/>
      <c r="P9" s="643"/>
      <c r="Q9" s="420"/>
    </row>
    <row r="10" spans="1:17" ht="12.75" customHeight="1" x14ac:dyDescent="0.25">
      <c r="A10" s="7"/>
      <c r="B10" s="8" t="s">
        <v>12</v>
      </c>
      <c r="C10" s="642"/>
      <c r="D10" s="642"/>
      <c r="E10" s="642"/>
      <c r="F10" s="642"/>
      <c r="G10" s="642"/>
      <c r="H10" s="642"/>
      <c r="I10" s="642"/>
      <c r="J10" s="642"/>
      <c r="K10" s="642"/>
      <c r="L10" s="642"/>
      <c r="M10" s="642"/>
      <c r="N10" s="642"/>
      <c r="O10" s="642"/>
      <c r="P10" s="643"/>
      <c r="Q10" s="420"/>
    </row>
    <row r="11" spans="1:17" ht="12.75" customHeight="1" x14ac:dyDescent="0.25">
      <c r="A11" s="7"/>
      <c r="B11" s="8" t="s">
        <v>13</v>
      </c>
      <c r="C11" s="649"/>
      <c r="D11" s="649"/>
      <c r="E11" s="649"/>
      <c r="F11" s="649"/>
      <c r="G11" s="649"/>
      <c r="H11" s="649"/>
      <c r="I11" s="649"/>
      <c r="J11" s="649"/>
      <c r="K11" s="649"/>
      <c r="L11" s="649"/>
      <c r="M11" s="649"/>
      <c r="N11" s="649"/>
      <c r="O11" s="649"/>
      <c r="P11" s="650"/>
      <c r="Q11" s="420"/>
    </row>
    <row r="12" spans="1:17" ht="12.75" customHeight="1" x14ac:dyDescent="0.25">
      <c r="A12" s="7"/>
      <c r="B12" s="8" t="s">
        <v>14</v>
      </c>
      <c r="C12" s="642"/>
      <c r="D12" s="642"/>
      <c r="E12" s="642"/>
      <c r="F12" s="642"/>
      <c r="G12" s="642"/>
      <c r="H12" s="642"/>
      <c r="I12" s="642"/>
      <c r="J12" s="642"/>
      <c r="K12" s="642"/>
      <c r="L12" s="642"/>
      <c r="M12" s="642"/>
      <c r="N12" s="642"/>
      <c r="O12" s="642"/>
      <c r="P12" s="643"/>
      <c r="Q12" s="420"/>
    </row>
    <row r="13" spans="1:17" ht="12.75" customHeight="1" x14ac:dyDescent="0.25">
      <c r="A13" s="7"/>
      <c r="B13" s="8" t="s">
        <v>15</v>
      </c>
      <c r="C13" s="642"/>
      <c r="D13" s="642"/>
      <c r="E13" s="642"/>
      <c r="F13" s="642"/>
      <c r="G13" s="642"/>
      <c r="H13" s="642"/>
      <c r="I13" s="642"/>
      <c r="J13" s="642"/>
      <c r="K13" s="642"/>
      <c r="L13" s="642"/>
      <c r="M13" s="642"/>
      <c r="N13" s="642"/>
      <c r="O13" s="642"/>
      <c r="P13" s="643"/>
      <c r="Q13" s="420"/>
    </row>
    <row r="14" spans="1:17" ht="12.75" customHeight="1" x14ac:dyDescent="0.25">
      <c r="A14" s="10"/>
      <c r="B14" s="11"/>
      <c r="C14" s="651"/>
      <c r="D14" s="651"/>
      <c r="E14" s="651"/>
      <c r="F14" s="651"/>
      <c r="G14" s="651"/>
      <c r="H14" s="651"/>
      <c r="I14" s="651"/>
      <c r="J14" s="651"/>
      <c r="K14" s="651"/>
      <c r="L14" s="651"/>
      <c r="M14" s="651"/>
      <c r="N14" s="651"/>
      <c r="O14" s="651"/>
      <c r="P14" s="652"/>
      <c r="Q14" s="420"/>
    </row>
    <row r="15" spans="1:17" s="12" customFormat="1" ht="12.75" customHeight="1" x14ac:dyDescent="0.25">
      <c r="A15" s="653" t="s">
        <v>16</v>
      </c>
      <c r="B15" s="656" t="s">
        <v>17</v>
      </c>
      <c r="C15" s="658" t="s">
        <v>18</v>
      </c>
      <c r="D15" s="659"/>
      <c r="E15" s="659"/>
      <c r="F15" s="659"/>
      <c r="G15" s="659"/>
      <c r="H15" s="659"/>
      <c r="I15" s="659"/>
      <c r="J15" s="659"/>
      <c r="K15" s="659"/>
      <c r="L15" s="659"/>
      <c r="M15" s="659"/>
      <c r="N15" s="659"/>
      <c r="O15" s="659"/>
      <c r="P15" s="660"/>
      <c r="Q15" s="421"/>
    </row>
    <row r="16" spans="1:17" s="12" customFormat="1" ht="12.75" customHeight="1" x14ac:dyDescent="0.25">
      <c r="A16" s="654"/>
      <c r="B16" s="657"/>
      <c r="C16" s="661" t="s">
        <v>19</v>
      </c>
      <c r="D16" s="663" t="s">
        <v>20</v>
      </c>
      <c r="E16" s="665" t="s">
        <v>21</v>
      </c>
      <c r="F16" s="667" t="s">
        <v>22</v>
      </c>
      <c r="G16" s="669" t="s">
        <v>23</v>
      </c>
      <c r="H16" s="671" t="s">
        <v>24</v>
      </c>
      <c r="I16" s="685" t="s">
        <v>25</v>
      </c>
      <c r="J16" s="687" t="s">
        <v>26</v>
      </c>
      <c r="K16" s="687" t="s">
        <v>27</v>
      </c>
      <c r="L16" s="673" t="s">
        <v>28</v>
      </c>
      <c r="M16" s="677" t="s">
        <v>29</v>
      </c>
      <c r="N16" s="679" t="s">
        <v>30</v>
      </c>
      <c r="O16" s="673" t="s">
        <v>31</v>
      </c>
      <c r="P16" s="675" t="s">
        <v>32</v>
      </c>
    </row>
    <row r="17" spans="1:18" s="13" customFormat="1" ht="71.25" customHeight="1" thickBot="1" x14ac:dyDescent="0.3">
      <c r="A17" s="655"/>
      <c r="B17" s="657"/>
      <c r="C17" s="662"/>
      <c r="D17" s="664"/>
      <c r="E17" s="666"/>
      <c r="F17" s="668"/>
      <c r="G17" s="670"/>
      <c r="H17" s="672"/>
      <c r="I17" s="686"/>
      <c r="J17" s="688"/>
      <c r="K17" s="688"/>
      <c r="L17" s="674"/>
      <c r="M17" s="678"/>
      <c r="N17" s="680"/>
      <c r="O17" s="674"/>
      <c r="P17" s="676"/>
    </row>
    <row r="18" spans="1:18" s="13" customFormat="1" ht="9.75" customHeight="1" thickTop="1" x14ac:dyDescent="0.25">
      <c r="A18" s="14" t="s">
        <v>33</v>
      </c>
      <c r="B18" s="14">
        <v>2</v>
      </c>
      <c r="C18" s="15">
        <v>3</v>
      </c>
      <c r="D18" s="16">
        <v>4</v>
      </c>
      <c r="E18" s="437">
        <v>5</v>
      </c>
      <c r="F18" s="14">
        <v>6</v>
      </c>
      <c r="G18" s="16">
        <v>7</v>
      </c>
      <c r="H18" s="18">
        <v>8</v>
      </c>
      <c r="I18" s="19">
        <v>9</v>
      </c>
      <c r="J18" s="18">
        <v>10</v>
      </c>
      <c r="K18" s="17">
        <v>11</v>
      </c>
      <c r="L18" s="19">
        <v>12</v>
      </c>
      <c r="M18" s="15">
        <v>13</v>
      </c>
      <c r="N18" s="17">
        <v>14</v>
      </c>
      <c r="O18" s="19">
        <v>15</v>
      </c>
      <c r="P18" s="19">
        <v>16</v>
      </c>
    </row>
    <row r="19" spans="1:18" s="27" customFormat="1" x14ac:dyDescent="0.25">
      <c r="A19" s="20"/>
      <c r="B19" s="21" t="s">
        <v>34</v>
      </c>
      <c r="C19" s="22"/>
      <c r="D19" s="23"/>
      <c r="E19" s="438"/>
      <c r="F19" s="198"/>
      <c r="G19" s="23"/>
      <c r="H19" s="25"/>
      <c r="I19" s="26"/>
      <c r="J19" s="25"/>
      <c r="K19" s="24"/>
      <c r="L19" s="26"/>
      <c r="M19" s="28"/>
      <c r="N19" s="24"/>
      <c r="O19" s="26"/>
      <c r="P19" s="29"/>
    </row>
    <row r="20" spans="1:18" s="27" customFormat="1" ht="12.75" thickBot="1" x14ac:dyDescent="0.3">
      <c r="A20" s="30"/>
      <c r="B20" s="31" t="s">
        <v>35</v>
      </c>
      <c r="C20" s="32">
        <f>F20+I20+L20+O20</f>
        <v>192948</v>
      </c>
      <c r="D20" s="33">
        <f>SUM(D21,D24,D25,D41,D43)</f>
        <v>192948</v>
      </c>
      <c r="E20" s="439">
        <f t="shared" ref="E20:F20" si="0">SUM(E21,E24,E25,E41,E43)</f>
        <v>0</v>
      </c>
      <c r="F20" s="422">
        <f t="shared" si="0"/>
        <v>192948</v>
      </c>
      <c r="G20" s="33">
        <f>SUM(G21,G24,G43)</f>
        <v>0</v>
      </c>
      <c r="H20" s="35">
        <f t="shared" ref="H20:I20" si="1">SUM(H21,H24,H43)</f>
        <v>0</v>
      </c>
      <c r="I20" s="36">
        <f t="shared" si="1"/>
        <v>0</v>
      </c>
      <c r="J20" s="35">
        <f>SUM(J21,J26,J43)</f>
        <v>0</v>
      </c>
      <c r="K20" s="34">
        <f t="shared" ref="K20:L20" si="2">SUM(K21,K26,K43)</f>
        <v>0</v>
      </c>
      <c r="L20" s="36">
        <f t="shared" si="2"/>
        <v>0</v>
      </c>
      <c r="M20" s="32">
        <f>SUM(M21,M45)</f>
        <v>0</v>
      </c>
      <c r="N20" s="34">
        <f t="shared" ref="N20:O20" si="3">SUM(N21,N45)</f>
        <v>0</v>
      </c>
      <c r="O20" s="36">
        <f t="shared" si="3"/>
        <v>0</v>
      </c>
      <c r="P20" s="37"/>
      <c r="R20" s="514"/>
    </row>
    <row r="21" spans="1:18" ht="12.75" hidden="1" thickTop="1" x14ac:dyDescent="0.25">
      <c r="A21" s="38"/>
      <c r="B21" s="39" t="s">
        <v>36</v>
      </c>
      <c r="C21" s="40">
        <f t="shared" ref="C21:C84" si="4">F21+I21+L21+O21</f>
        <v>0</v>
      </c>
      <c r="D21" s="41">
        <f>SUM(D22:D23)</f>
        <v>0</v>
      </c>
      <c r="E21" s="440">
        <f t="shared" ref="E21" si="5">SUM(E22:E23)</f>
        <v>0</v>
      </c>
      <c r="F21" s="441">
        <f>SUM(F22:F23)</f>
        <v>0</v>
      </c>
      <c r="G21" s="41">
        <f>SUM(G22:G23)</f>
        <v>0</v>
      </c>
      <c r="H21" s="43">
        <f t="shared" ref="H21:I21" si="6">SUM(H22:H23)</f>
        <v>0</v>
      </c>
      <c r="I21" s="44">
        <f t="shared" si="6"/>
        <v>0</v>
      </c>
      <c r="J21" s="43">
        <f>SUM(J22:J23)</f>
        <v>0</v>
      </c>
      <c r="K21" s="42">
        <f t="shared" ref="K21:L21" si="7">SUM(K22:K23)</f>
        <v>0</v>
      </c>
      <c r="L21" s="44">
        <f t="shared" si="7"/>
        <v>0</v>
      </c>
      <c r="M21" s="40">
        <f>SUM(M22:M23)</f>
        <v>0</v>
      </c>
      <c r="N21" s="42">
        <f t="shared" ref="N21:O21" si="8">SUM(N22:N23)</f>
        <v>0</v>
      </c>
      <c r="O21" s="44">
        <f t="shared" si="8"/>
        <v>0</v>
      </c>
      <c r="P21" s="46"/>
      <c r="R21" s="514"/>
    </row>
    <row r="22" spans="1:18" ht="12.75" hidden="1" thickTop="1" x14ac:dyDescent="0.25">
      <c r="A22" s="47"/>
      <c r="B22" s="48" t="s">
        <v>37</v>
      </c>
      <c r="C22" s="49">
        <f t="shared" si="4"/>
        <v>0</v>
      </c>
      <c r="D22" s="50"/>
      <c r="E22" s="442"/>
      <c r="F22" s="443">
        <f>D22+E22</f>
        <v>0</v>
      </c>
      <c r="G22" s="50"/>
      <c r="H22" s="52"/>
      <c r="I22" s="53">
        <f>G22+H22</f>
        <v>0</v>
      </c>
      <c r="J22" s="52"/>
      <c r="K22" s="51"/>
      <c r="L22" s="53">
        <f>J22+K22</f>
        <v>0</v>
      </c>
      <c r="M22" s="55"/>
      <c r="N22" s="51"/>
      <c r="O22" s="53">
        <f>M22+N22</f>
        <v>0</v>
      </c>
      <c r="P22" s="56"/>
      <c r="R22" s="514"/>
    </row>
    <row r="23" spans="1:18" ht="12.75" hidden="1" thickTop="1" x14ac:dyDescent="0.25">
      <c r="A23" s="57"/>
      <c r="B23" s="58" t="s">
        <v>38</v>
      </c>
      <c r="C23" s="59">
        <f t="shared" si="4"/>
        <v>0</v>
      </c>
      <c r="D23" s="60"/>
      <c r="E23" s="444"/>
      <c r="F23" s="432">
        <f>D23+E23</f>
        <v>0</v>
      </c>
      <c r="G23" s="60"/>
      <c r="H23" s="62"/>
      <c r="I23" s="63">
        <f>G23+H23</f>
        <v>0</v>
      </c>
      <c r="J23" s="62"/>
      <c r="K23" s="61"/>
      <c r="L23" s="63">
        <f>J23+K23</f>
        <v>0</v>
      </c>
      <c r="M23" s="65"/>
      <c r="N23" s="61"/>
      <c r="O23" s="63">
        <f>M23+N23</f>
        <v>0</v>
      </c>
      <c r="P23" s="66"/>
      <c r="R23" s="514"/>
    </row>
    <row r="24" spans="1:18" s="27" customFormat="1" ht="97.5" thickTop="1" thickBot="1" x14ac:dyDescent="0.3">
      <c r="A24" s="67">
        <v>19300</v>
      </c>
      <c r="B24" s="67" t="s">
        <v>39</v>
      </c>
      <c r="C24" s="68">
        <f>F24+I24</f>
        <v>192948</v>
      </c>
      <c r="D24" s="69">
        <f>193674-726</f>
        <v>192948</v>
      </c>
      <c r="E24" s="445"/>
      <c r="F24" s="423">
        <f>D24+E24</f>
        <v>192948</v>
      </c>
      <c r="G24" s="69"/>
      <c r="H24" s="338"/>
      <c r="I24" s="70">
        <f>G24+H24</f>
        <v>0</v>
      </c>
      <c r="J24" s="71" t="s">
        <v>40</v>
      </c>
      <c r="K24" s="72" t="s">
        <v>40</v>
      </c>
      <c r="L24" s="74" t="s">
        <v>40</v>
      </c>
      <c r="M24" s="73" t="s">
        <v>40</v>
      </c>
      <c r="N24" s="72" t="s">
        <v>40</v>
      </c>
      <c r="O24" s="74" t="s">
        <v>40</v>
      </c>
      <c r="P24" s="636" t="s">
        <v>746</v>
      </c>
      <c r="R24" s="514"/>
    </row>
    <row r="25" spans="1:18" s="27" customFormat="1" ht="24.75" hidden="1" thickTop="1" x14ac:dyDescent="0.25">
      <c r="A25" s="75"/>
      <c r="B25" s="76" t="s">
        <v>41</v>
      </c>
      <c r="C25" s="77">
        <f>F25</f>
        <v>0</v>
      </c>
      <c r="D25" s="78"/>
      <c r="E25" s="446"/>
      <c r="F25" s="424">
        <f>D25+E25</f>
        <v>0</v>
      </c>
      <c r="G25" s="80" t="s">
        <v>40</v>
      </c>
      <c r="H25" s="81" t="s">
        <v>40</v>
      </c>
      <c r="I25" s="82" t="s">
        <v>40</v>
      </c>
      <c r="J25" s="81" t="s">
        <v>40</v>
      </c>
      <c r="K25" s="83" t="s">
        <v>40</v>
      </c>
      <c r="L25" s="82" t="s">
        <v>40</v>
      </c>
      <c r="M25" s="85" t="s">
        <v>40</v>
      </c>
      <c r="N25" s="83" t="s">
        <v>40</v>
      </c>
      <c r="O25" s="82" t="s">
        <v>40</v>
      </c>
      <c r="P25" s="86"/>
      <c r="R25" s="514"/>
    </row>
    <row r="26" spans="1:18" s="27" customFormat="1" ht="36.75" hidden="1" thickTop="1" x14ac:dyDescent="0.25">
      <c r="A26" s="76">
        <v>21300</v>
      </c>
      <c r="B26" s="76" t="s">
        <v>42</v>
      </c>
      <c r="C26" s="77">
        <f>L26</f>
        <v>0</v>
      </c>
      <c r="D26" s="80" t="s">
        <v>40</v>
      </c>
      <c r="E26" s="447" t="s">
        <v>40</v>
      </c>
      <c r="F26" s="448" t="s">
        <v>40</v>
      </c>
      <c r="G26" s="80" t="s">
        <v>40</v>
      </c>
      <c r="H26" s="81" t="s">
        <v>40</v>
      </c>
      <c r="I26" s="82" t="s">
        <v>40</v>
      </c>
      <c r="J26" s="87">
        <f>SUM(J27,J31,J33,J36)</f>
        <v>0</v>
      </c>
      <c r="K26" s="88">
        <f t="shared" ref="K26:L26" si="9">SUM(K27,K31,K33,K36)</f>
        <v>0</v>
      </c>
      <c r="L26" s="215">
        <f t="shared" si="9"/>
        <v>0</v>
      </c>
      <c r="M26" s="85" t="s">
        <v>40</v>
      </c>
      <c r="N26" s="83" t="s">
        <v>40</v>
      </c>
      <c r="O26" s="82" t="s">
        <v>40</v>
      </c>
      <c r="P26" s="86"/>
      <c r="R26" s="514"/>
    </row>
    <row r="27" spans="1:18" s="27" customFormat="1" ht="24.75" hidden="1" thickTop="1" x14ac:dyDescent="0.25">
      <c r="A27" s="90">
        <v>21350</v>
      </c>
      <c r="B27" s="76" t="s">
        <v>43</v>
      </c>
      <c r="C27" s="77">
        <f t="shared" ref="C27:C40" si="10">L27</f>
        <v>0</v>
      </c>
      <c r="D27" s="80" t="s">
        <v>40</v>
      </c>
      <c r="E27" s="447" t="s">
        <v>40</v>
      </c>
      <c r="F27" s="448" t="s">
        <v>40</v>
      </c>
      <c r="G27" s="80" t="s">
        <v>40</v>
      </c>
      <c r="H27" s="81" t="s">
        <v>40</v>
      </c>
      <c r="I27" s="82" t="s">
        <v>40</v>
      </c>
      <c r="J27" s="87">
        <f>SUM(J28:J30)</f>
        <v>0</v>
      </c>
      <c r="K27" s="88">
        <f t="shared" ref="K27:L27" si="11">SUM(K28:K30)</f>
        <v>0</v>
      </c>
      <c r="L27" s="215">
        <f t="shared" si="11"/>
        <v>0</v>
      </c>
      <c r="M27" s="85" t="s">
        <v>40</v>
      </c>
      <c r="N27" s="83" t="s">
        <v>40</v>
      </c>
      <c r="O27" s="82" t="s">
        <v>40</v>
      </c>
      <c r="P27" s="86"/>
      <c r="R27" s="514"/>
    </row>
    <row r="28" spans="1:18" ht="12.75" hidden="1" thickTop="1" x14ac:dyDescent="0.25">
      <c r="A28" s="47">
        <v>21351</v>
      </c>
      <c r="B28" s="91" t="s">
        <v>44</v>
      </c>
      <c r="C28" s="92">
        <f t="shared" si="10"/>
        <v>0</v>
      </c>
      <c r="D28" s="93" t="s">
        <v>40</v>
      </c>
      <c r="E28" s="449" t="s">
        <v>40</v>
      </c>
      <c r="F28" s="450" t="s">
        <v>40</v>
      </c>
      <c r="G28" s="93" t="s">
        <v>40</v>
      </c>
      <c r="H28" s="95" t="s">
        <v>40</v>
      </c>
      <c r="I28" s="96" t="s">
        <v>40</v>
      </c>
      <c r="J28" s="97"/>
      <c r="K28" s="98"/>
      <c r="L28" s="53">
        <f>J28+K28</f>
        <v>0</v>
      </c>
      <c r="M28" s="99" t="s">
        <v>40</v>
      </c>
      <c r="N28" s="94" t="s">
        <v>40</v>
      </c>
      <c r="O28" s="96" t="s">
        <v>40</v>
      </c>
      <c r="P28" s="100"/>
      <c r="R28" s="514"/>
    </row>
    <row r="29" spans="1:18" ht="12.75" hidden="1" thickTop="1" x14ac:dyDescent="0.25">
      <c r="A29" s="57">
        <v>21352</v>
      </c>
      <c r="B29" s="101" t="s">
        <v>45</v>
      </c>
      <c r="C29" s="102">
        <f t="shared" si="10"/>
        <v>0</v>
      </c>
      <c r="D29" s="103" t="s">
        <v>40</v>
      </c>
      <c r="E29" s="451" t="s">
        <v>40</v>
      </c>
      <c r="F29" s="452" t="s">
        <v>40</v>
      </c>
      <c r="G29" s="103" t="s">
        <v>40</v>
      </c>
      <c r="H29" s="105" t="s">
        <v>40</v>
      </c>
      <c r="I29" s="106" t="s">
        <v>40</v>
      </c>
      <c r="J29" s="107"/>
      <c r="K29" s="108"/>
      <c r="L29" s="63">
        <f>J29+K29</f>
        <v>0</v>
      </c>
      <c r="M29" s="109" t="s">
        <v>40</v>
      </c>
      <c r="N29" s="104" t="s">
        <v>40</v>
      </c>
      <c r="O29" s="106" t="s">
        <v>40</v>
      </c>
      <c r="P29" s="110"/>
      <c r="R29" s="514"/>
    </row>
    <row r="30" spans="1:18" ht="24.75" hidden="1" thickTop="1" x14ac:dyDescent="0.25">
      <c r="A30" s="57">
        <v>21359</v>
      </c>
      <c r="B30" s="101" t="s">
        <v>46</v>
      </c>
      <c r="C30" s="102">
        <f t="shared" si="10"/>
        <v>0</v>
      </c>
      <c r="D30" s="103" t="s">
        <v>40</v>
      </c>
      <c r="E30" s="451" t="s">
        <v>40</v>
      </c>
      <c r="F30" s="452" t="s">
        <v>40</v>
      </c>
      <c r="G30" s="103" t="s">
        <v>40</v>
      </c>
      <c r="H30" s="105" t="s">
        <v>40</v>
      </c>
      <c r="I30" s="106" t="s">
        <v>40</v>
      </c>
      <c r="J30" s="107"/>
      <c r="K30" s="108"/>
      <c r="L30" s="63">
        <f>J30+K30</f>
        <v>0</v>
      </c>
      <c r="M30" s="109" t="s">
        <v>40</v>
      </c>
      <c r="N30" s="104" t="s">
        <v>40</v>
      </c>
      <c r="O30" s="106" t="s">
        <v>40</v>
      </c>
      <c r="P30" s="110"/>
      <c r="R30" s="514"/>
    </row>
    <row r="31" spans="1:18" s="27" customFormat="1" ht="36.75" hidden="1" thickTop="1" x14ac:dyDescent="0.25">
      <c r="A31" s="90">
        <v>21370</v>
      </c>
      <c r="B31" s="76" t="s">
        <v>47</v>
      </c>
      <c r="C31" s="77">
        <f t="shared" si="10"/>
        <v>0</v>
      </c>
      <c r="D31" s="80" t="s">
        <v>40</v>
      </c>
      <c r="E31" s="447" t="s">
        <v>40</v>
      </c>
      <c r="F31" s="448" t="s">
        <v>40</v>
      </c>
      <c r="G31" s="80" t="s">
        <v>40</v>
      </c>
      <c r="H31" s="81" t="s">
        <v>40</v>
      </c>
      <c r="I31" s="82" t="s">
        <v>40</v>
      </c>
      <c r="J31" s="87">
        <f>SUM(J32)</f>
        <v>0</v>
      </c>
      <c r="K31" s="88">
        <f t="shared" ref="K31:L31" si="12">SUM(K32)</f>
        <v>0</v>
      </c>
      <c r="L31" s="215">
        <f t="shared" si="12"/>
        <v>0</v>
      </c>
      <c r="M31" s="85" t="s">
        <v>40</v>
      </c>
      <c r="N31" s="83" t="s">
        <v>40</v>
      </c>
      <c r="O31" s="82" t="s">
        <v>40</v>
      </c>
      <c r="P31" s="86"/>
      <c r="R31" s="514"/>
    </row>
    <row r="32" spans="1:18" ht="36.75" hidden="1" thickTop="1" x14ac:dyDescent="0.25">
      <c r="A32" s="111">
        <v>21379</v>
      </c>
      <c r="B32" s="112" t="s">
        <v>48</v>
      </c>
      <c r="C32" s="113">
        <f t="shared" si="10"/>
        <v>0</v>
      </c>
      <c r="D32" s="114" t="s">
        <v>40</v>
      </c>
      <c r="E32" s="453" t="s">
        <v>40</v>
      </c>
      <c r="F32" s="454" t="s">
        <v>40</v>
      </c>
      <c r="G32" s="114" t="s">
        <v>40</v>
      </c>
      <c r="H32" s="116" t="s">
        <v>40</v>
      </c>
      <c r="I32" s="117" t="s">
        <v>40</v>
      </c>
      <c r="J32" s="118"/>
      <c r="K32" s="119"/>
      <c r="L32" s="159">
        <f>J32+K32</f>
        <v>0</v>
      </c>
      <c r="M32" s="121" t="s">
        <v>40</v>
      </c>
      <c r="N32" s="115" t="s">
        <v>40</v>
      </c>
      <c r="O32" s="117" t="s">
        <v>40</v>
      </c>
      <c r="P32" s="122"/>
      <c r="R32" s="514"/>
    </row>
    <row r="33" spans="1:18" s="27" customFormat="1" ht="12.75" hidden="1" thickTop="1" x14ac:dyDescent="0.25">
      <c r="A33" s="90">
        <v>21380</v>
      </c>
      <c r="B33" s="76" t="s">
        <v>49</v>
      </c>
      <c r="C33" s="77">
        <f t="shared" si="10"/>
        <v>0</v>
      </c>
      <c r="D33" s="80" t="s">
        <v>40</v>
      </c>
      <c r="E33" s="447" t="s">
        <v>40</v>
      </c>
      <c r="F33" s="448" t="s">
        <v>40</v>
      </c>
      <c r="G33" s="80" t="s">
        <v>40</v>
      </c>
      <c r="H33" s="81" t="s">
        <v>40</v>
      </c>
      <c r="I33" s="82" t="s">
        <v>40</v>
      </c>
      <c r="J33" s="87">
        <f>SUM(J34:J35)</f>
        <v>0</v>
      </c>
      <c r="K33" s="88">
        <f t="shared" ref="K33:L33" si="13">SUM(K34:K35)</f>
        <v>0</v>
      </c>
      <c r="L33" s="215">
        <f t="shared" si="13"/>
        <v>0</v>
      </c>
      <c r="M33" s="85" t="s">
        <v>40</v>
      </c>
      <c r="N33" s="83" t="s">
        <v>40</v>
      </c>
      <c r="O33" s="82" t="s">
        <v>40</v>
      </c>
      <c r="P33" s="86"/>
      <c r="R33" s="514"/>
    </row>
    <row r="34" spans="1:18" ht="12.75" hidden="1" thickTop="1" x14ac:dyDescent="0.25">
      <c r="A34" s="48">
        <v>21381</v>
      </c>
      <c r="B34" s="91" t="s">
        <v>50</v>
      </c>
      <c r="C34" s="92">
        <f t="shared" si="10"/>
        <v>0</v>
      </c>
      <c r="D34" s="93" t="s">
        <v>40</v>
      </c>
      <c r="E34" s="449" t="s">
        <v>40</v>
      </c>
      <c r="F34" s="450" t="s">
        <v>40</v>
      </c>
      <c r="G34" s="93" t="s">
        <v>40</v>
      </c>
      <c r="H34" s="95" t="s">
        <v>40</v>
      </c>
      <c r="I34" s="96" t="s">
        <v>40</v>
      </c>
      <c r="J34" s="97"/>
      <c r="K34" s="98"/>
      <c r="L34" s="53">
        <f>J34+K34</f>
        <v>0</v>
      </c>
      <c r="M34" s="99" t="s">
        <v>40</v>
      </c>
      <c r="N34" s="94" t="s">
        <v>40</v>
      </c>
      <c r="O34" s="96" t="s">
        <v>40</v>
      </c>
      <c r="P34" s="100"/>
      <c r="R34" s="514"/>
    </row>
    <row r="35" spans="1:18" ht="24.75" hidden="1" thickTop="1" x14ac:dyDescent="0.25">
      <c r="A35" s="58">
        <v>21383</v>
      </c>
      <c r="B35" s="101" t="s">
        <v>51</v>
      </c>
      <c r="C35" s="102">
        <f t="shared" si="10"/>
        <v>0</v>
      </c>
      <c r="D35" s="103" t="s">
        <v>40</v>
      </c>
      <c r="E35" s="451" t="s">
        <v>40</v>
      </c>
      <c r="F35" s="452" t="s">
        <v>40</v>
      </c>
      <c r="G35" s="103" t="s">
        <v>40</v>
      </c>
      <c r="H35" s="105" t="s">
        <v>40</v>
      </c>
      <c r="I35" s="106" t="s">
        <v>40</v>
      </c>
      <c r="J35" s="107"/>
      <c r="K35" s="108"/>
      <c r="L35" s="63">
        <f>J35+K35</f>
        <v>0</v>
      </c>
      <c r="M35" s="109" t="s">
        <v>40</v>
      </c>
      <c r="N35" s="104" t="s">
        <v>40</v>
      </c>
      <c r="O35" s="106" t="s">
        <v>40</v>
      </c>
      <c r="P35" s="110"/>
      <c r="R35" s="514"/>
    </row>
    <row r="36" spans="1:18" s="27" customFormat="1" ht="25.5" hidden="1" customHeight="1" x14ac:dyDescent="0.25">
      <c r="A36" s="90">
        <v>21390</v>
      </c>
      <c r="B36" s="76" t="s">
        <v>52</v>
      </c>
      <c r="C36" s="77">
        <f t="shared" si="10"/>
        <v>0</v>
      </c>
      <c r="D36" s="80" t="s">
        <v>40</v>
      </c>
      <c r="E36" s="447" t="s">
        <v>40</v>
      </c>
      <c r="F36" s="448" t="s">
        <v>40</v>
      </c>
      <c r="G36" s="80" t="s">
        <v>40</v>
      </c>
      <c r="H36" s="81" t="s">
        <v>40</v>
      </c>
      <c r="I36" s="82" t="s">
        <v>40</v>
      </c>
      <c r="J36" s="87">
        <f>SUM(J37:J40)</f>
        <v>0</v>
      </c>
      <c r="K36" s="88">
        <f t="shared" ref="K36:L36" si="14">SUM(K37:K40)</f>
        <v>0</v>
      </c>
      <c r="L36" s="215">
        <f t="shared" si="14"/>
        <v>0</v>
      </c>
      <c r="M36" s="85" t="s">
        <v>40</v>
      </c>
      <c r="N36" s="83" t="s">
        <v>40</v>
      </c>
      <c r="O36" s="82" t="s">
        <v>40</v>
      </c>
      <c r="P36" s="86"/>
      <c r="R36" s="514"/>
    </row>
    <row r="37" spans="1:18" ht="24.75" hidden="1" thickTop="1" x14ac:dyDescent="0.25">
      <c r="A37" s="48">
        <v>21391</v>
      </c>
      <c r="B37" s="91" t="s">
        <v>53</v>
      </c>
      <c r="C37" s="92">
        <f t="shared" si="10"/>
        <v>0</v>
      </c>
      <c r="D37" s="93" t="s">
        <v>40</v>
      </c>
      <c r="E37" s="449" t="s">
        <v>40</v>
      </c>
      <c r="F37" s="450" t="s">
        <v>40</v>
      </c>
      <c r="G37" s="93" t="s">
        <v>40</v>
      </c>
      <c r="H37" s="95" t="s">
        <v>40</v>
      </c>
      <c r="I37" s="96" t="s">
        <v>40</v>
      </c>
      <c r="J37" s="97"/>
      <c r="K37" s="98"/>
      <c r="L37" s="53">
        <f>J37+K37</f>
        <v>0</v>
      </c>
      <c r="M37" s="99" t="s">
        <v>40</v>
      </c>
      <c r="N37" s="94" t="s">
        <v>40</v>
      </c>
      <c r="O37" s="96" t="s">
        <v>40</v>
      </c>
      <c r="P37" s="100"/>
      <c r="R37" s="514"/>
    </row>
    <row r="38" spans="1:18" ht="12.75" hidden="1" thickTop="1" x14ac:dyDescent="0.25">
      <c r="A38" s="58">
        <v>21393</v>
      </c>
      <c r="B38" s="101" t="s">
        <v>54</v>
      </c>
      <c r="C38" s="102">
        <f t="shared" si="10"/>
        <v>0</v>
      </c>
      <c r="D38" s="103" t="s">
        <v>40</v>
      </c>
      <c r="E38" s="451" t="s">
        <v>40</v>
      </c>
      <c r="F38" s="452" t="s">
        <v>40</v>
      </c>
      <c r="G38" s="103" t="s">
        <v>40</v>
      </c>
      <c r="H38" s="105" t="s">
        <v>40</v>
      </c>
      <c r="I38" s="106" t="s">
        <v>40</v>
      </c>
      <c r="J38" s="107"/>
      <c r="K38" s="108"/>
      <c r="L38" s="63">
        <f>J38+K38</f>
        <v>0</v>
      </c>
      <c r="M38" s="109" t="s">
        <v>40</v>
      </c>
      <c r="N38" s="104" t="s">
        <v>40</v>
      </c>
      <c r="O38" s="106" t="s">
        <v>40</v>
      </c>
      <c r="P38" s="110"/>
      <c r="R38" s="514"/>
    </row>
    <row r="39" spans="1:18" ht="12.75" hidden="1" thickTop="1" x14ac:dyDescent="0.25">
      <c r="A39" s="58">
        <v>21395</v>
      </c>
      <c r="B39" s="101" t="s">
        <v>55</v>
      </c>
      <c r="C39" s="102">
        <f t="shared" si="10"/>
        <v>0</v>
      </c>
      <c r="D39" s="103" t="s">
        <v>40</v>
      </c>
      <c r="E39" s="451" t="s">
        <v>40</v>
      </c>
      <c r="F39" s="452" t="s">
        <v>40</v>
      </c>
      <c r="G39" s="103" t="s">
        <v>40</v>
      </c>
      <c r="H39" s="105" t="s">
        <v>40</v>
      </c>
      <c r="I39" s="106" t="s">
        <v>40</v>
      </c>
      <c r="J39" s="107"/>
      <c r="K39" s="108"/>
      <c r="L39" s="63">
        <f>J39+K39</f>
        <v>0</v>
      </c>
      <c r="M39" s="109" t="s">
        <v>40</v>
      </c>
      <c r="N39" s="104" t="s">
        <v>40</v>
      </c>
      <c r="O39" s="106" t="s">
        <v>40</v>
      </c>
      <c r="P39" s="110"/>
      <c r="R39" s="514"/>
    </row>
    <row r="40" spans="1:18" ht="24.75" hidden="1" thickTop="1" x14ac:dyDescent="0.25">
      <c r="A40" s="123">
        <v>21399</v>
      </c>
      <c r="B40" s="124" t="s">
        <v>56</v>
      </c>
      <c r="C40" s="125">
        <f t="shared" si="10"/>
        <v>0</v>
      </c>
      <c r="D40" s="126" t="s">
        <v>40</v>
      </c>
      <c r="E40" s="455" t="s">
        <v>40</v>
      </c>
      <c r="F40" s="456" t="s">
        <v>40</v>
      </c>
      <c r="G40" s="126" t="s">
        <v>40</v>
      </c>
      <c r="H40" s="128" t="s">
        <v>40</v>
      </c>
      <c r="I40" s="129" t="s">
        <v>40</v>
      </c>
      <c r="J40" s="130"/>
      <c r="K40" s="131"/>
      <c r="L40" s="457">
        <f>J40+K40</f>
        <v>0</v>
      </c>
      <c r="M40" s="132" t="s">
        <v>40</v>
      </c>
      <c r="N40" s="127" t="s">
        <v>40</v>
      </c>
      <c r="O40" s="129" t="s">
        <v>40</v>
      </c>
      <c r="P40" s="133"/>
      <c r="R40" s="514"/>
    </row>
    <row r="41" spans="1:18" s="27" customFormat="1" ht="26.25" hidden="1" customHeight="1" x14ac:dyDescent="0.25">
      <c r="A41" s="134">
        <v>21420</v>
      </c>
      <c r="B41" s="135" t="s">
        <v>57</v>
      </c>
      <c r="C41" s="136">
        <f>F41</f>
        <v>0</v>
      </c>
      <c r="D41" s="137">
        <f>SUM(D42)</f>
        <v>0</v>
      </c>
      <c r="E41" s="458">
        <f t="shared" ref="E41:F41" si="15">SUM(E42)</f>
        <v>0</v>
      </c>
      <c r="F41" s="459">
        <f t="shared" si="15"/>
        <v>0</v>
      </c>
      <c r="G41" s="139" t="s">
        <v>40</v>
      </c>
      <c r="H41" s="140" t="s">
        <v>40</v>
      </c>
      <c r="I41" s="141" t="s">
        <v>40</v>
      </c>
      <c r="J41" s="140" t="s">
        <v>40</v>
      </c>
      <c r="K41" s="142" t="s">
        <v>40</v>
      </c>
      <c r="L41" s="141" t="s">
        <v>40</v>
      </c>
      <c r="M41" s="144" t="s">
        <v>40</v>
      </c>
      <c r="N41" s="142" t="s">
        <v>40</v>
      </c>
      <c r="O41" s="141" t="s">
        <v>40</v>
      </c>
      <c r="P41" s="145"/>
      <c r="R41" s="514"/>
    </row>
    <row r="42" spans="1:18" s="27" customFormat="1" ht="26.25" hidden="1" customHeight="1" x14ac:dyDescent="0.25">
      <c r="A42" s="123">
        <v>21429</v>
      </c>
      <c r="B42" s="124" t="s">
        <v>58</v>
      </c>
      <c r="C42" s="125">
        <f>F42</f>
        <v>0</v>
      </c>
      <c r="D42" s="146"/>
      <c r="E42" s="460"/>
      <c r="F42" s="425">
        <f>D42+E42</f>
        <v>0</v>
      </c>
      <c r="G42" s="126" t="s">
        <v>40</v>
      </c>
      <c r="H42" s="128" t="s">
        <v>40</v>
      </c>
      <c r="I42" s="129" t="s">
        <v>40</v>
      </c>
      <c r="J42" s="128" t="s">
        <v>40</v>
      </c>
      <c r="K42" s="127" t="s">
        <v>40</v>
      </c>
      <c r="L42" s="129" t="s">
        <v>40</v>
      </c>
      <c r="M42" s="132" t="s">
        <v>40</v>
      </c>
      <c r="N42" s="127" t="s">
        <v>40</v>
      </c>
      <c r="O42" s="129" t="s">
        <v>40</v>
      </c>
      <c r="P42" s="133"/>
      <c r="R42" s="514"/>
    </row>
    <row r="43" spans="1:18" s="27" customFormat="1" ht="24.75" hidden="1" thickTop="1" x14ac:dyDescent="0.25">
      <c r="A43" s="90">
        <v>21490</v>
      </c>
      <c r="B43" s="76" t="s">
        <v>59</v>
      </c>
      <c r="C43" s="149">
        <f>F43+I43+L43</f>
        <v>0</v>
      </c>
      <c r="D43" s="150">
        <f>D44</f>
        <v>0</v>
      </c>
      <c r="E43" s="461">
        <f t="shared" ref="E43:L43" si="16">E44</f>
        <v>0</v>
      </c>
      <c r="F43" s="462">
        <f t="shared" si="16"/>
        <v>0</v>
      </c>
      <c r="G43" s="150">
        <f t="shared" si="16"/>
        <v>0</v>
      </c>
      <c r="H43" s="152">
        <f t="shared" si="16"/>
        <v>0</v>
      </c>
      <c r="I43" s="153">
        <f t="shared" si="16"/>
        <v>0</v>
      </c>
      <c r="J43" s="152">
        <f t="shared" si="16"/>
        <v>0</v>
      </c>
      <c r="K43" s="151">
        <f t="shared" si="16"/>
        <v>0</v>
      </c>
      <c r="L43" s="153">
        <f t="shared" si="16"/>
        <v>0</v>
      </c>
      <c r="M43" s="85" t="s">
        <v>40</v>
      </c>
      <c r="N43" s="83" t="s">
        <v>40</v>
      </c>
      <c r="O43" s="82" t="s">
        <v>40</v>
      </c>
      <c r="P43" s="86"/>
      <c r="R43" s="514"/>
    </row>
    <row r="44" spans="1:18" s="27" customFormat="1" ht="24.75" hidden="1" thickTop="1" x14ac:dyDescent="0.25">
      <c r="A44" s="58">
        <v>21499</v>
      </c>
      <c r="B44" s="101" t="s">
        <v>60</v>
      </c>
      <c r="C44" s="155">
        <f>F44+I44+L44</f>
        <v>0</v>
      </c>
      <c r="D44" s="156"/>
      <c r="E44" s="463"/>
      <c r="F44" s="464">
        <f>D44+E44</f>
        <v>0</v>
      </c>
      <c r="G44" s="156"/>
      <c r="H44" s="158"/>
      <c r="I44" s="159">
        <f>G44+H44</f>
        <v>0</v>
      </c>
      <c r="J44" s="158"/>
      <c r="K44" s="157"/>
      <c r="L44" s="159">
        <f>J44+K44</f>
        <v>0</v>
      </c>
      <c r="M44" s="121" t="s">
        <v>40</v>
      </c>
      <c r="N44" s="115" t="s">
        <v>40</v>
      </c>
      <c r="O44" s="117" t="s">
        <v>40</v>
      </c>
      <c r="P44" s="122"/>
      <c r="R44" s="514"/>
    </row>
    <row r="45" spans="1:18" ht="12.75" hidden="1" customHeight="1" x14ac:dyDescent="0.25">
      <c r="A45" s="160">
        <v>23000</v>
      </c>
      <c r="B45" s="161" t="s">
        <v>61</v>
      </c>
      <c r="C45" s="149">
        <f>O45</f>
        <v>0</v>
      </c>
      <c r="D45" s="80" t="s">
        <v>40</v>
      </c>
      <c r="E45" s="447" t="s">
        <v>40</v>
      </c>
      <c r="F45" s="448" t="s">
        <v>40</v>
      </c>
      <c r="G45" s="80" t="s">
        <v>40</v>
      </c>
      <c r="H45" s="81" t="s">
        <v>40</v>
      </c>
      <c r="I45" s="82" t="s">
        <v>40</v>
      </c>
      <c r="J45" s="81" t="s">
        <v>40</v>
      </c>
      <c r="K45" s="83" t="s">
        <v>40</v>
      </c>
      <c r="L45" s="82" t="s">
        <v>40</v>
      </c>
      <c r="M45" s="149">
        <f>SUM(M46:M47)</f>
        <v>0</v>
      </c>
      <c r="N45" s="151">
        <f t="shared" ref="N45:O45" si="17">SUM(N46:N47)</f>
        <v>0</v>
      </c>
      <c r="O45" s="153">
        <f t="shared" si="17"/>
        <v>0</v>
      </c>
      <c r="P45" s="162"/>
      <c r="R45" s="514"/>
    </row>
    <row r="46" spans="1:18" ht="24.75" hidden="1" thickTop="1" x14ac:dyDescent="0.25">
      <c r="A46" s="163">
        <v>23410</v>
      </c>
      <c r="B46" s="164" t="s">
        <v>62</v>
      </c>
      <c r="C46" s="136">
        <f t="shared" ref="C46:C47" si="18">O46</f>
        <v>0</v>
      </c>
      <c r="D46" s="139" t="s">
        <v>40</v>
      </c>
      <c r="E46" s="465" t="s">
        <v>40</v>
      </c>
      <c r="F46" s="466" t="s">
        <v>40</v>
      </c>
      <c r="G46" s="139" t="s">
        <v>40</v>
      </c>
      <c r="H46" s="140" t="s">
        <v>40</v>
      </c>
      <c r="I46" s="141" t="s">
        <v>40</v>
      </c>
      <c r="J46" s="140" t="s">
        <v>40</v>
      </c>
      <c r="K46" s="142" t="s">
        <v>40</v>
      </c>
      <c r="L46" s="141" t="s">
        <v>40</v>
      </c>
      <c r="M46" s="165"/>
      <c r="N46" s="166"/>
      <c r="O46" s="167">
        <f>M46+N46</f>
        <v>0</v>
      </c>
      <c r="P46" s="168"/>
      <c r="R46" s="514"/>
    </row>
    <row r="47" spans="1:18" ht="24.75" hidden="1" thickTop="1" x14ac:dyDescent="0.25">
      <c r="A47" s="163">
        <v>23510</v>
      </c>
      <c r="B47" s="164" t="s">
        <v>63</v>
      </c>
      <c r="C47" s="136">
        <f t="shared" si="18"/>
        <v>0</v>
      </c>
      <c r="D47" s="139" t="s">
        <v>40</v>
      </c>
      <c r="E47" s="465" t="s">
        <v>40</v>
      </c>
      <c r="F47" s="466" t="s">
        <v>40</v>
      </c>
      <c r="G47" s="139" t="s">
        <v>40</v>
      </c>
      <c r="H47" s="140" t="s">
        <v>40</v>
      </c>
      <c r="I47" s="141" t="s">
        <v>40</v>
      </c>
      <c r="J47" s="140" t="s">
        <v>40</v>
      </c>
      <c r="K47" s="142" t="s">
        <v>40</v>
      </c>
      <c r="L47" s="141" t="s">
        <v>40</v>
      </c>
      <c r="M47" s="165"/>
      <c r="N47" s="166"/>
      <c r="O47" s="167">
        <f>M47+N47</f>
        <v>0</v>
      </c>
      <c r="P47" s="168"/>
      <c r="R47" s="514"/>
    </row>
    <row r="48" spans="1:18" ht="12.75" thickTop="1" x14ac:dyDescent="0.25">
      <c r="A48" s="169"/>
      <c r="B48" s="164"/>
      <c r="C48" s="170"/>
      <c r="D48" s="171"/>
      <c r="E48" s="467"/>
      <c r="F48" s="466"/>
      <c r="G48" s="171"/>
      <c r="H48" s="339"/>
      <c r="I48" s="63"/>
      <c r="J48" s="172"/>
      <c r="K48" s="166"/>
      <c r="L48" s="167"/>
      <c r="M48" s="165"/>
      <c r="N48" s="166"/>
      <c r="O48" s="167"/>
      <c r="P48" s="168"/>
      <c r="R48" s="514"/>
    </row>
    <row r="49" spans="1:18" s="27" customFormat="1" x14ac:dyDescent="0.25">
      <c r="A49" s="173"/>
      <c r="B49" s="174" t="s">
        <v>64</v>
      </c>
      <c r="C49" s="175"/>
      <c r="D49" s="176"/>
      <c r="E49" s="511"/>
      <c r="F49" s="427"/>
      <c r="G49" s="176"/>
      <c r="H49" s="178"/>
      <c r="I49" s="179"/>
      <c r="J49" s="178"/>
      <c r="K49" s="177"/>
      <c r="L49" s="179"/>
      <c r="M49" s="180"/>
      <c r="N49" s="177"/>
      <c r="O49" s="179"/>
      <c r="P49" s="181"/>
      <c r="R49" s="514"/>
    </row>
    <row r="50" spans="1:18" s="27" customFormat="1" ht="12.75" thickBot="1" x14ac:dyDescent="0.3">
      <c r="A50" s="182"/>
      <c r="B50" s="30" t="s">
        <v>65</v>
      </c>
      <c r="C50" s="183">
        <f t="shared" si="4"/>
        <v>192948</v>
      </c>
      <c r="D50" s="184">
        <f>SUM(D51,D283)</f>
        <v>192948</v>
      </c>
      <c r="E50" s="469">
        <f t="shared" ref="E50:F50" si="19">SUM(E51,E283)</f>
        <v>0</v>
      </c>
      <c r="F50" s="428">
        <f t="shared" si="19"/>
        <v>192948</v>
      </c>
      <c r="G50" s="184">
        <f>SUM(G51,G283)</f>
        <v>0</v>
      </c>
      <c r="H50" s="186">
        <f t="shared" ref="H50:I50" si="20">SUM(H51,H283)</f>
        <v>0</v>
      </c>
      <c r="I50" s="187">
        <f t="shared" si="20"/>
        <v>0</v>
      </c>
      <c r="J50" s="186">
        <f>SUM(J51,J283)</f>
        <v>0</v>
      </c>
      <c r="K50" s="185">
        <f t="shared" ref="K50:L50" si="21">SUM(K51,K283)</f>
        <v>0</v>
      </c>
      <c r="L50" s="187">
        <f t="shared" si="21"/>
        <v>0</v>
      </c>
      <c r="M50" s="183">
        <f>SUM(M51,M283)</f>
        <v>0</v>
      </c>
      <c r="N50" s="185">
        <f t="shared" ref="N50:O50" si="22">SUM(N51,N283)</f>
        <v>0</v>
      </c>
      <c r="O50" s="187">
        <f t="shared" si="22"/>
        <v>0</v>
      </c>
      <c r="P50" s="189"/>
      <c r="R50" s="514"/>
    </row>
    <row r="51" spans="1:18" s="27" customFormat="1" ht="36.75" thickTop="1" x14ac:dyDescent="0.25">
      <c r="A51" s="190"/>
      <c r="B51" s="191" t="s">
        <v>66</v>
      </c>
      <c r="C51" s="192">
        <f t="shared" si="4"/>
        <v>192948</v>
      </c>
      <c r="D51" s="193">
        <f>SUM(D52,D194)</f>
        <v>192948</v>
      </c>
      <c r="E51" s="470">
        <f t="shared" ref="E51:F51" si="23">SUM(E52,E194)</f>
        <v>0</v>
      </c>
      <c r="F51" s="429">
        <f t="shared" si="23"/>
        <v>192948</v>
      </c>
      <c r="G51" s="193">
        <f>SUM(G52,G194)</f>
        <v>0</v>
      </c>
      <c r="H51" s="195">
        <f t="shared" ref="H51:I51" si="24">SUM(H52,H194)</f>
        <v>0</v>
      </c>
      <c r="I51" s="196">
        <f t="shared" si="24"/>
        <v>0</v>
      </c>
      <c r="J51" s="195">
        <f>SUM(J52,J194)</f>
        <v>0</v>
      </c>
      <c r="K51" s="194">
        <f t="shared" ref="K51:L51" si="25">SUM(K52,K194)</f>
        <v>0</v>
      </c>
      <c r="L51" s="196">
        <f t="shared" si="25"/>
        <v>0</v>
      </c>
      <c r="M51" s="192">
        <f>SUM(M52,M194)</f>
        <v>0</v>
      </c>
      <c r="N51" s="194">
        <f t="shared" ref="N51:O51" si="26">SUM(N52,N194)</f>
        <v>0</v>
      </c>
      <c r="O51" s="196">
        <f t="shared" si="26"/>
        <v>0</v>
      </c>
      <c r="P51" s="197"/>
      <c r="R51" s="514"/>
    </row>
    <row r="52" spans="1:18" s="27" customFormat="1" ht="24" x14ac:dyDescent="0.25">
      <c r="A52" s="198"/>
      <c r="B52" s="20" t="s">
        <v>67</v>
      </c>
      <c r="C52" s="199">
        <f t="shared" si="4"/>
        <v>2327</v>
      </c>
      <c r="D52" s="200">
        <f>SUM(D53,D75,D173,D187)</f>
        <v>2327</v>
      </c>
      <c r="E52" s="471">
        <f t="shared" ref="E52:F52" si="27">SUM(E53,E75,E173,E187)</f>
        <v>0</v>
      </c>
      <c r="F52" s="430">
        <f t="shared" si="27"/>
        <v>2327</v>
      </c>
      <c r="G52" s="200">
        <f>SUM(G53,G75,G173,G187)</f>
        <v>0</v>
      </c>
      <c r="H52" s="202">
        <f t="shared" ref="H52:I52" si="28">SUM(H53,H75,H173,H187)</f>
        <v>0</v>
      </c>
      <c r="I52" s="203">
        <f t="shared" si="28"/>
        <v>0</v>
      </c>
      <c r="J52" s="202">
        <f>SUM(J53,J75,J173,J187)</f>
        <v>0</v>
      </c>
      <c r="K52" s="201">
        <f t="shared" ref="K52:L52" si="29">SUM(K53,K75,K173,K187)</f>
        <v>0</v>
      </c>
      <c r="L52" s="203">
        <f t="shared" si="29"/>
        <v>0</v>
      </c>
      <c r="M52" s="199">
        <f>SUM(M53,M75,M173,M187)</f>
        <v>0</v>
      </c>
      <c r="N52" s="201">
        <f t="shared" ref="N52:O52" si="30">SUM(N53,N75,N173,N187)</f>
        <v>0</v>
      </c>
      <c r="O52" s="203">
        <f t="shared" si="30"/>
        <v>0</v>
      </c>
      <c r="P52" s="204"/>
      <c r="R52" s="514"/>
    </row>
    <row r="53" spans="1:18" s="27" customFormat="1" hidden="1" x14ac:dyDescent="0.25">
      <c r="A53" s="205">
        <v>1000</v>
      </c>
      <c r="B53" s="205" t="s">
        <v>68</v>
      </c>
      <c r="C53" s="206">
        <f t="shared" si="4"/>
        <v>0</v>
      </c>
      <c r="D53" s="207">
        <f>SUM(D54,D67)</f>
        <v>0</v>
      </c>
      <c r="E53" s="472">
        <f t="shared" ref="E53:F53" si="31">SUM(E54,E67)</f>
        <v>0</v>
      </c>
      <c r="F53" s="431">
        <f t="shared" si="31"/>
        <v>0</v>
      </c>
      <c r="G53" s="207">
        <f>SUM(G54,G67)</f>
        <v>0</v>
      </c>
      <c r="H53" s="209">
        <f t="shared" ref="H53:I53" si="32">SUM(H54,H67)</f>
        <v>0</v>
      </c>
      <c r="I53" s="210">
        <f t="shared" si="32"/>
        <v>0</v>
      </c>
      <c r="J53" s="209">
        <f>SUM(J54,J67)</f>
        <v>0</v>
      </c>
      <c r="K53" s="208">
        <f t="shared" ref="K53:L53" si="33">SUM(K54,K67)</f>
        <v>0</v>
      </c>
      <c r="L53" s="210">
        <f t="shared" si="33"/>
        <v>0</v>
      </c>
      <c r="M53" s="206">
        <f>SUM(M54,M67)</f>
        <v>0</v>
      </c>
      <c r="N53" s="208">
        <f t="shared" ref="N53:O53" si="34">SUM(N54,N67)</f>
        <v>0</v>
      </c>
      <c r="O53" s="210">
        <f t="shared" si="34"/>
        <v>0</v>
      </c>
      <c r="P53" s="212"/>
      <c r="R53" s="514"/>
    </row>
    <row r="54" spans="1:18" hidden="1" x14ac:dyDescent="0.25">
      <c r="A54" s="76">
        <v>1100</v>
      </c>
      <c r="B54" s="213" t="s">
        <v>69</v>
      </c>
      <c r="C54" s="77">
        <f t="shared" si="4"/>
        <v>0</v>
      </c>
      <c r="D54" s="214">
        <f>SUM(D55,D58,D66)</f>
        <v>0</v>
      </c>
      <c r="E54" s="473">
        <f t="shared" ref="E54:F54" si="35">SUM(E55,E58,E66)</f>
        <v>0</v>
      </c>
      <c r="F54" s="424">
        <f t="shared" si="35"/>
        <v>0</v>
      </c>
      <c r="G54" s="214">
        <f>SUM(G55,G58,G66)</f>
        <v>0</v>
      </c>
      <c r="H54" s="87">
        <f t="shared" ref="H54:I54" si="36">SUM(H55,H58,H66)</f>
        <v>0</v>
      </c>
      <c r="I54" s="215">
        <f t="shared" si="36"/>
        <v>0</v>
      </c>
      <c r="J54" s="87">
        <f>SUM(J55,J58,J66)</f>
        <v>0</v>
      </c>
      <c r="K54" s="88">
        <f t="shared" ref="K54:L54" si="37">SUM(K55,K58,K66)</f>
        <v>0</v>
      </c>
      <c r="L54" s="215">
        <f t="shared" si="37"/>
        <v>0</v>
      </c>
      <c r="M54" s="216">
        <f>SUM(M55,M58,M66)</f>
        <v>0</v>
      </c>
      <c r="N54" s="217">
        <f t="shared" ref="N54:O54" si="38">SUM(N55,N58,N66)</f>
        <v>0</v>
      </c>
      <c r="O54" s="218">
        <f t="shared" si="38"/>
        <v>0</v>
      </c>
      <c r="P54" s="219"/>
      <c r="R54" s="514"/>
    </row>
    <row r="55" spans="1:18" hidden="1" x14ac:dyDescent="0.25">
      <c r="A55" s="220">
        <v>1110</v>
      </c>
      <c r="B55" s="164" t="s">
        <v>70</v>
      </c>
      <c r="C55" s="170">
        <f t="shared" si="4"/>
        <v>0</v>
      </c>
      <c r="D55" s="221">
        <f>SUM(D56:D57)</f>
        <v>0</v>
      </c>
      <c r="E55" s="474">
        <f t="shared" ref="E55:F55" si="39">SUM(E56:E57)</f>
        <v>0</v>
      </c>
      <c r="F55" s="426">
        <f t="shared" si="39"/>
        <v>0</v>
      </c>
      <c r="G55" s="221">
        <f>SUM(G56:G57)</f>
        <v>0</v>
      </c>
      <c r="H55" s="223">
        <f t="shared" ref="H55:I55" si="40">SUM(H56:H57)</f>
        <v>0</v>
      </c>
      <c r="I55" s="224">
        <f t="shared" si="40"/>
        <v>0</v>
      </c>
      <c r="J55" s="223">
        <f>SUM(J56:J57)</f>
        <v>0</v>
      </c>
      <c r="K55" s="222">
        <f t="shared" ref="K55:L55" si="41">SUM(K56:K57)</f>
        <v>0</v>
      </c>
      <c r="L55" s="224">
        <f t="shared" si="41"/>
        <v>0</v>
      </c>
      <c r="M55" s="170">
        <f>SUM(M56:M57)</f>
        <v>0</v>
      </c>
      <c r="N55" s="222">
        <f t="shared" ref="N55:O55" si="42">SUM(N56:N57)</f>
        <v>0</v>
      </c>
      <c r="O55" s="224">
        <f t="shared" si="42"/>
        <v>0</v>
      </c>
      <c r="P55" s="226"/>
      <c r="R55" s="514"/>
    </row>
    <row r="56" spans="1:18" hidden="1" x14ac:dyDescent="0.25">
      <c r="A56" s="48">
        <v>1111</v>
      </c>
      <c r="B56" s="91" t="s">
        <v>71</v>
      </c>
      <c r="C56" s="92">
        <f t="shared" si="4"/>
        <v>0</v>
      </c>
      <c r="D56" s="227">
        <v>0</v>
      </c>
      <c r="E56" s="475"/>
      <c r="F56" s="433">
        <f t="shared" ref="F56:F57" si="43">D56+E56</f>
        <v>0</v>
      </c>
      <c r="G56" s="227"/>
      <c r="H56" s="97"/>
      <c r="I56" s="228">
        <f t="shared" ref="I56:I57" si="44">G56+H56</f>
        <v>0</v>
      </c>
      <c r="J56" s="97"/>
      <c r="K56" s="98"/>
      <c r="L56" s="228">
        <f t="shared" ref="L56:L57" si="45">J56+K56</f>
        <v>0</v>
      </c>
      <c r="M56" s="230"/>
      <c r="N56" s="98"/>
      <c r="O56" s="228">
        <f>M56+N56</f>
        <v>0</v>
      </c>
      <c r="P56" s="231"/>
      <c r="R56" s="514"/>
    </row>
    <row r="57" spans="1:18" ht="24" hidden="1" customHeight="1" x14ac:dyDescent="0.25">
      <c r="A57" s="58">
        <v>1119</v>
      </c>
      <c r="B57" s="101" t="s">
        <v>72</v>
      </c>
      <c r="C57" s="102">
        <f t="shared" si="4"/>
        <v>0</v>
      </c>
      <c r="D57" s="232">
        <v>0</v>
      </c>
      <c r="E57" s="476"/>
      <c r="F57" s="432">
        <f t="shared" si="43"/>
        <v>0</v>
      </c>
      <c r="G57" s="232"/>
      <c r="H57" s="107"/>
      <c r="I57" s="233">
        <f t="shared" si="44"/>
        <v>0</v>
      </c>
      <c r="J57" s="107"/>
      <c r="K57" s="108"/>
      <c r="L57" s="233">
        <f t="shared" si="45"/>
        <v>0</v>
      </c>
      <c r="M57" s="235"/>
      <c r="N57" s="108"/>
      <c r="O57" s="233">
        <f>M57+N57</f>
        <v>0</v>
      </c>
      <c r="P57" s="236"/>
      <c r="R57" s="514"/>
    </row>
    <row r="58" spans="1:18" hidden="1" x14ac:dyDescent="0.25">
      <c r="A58" s="237">
        <v>1140</v>
      </c>
      <c r="B58" s="101" t="s">
        <v>73</v>
      </c>
      <c r="C58" s="102">
        <f t="shared" si="4"/>
        <v>0</v>
      </c>
      <c r="D58" s="238">
        <f>SUM(D59:D65)</f>
        <v>0</v>
      </c>
      <c r="E58" s="477">
        <f t="shared" ref="E58:F58" si="46">SUM(E59:E65)</f>
        <v>0</v>
      </c>
      <c r="F58" s="432">
        <f t="shared" si="46"/>
        <v>0</v>
      </c>
      <c r="G58" s="238">
        <f>SUM(G59:G65)</f>
        <v>0</v>
      </c>
      <c r="H58" s="240">
        <f t="shared" ref="H58:I58" si="47">SUM(H59:H65)</f>
        <v>0</v>
      </c>
      <c r="I58" s="233">
        <f t="shared" si="47"/>
        <v>0</v>
      </c>
      <c r="J58" s="240">
        <f>SUM(J59:J65)</f>
        <v>0</v>
      </c>
      <c r="K58" s="239">
        <f t="shared" ref="K58:L58" si="48">SUM(K59:K65)</f>
        <v>0</v>
      </c>
      <c r="L58" s="233">
        <f t="shared" si="48"/>
        <v>0</v>
      </c>
      <c r="M58" s="102">
        <f>SUM(M59:M65)</f>
        <v>0</v>
      </c>
      <c r="N58" s="239">
        <f t="shared" ref="N58:O58" si="49">SUM(N59:N65)</f>
        <v>0</v>
      </c>
      <c r="O58" s="233">
        <f t="shared" si="49"/>
        <v>0</v>
      </c>
      <c r="P58" s="236"/>
      <c r="R58" s="514"/>
    </row>
    <row r="59" spans="1:18" hidden="1" x14ac:dyDescent="0.25">
      <c r="A59" s="58">
        <v>1141</v>
      </c>
      <c r="B59" s="101" t="s">
        <v>74</v>
      </c>
      <c r="C59" s="102">
        <f t="shared" si="4"/>
        <v>0</v>
      </c>
      <c r="D59" s="232">
        <v>0</v>
      </c>
      <c r="E59" s="476"/>
      <c r="F59" s="432">
        <f t="shared" ref="F59:F66" si="50">D59+E59</f>
        <v>0</v>
      </c>
      <c r="G59" s="232"/>
      <c r="H59" s="107"/>
      <c r="I59" s="233">
        <f t="shared" ref="I59:I66" si="51">G59+H59</f>
        <v>0</v>
      </c>
      <c r="J59" s="107"/>
      <c r="K59" s="108"/>
      <c r="L59" s="233">
        <f t="shared" ref="L59:L66" si="52">J59+K59</f>
        <v>0</v>
      </c>
      <c r="M59" s="235"/>
      <c r="N59" s="108"/>
      <c r="O59" s="233">
        <f t="shared" ref="O59:O66" si="53">M59+N59</f>
        <v>0</v>
      </c>
      <c r="P59" s="236"/>
      <c r="R59" s="514"/>
    </row>
    <row r="60" spans="1:18" ht="24.75" hidden="1" customHeight="1" x14ac:dyDescent="0.25">
      <c r="A60" s="58">
        <v>1142</v>
      </c>
      <c r="B60" s="101" t="s">
        <v>75</v>
      </c>
      <c r="C60" s="102">
        <f t="shared" si="4"/>
        <v>0</v>
      </c>
      <c r="D60" s="232">
        <v>0</v>
      </c>
      <c r="E60" s="476"/>
      <c r="F60" s="432">
        <f t="shared" si="50"/>
        <v>0</v>
      </c>
      <c r="G60" s="232"/>
      <c r="H60" s="107"/>
      <c r="I60" s="233">
        <f t="shared" si="51"/>
        <v>0</v>
      </c>
      <c r="J60" s="107"/>
      <c r="K60" s="108"/>
      <c r="L60" s="233">
        <f>J60+K60</f>
        <v>0</v>
      </c>
      <c r="M60" s="235"/>
      <c r="N60" s="108"/>
      <c r="O60" s="233">
        <f t="shared" si="53"/>
        <v>0</v>
      </c>
      <c r="P60" s="236"/>
      <c r="R60" s="514"/>
    </row>
    <row r="61" spans="1:18" ht="24" hidden="1" x14ac:dyDescent="0.25">
      <c r="A61" s="58">
        <v>1145</v>
      </c>
      <c r="B61" s="101" t="s">
        <v>76</v>
      </c>
      <c r="C61" s="102">
        <f t="shared" si="4"/>
        <v>0</v>
      </c>
      <c r="D61" s="232">
        <v>0</v>
      </c>
      <c r="E61" s="476"/>
      <c r="F61" s="432">
        <f t="shared" si="50"/>
        <v>0</v>
      </c>
      <c r="G61" s="232"/>
      <c r="H61" s="107"/>
      <c r="I61" s="233">
        <f t="shared" si="51"/>
        <v>0</v>
      </c>
      <c r="J61" s="107"/>
      <c r="K61" s="108"/>
      <c r="L61" s="233">
        <f t="shared" si="52"/>
        <v>0</v>
      </c>
      <c r="M61" s="235"/>
      <c r="N61" s="108"/>
      <c r="O61" s="233">
        <f>M61+N61</f>
        <v>0</v>
      </c>
      <c r="P61" s="236"/>
      <c r="R61" s="514"/>
    </row>
    <row r="62" spans="1:18" ht="27.75" hidden="1" customHeight="1" x14ac:dyDescent="0.25">
      <c r="A62" s="58">
        <v>1146</v>
      </c>
      <c r="B62" s="101" t="s">
        <v>77</v>
      </c>
      <c r="C62" s="102">
        <f t="shared" si="4"/>
        <v>0</v>
      </c>
      <c r="D62" s="232">
        <v>0</v>
      </c>
      <c r="E62" s="476"/>
      <c r="F62" s="432">
        <f t="shared" si="50"/>
        <v>0</v>
      </c>
      <c r="G62" s="232"/>
      <c r="H62" s="107"/>
      <c r="I62" s="233">
        <f t="shared" si="51"/>
        <v>0</v>
      </c>
      <c r="J62" s="107"/>
      <c r="K62" s="108"/>
      <c r="L62" s="233">
        <f t="shared" si="52"/>
        <v>0</v>
      </c>
      <c r="M62" s="235"/>
      <c r="N62" s="108"/>
      <c r="O62" s="233">
        <f t="shared" si="53"/>
        <v>0</v>
      </c>
      <c r="P62" s="236"/>
      <c r="R62" s="514"/>
    </row>
    <row r="63" spans="1:18" hidden="1" x14ac:dyDescent="0.25">
      <c r="A63" s="58">
        <v>1147</v>
      </c>
      <c r="B63" s="101" t="s">
        <v>78</v>
      </c>
      <c r="C63" s="102">
        <f t="shared" si="4"/>
        <v>0</v>
      </c>
      <c r="D63" s="232">
        <v>0</v>
      </c>
      <c r="E63" s="476"/>
      <c r="F63" s="432">
        <f t="shared" si="50"/>
        <v>0</v>
      </c>
      <c r="G63" s="232"/>
      <c r="H63" s="107"/>
      <c r="I63" s="233">
        <f t="shared" si="51"/>
        <v>0</v>
      </c>
      <c r="J63" s="107"/>
      <c r="K63" s="108"/>
      <c r="L63" s="233">
        <f t="shared" si="52"/>
        <v>0</v>
      </c>
      <c r="M63" s="235"/>
      <c r="N63" s="108"/>
      <c r="O63" s="233">
        <f t="shared" si="53"/>
        <v>0</v>
      </c>
      <c r="P63" s="236"/>
      <c r="R63" s="514"/>
    </row>
    <row r="64" spans="1:18" hidden="1" x14ac:dyDescent="0.25">
      <c r="A64" s="58">
        <v>1148</v>
      </c>
      <c r="B64" s="101" t="s">
        <v>79</v>
      </c>
      <c r="C64" s="102">
        <f t="shared" si="4"/>
        <v>0</v>
      </c>
      <c r="D64" s="232">
        <v>0</v>
      </c>
      <c r="E64" s="476"/>
      <c r="F64" s="432">
        <f t="shared" si="50"/>
        <v>0</v>
      </c>
      <c r="G64" s="232"/>
      <c r="H64" s="107"/>
      <c r="I64" s="233">
        <f t="shared" si="51"/>
        <v>0</v>
      </c>
      <c r="J64" s="107"/>
      <c r="K64" s="108"/>
      <c r="L64" s="233">
        <f t="shared" si="52"/>
        <v>0</v>
      </c>
      <c r="M64" s="235"/>
      <c r="N64" s="108"/>
      <c r="O64" s="233">
        <f t="shared" si="53"/>
        <v>0</v>
      </c>
      <c r="P64" s="236"/>
      <c r="R64" s="514"/>
    </row>
    <row r="65" spans="1:18" ht="24" hidden="1" customHeight="1" x14ac:dyDescent="0.25">
      <c r="A65" s="58">
        <v>1149</v>
      </c>
      <c r="B65" s="101" t="s">
        <v>80</v>
      </c>
      <c r="C65" s="102">
        <f>F65+I65+L65+O65</f>
        <v>0</v>
      </c>
      <c r="D65" s="232">
        <v>0</v>
      </c>
      <c r="E65" s="476"/>
      <c r="F65" s="432">
        <f t="shared" si="50"/>
        <v>0</v>
      </c>
      <c r="G65" s="232"/>
      <c r="H65" s="107"/>
      <c r="I65" s="233">
        <f t="shared" si="51"/>
        <v>0</v>
      </c>
      <c r="J65" s="107"/>
      <c r="K65" s="108"/>
      <c r="L65" s="233">
        <f t="shared" si="52"/>
        <v>0</v>
      </c>
      <c r="M65" s="235"/>
      <c r="N65" s="108"/>
      <c r="O65" s="233">
        <f t="shared" si="53"/>
        <v>0</v>
      </c>
      <c r="P65" s="236"/>
      <c r="R65" s="514"/>
    </row>
    <row r="66" spans="1:18" ht="36" hidden="1" x14ac:dyDescent="0.25">
      <c r="A66" s="220">
        <v>1150</v>
      </c>
      <c r="B66" s="164" t="s">
        <v>81</v>
      </c>
      <c r="C66" s="170">
        <f>F66+I66+L66+O66</f>
        <v>0</v>
      </c>
      <c r="D66" s="241">
        <v>0</v>
      </c>
      <c r="E66" s="478"/>
      <c r="F66" s="426">
        <f t="shared" si="50"/>
        <v>0</v>
      </c>
      <c r="G66" s="241"/>
      <c r="H66" s="243"/>
      <c r="I66" s="224">
        <f t="shared" si="51"/>
        <v>0</v>
      </c>
      <c r="J66" s="243"/>
      <c r="K66" s="242"/>
      <c r="L66" s="224">
        <f t="shared" si="52"/>
        <v>0</v>
      </c>
      <c r="M66" s="244"/>
      <c r="N66" s="242"/>
      <c r="O66" s="224">
        <f t="shared" si="53"/>
        <v>0</v>
      </c>
      <c r="P66" s="226"/>
      <c r="R66" s="514"/>
    </row>
    <row r="67" spans="1:18" ht="24" hidden="1" x14ac:dyDescent="0.25">
      <c r="A67" s="76">
        <v>1200</v>
      </c>
      <c r="B67" s="213" t="s">
        <v>82</v>
      </c>
      <c r="C67" s="77">
        <f t="shared" si="4"/>
        <v>0</v>
      </c>
      <c r="D67" s="214">
        <f>SUM(D68:D69)</f>
        <v>0</v>
      </c>
      <c r="E67" s="473">
        <f t="shared" ref="E67:F67" si="54">SUM(E68:E69)</f>
        <v>0</v>
      </c>
      <c r="F67" s="424">
        <f t="shared" si="54"/>
        <v>0</v>
      </c>
      <c r="G67" s="214">
        <f>SUM(G68:G69)</f>
        <v>0</v>
      </c>
      <c r="H67" s="87">
        <f t="shared" ref="H67:I67" si="55">SUM(H68:H69)</f>
        <v>0</v>
      </c>
      <c r="I67" s="215">
        <f t="shared" si="55"/>
        <v>0</v>
      </c>
      <c r="J67" s="87">
        <f>SUM(J68:J69)</f>
        <v>0</v>
      </c>
      <c r="K67" s="88">
        <f t="shared" ref="K67:L67" si="56">SUM(K68:K69)</f>
        <v>0</v>
      </c>
      <c r="L67" s="215">
        <f t="shared" si="56"/>
        <v>0</v>
      </c>
      <c r="M67" s="77">
        <f>SUM(M68:M69)</f>
        <v>0</v>
      </c>
      <c r="N67" s="88">
        <f t="shared" ref="N67:O67" si="57">SUM(N68:N69)</f>
        <v>0</v>
      </c>
      <c r="O67" s="215">
        <f t="shared" si="57"/>
        <v>0</v>
      </c>
      <c r="P67" s="245"/>
      <c r="R67" s="514"/>
    </row>
    <row r="68" spans="1:18" ht="24" hidden="1" x14ac:dyDescent="0.25">
      <c r="A68" s="498">
        <v>1210</v>
      </c>
      <c r="B68" s="91" t="s">
        <v>83</v>
      </c>
      <c r="C68" s="92">
        <f t="shared" si="4"/>
        <v>0</v>
      </c>
      <c r="D68" s="227">
        <v>0</v>
      </c>
      <c r="E68" s="475"/>
      <c r="F68" s="433">
        <f>D68+E68</f>
        <v>0</v>
      </c>
      <c r="G68" s="227"/>
      <c r="H68" s="97"/>
      <c r="I68" s="228">
        <f>G68+H68</f>
        <v>0</v>
      </c>
      <c r="J68" s="97"/>
      <c r="K68" s="98"/>
      <c r="L68" s="228">
        <f>J68+K68</f>
        <v>0</v>
      </c>
      <c r="M68" s="230"/>
      <c r="N68" s="98"/>
      <c r="O68" s="228">
        <f>M68+N68</f>
        <v>0</v>
      </c>
      <c r="P68" s="231"/>
      <c r="R68" s="514"/>
    </row>
    <row r="69" spans="1:18" ht="24" hidden="1" x14ac:dyDescent="0.25">
      <c r="A69" s="237">
        <v>1220</v>
      </c>
      <c r="B69" s="101" t="s">
        <v>84</v>
      </c>
      <c r="C69" s="102">
        <f t="shared" si="4"/>
        <v>0</v>
      </c>
      <c r="D69" s="238">
        <f>SUM(D70:D74)</f>
        <v>0</v>
      </c>
      <c r="E69" s="477">
        <f t="shared" ref="E69:F69" si="58">SUM(E70:E74)</f>
        <v>0</v>
      </c>
      <c r="F69" s="432">
        <f t="shared" si="58"/>
        <v>0</v>
      </c>
      <c r="G69" s="238">
        <f>SUM(G70:G74)</f>
        <v>0</v>
      </c>
      <c r="H69" s="240">
        <f t="shared" ref="H69:I69" si="59">SUM(H70:H74)</f>
        <v>0</v>
      </c>
      <c r="I69" s="233">
        <f t="shared" si="59"/>
        <v>0</v>
      </c>
      <c r="J69" s="240">
        <f>SUM(J70:J74)</f>
        <v>0</v>
      </c>
      <c r="K69" s="239">
        <f t="shared" ref="K69:L69" si="60">SUM(K70:K74)</f>
        <v>0</v>
      </c>
      <c r="L69" s="233">
        <f t="shared" si="60"/>
        <v>0</v>
      </c>
      <c r="M69" s="102">
        <f>SUM(M70:M74)</f>
        <v>0</v>
      </c>
      <c r="N69" s="239">
        <f t="shared" ref="N69:O69" si="61">SUM(N70:N74)</f>
        <v>0</v>
      </c>
      <c r="O69" s="233">
        <f t="shared" si="61"/>
        <v>0</v>
      </c>
      <c r="P69" s="236"/>
      <c r="R69" s="514"/>
    </row>
    <row r="70" spans="1:18" ht="48" hidden="1" x14ac:dyDescent="0.25">
      <c r="A70" s="58">
        <v>1221</v>
      </c>
      <c r="B70" s="101" t="s">
        <v>85</v>
      </c>
      <c r="C70" s="102">
        <f t="shared" si="4"/>
        <v>0</v>
      </c>
      <c r="D70" s="232">
        <v>0</v>
      </c>
      <c r="E70" s="476"/>
      <c r="F70" s="432">
        <f t="shared" ref="F70:F74" si="62">D70+E70</f>
        <v>0</v>
      </c>
      <c r="G70" s="232"/>
      <c r="H70" s="107"/>
      <c r="I70" s="233">
        <f t="shared" ref="I70:I74" si="63">G70+H70</f>
        <v>0</v>
      </c>
      <c r="J70" s="107"/>
      <c r="K70" s="108"/>
      <c r="L70" s="233">
        <f t="shared" ref="L70:L74" si="64">J70+K70</f>
        <v>0</v>
      </c>
      <c r="M70" s="235"/>
      <c r="N70" s="108"/>
      <c r="O70" s="233">
        <f t="shared" ref="O70:O74" si="65">M70+N70</f>
        <v>0</v>
      </c>
      <c r="P70" s="236"/>
      <c r="R70" s="514"/>
    </row>
    <row r="71" spans="1:18" hidden="1" x14ac:dyDescent="0.25">
      <c r="A71" s="58">
        <v>1223</v>
      </c>
      <c r="B71" s="101" t="s">
        <v>86</v>
      </c>
      <c r="C71" s="102">
        <f t="shared" si="4"/>
        <v>0</v>
      </c>
      <c r="D71" s="232">
        <v>0</v>
      </c>
      <c r="E71" s="476"/>
      <c r="F71" s="432">
        <f t="shared" si="62"/>
        <v>0</v>
      </c>
      <c r="G71" s="232"/>
      <c r="H71" s="107"/>
      <c r="I71" s="233">
        <f t="shared" si="63"/>
        <v>0</v>
      </c>
      <c r="J71" s="107"/>
      <c r="K71" s="108"/>
      <c r="L71" s="233">
        <f t="shared" si="64"/>
        <v>0</v>
      </c>
      <c r="M71" s="235"/>
      <c r="N71" s="108"/>
      <c r="O71" s="233">
        <f t="shared" si="65"/>
        <v>0</v>
      </c>
      <c r="P71" s="236"/>
      <c r="R71" s="514"/>
    </row>
    <row r="72" spans="1:18" hidden="1" x14ac:dyDescent="0.25">
      <c r="A72" s="58">
        <v>1225</v>
      </c>
      <c r="B72" s="101" t="s">
        <v>87</v>
      </c>
      <c r="C72" s="102">
        <f t="shared" si="4"/>
        <v>0</v>
      </c>
      <c r="D72" s="232">
        <v>0</v>
      </c>
      <c r="E72" s="476"/>
      <c r="F72" s="432">
        <f t="shared" si="62"/>
        <v>0</v>
      </c>
      <c r="G72" s="232"/>
      <c r="H72" s="107"/>
      <c r="I72" s="233">
        <f t="shared" si="63"/>
        <v>0</v>
      </c>
      <c r="J72" s="107"/>
      <c r="K72" s="108"/>
      <c r="L72" s="233">
        <f t="shared" si="64"/>
        <v>0</v>
      </c>
      <c r="M72" s="235"/>
      <c r="N72" s="108"/>
      <c r="O72" s="233">
        <f t="shared" si="65"/>
        <v>0</v>
      </c>
      <c r="P72" s="236"/>
      <c r="R72" s="514"/>
    </row>
    <row r="73" spans="1:18" ht="36" hidden="1" x14ac:dyDescent="0.25">
      <c r="A73" s="58">
        <v>1227</v>
      </c>
      <c r="B73" s="101" t="s">
        <v>88</v>
      </c>
      <c r="C73" s="102">
        <f t="shared" si="4"/>
        <v>0</v>
      </c>
      <c r="D73" s="232">
        <v>0</v>
      </c>
      <c r="E73" s="476"/>
      <c r="F73" s="432">
        <f t="shared" si="62"/>
        <v>0</v>
      </c>
      <c r="G73" s="232"/>
      <c r="H73" s="107"/>
      <c r="I73" s="233">
        <f t="shared" si="63"/>
        <v>0</v>
      </c>
      <c r="J73" s="107"/>
      <c r="K73" s="108"/>
      <c r="L73" s="233">
        <f t="shared" si="64"/>
        <v>0</v>
      </c>
      <c r="M73" s="235"/>
      <c r="N73" s="108"/>
      <c r="O73" s="233">
        <f t="shared" si="65"/>
        <v>0</v>
      </c>
      <c r="P73" s="236"/>
      <c r="R73" s="514"/>
    </row>
    <row r="74" spans="1:18" ht="48" hidden="1" x14ac:dyDescent="0.25">
      <c r="A74" s="58">
        <v>1228</v>
      </c>
      <c r="B74" s="101" t="s">
        <v>89</v>
      </c>
      <c r="C74" s="102">
        <f t="shared" si="4"/>
        <v>0</v>
      </c>
      <c r="D74" s="232">
        <v>0</v>
      </c>
      <c r="E74" s="476"/>
      <c r="F74" s="432">
        <f t="shared" si="62"/>
        <v>0</v>
      </c>
      <c r="G74" s="232"/>
      <c r="H74" s="107"/>
      <c r="I74" s="233">
        <f t="shared" si="63"/>
        <v>0</v>
      </c>
      <c r="J74" s="107"/>
      <c r="K74" s="108"/>
      <c r="L74" s="233">
        <f t="shared" si="64"/>
        <v>0</v>
      </c>
      <c r="M74" s="235"/>
      <c r="N74" s="108"/>
      <c r="O74" s="233">
        <f t="shared" si="65"/>
        <v>0</v>
      </c>
      <c r="P74" s="236"/>
      <c r="R74" s="514"/>
    </row>
    <row r="75" spans="1:18" x14ac:dyDescent="0.25">
      <c r="A75" s="205">
        <v>2000</v>
      </c>
      <c r="B75" s="205" t="s">
        <v>90</v>
      </c>
      <c r="C75" s="206">
        <f t="shared" si="4"/>
        <v>2327</v>
      </c>
      <c r="D75" s="207">
        <f>SUM(D76,D83,D130,D164,D165,D172)</f>
        <v>2327</v>
      </c>
      <c r="E75" s="472">
        <f t="shared" ref="E75:F75" si="66">SUM(E76,E83,E130,E164,E165,E172)</f>
        <v>0</v>
      </c>
      <c r="F75" s="431">
        <f t="shared" si="66"/>
        <v>2327</v>
      </c>
      <c r="G75" s="207">
        <f>SUM(G76,G83,G130,G164,G165,G172)</f>
        <v>0</v>
      </c>
      <c r="H75" s="209">
        <f t="shared" ref="H75:I75" si="67">SUM(H76,H83,H130,H164,H165,H172)</f>
        <v>0</v>
      </c>
      <c r="I75" s="210">
        <f t="shared" si="67"/>
        <v>0</v>
      </c>
      <c r="J75" s="209">
        <f>SUM(J76,J83,J130,J164,J165,J172)</f>
        <v>0</v>
      </c>
      <c r="K75" s="208">
        <f t="shared" ref="K75:L75" si="68">SUM(K76,K83,K130,K164,K165,K172)</f>
        <v>0</v>
      </c>
      <c r="L75" s="210">
        <f t="shared" si="68"/>
        <v>0</v>
      </c>
      <c r="M75" s="206">
        <f>SUM(M76,M83,M130,M164,M165,M172)</f>
        <v>0</v>
      </c>
      <c r="N75" s="208">
        <f t="shared" ref="N75:O75" si="69">SUM(N76,N83,N130,N164,N165,N172)</f>
        <v>0</v>
      </c>
      <c r="O75" s="210">
        <f t="shared" si="69"/>
        <v>0</v>
      </c>
      <c r="P75" s="212"/>
      <c r="R75" s="514"/>
    </row>
    <row r="76" spans="1:18" ht="24" hidden="1" x14ac:dyDescent="0.25">
      <c r="A76" s="76">
        <v>2100</v>
      </c>
      <c r="B76" s="213" t="s">
        <v>91</v>
      </c>
      <c r="C76" s="77">
        <f t="shared" si="4"/>
        <v>0</v>
      </c>
      <c r="D76" s="214">
        <f>SUM(D77,D80)</f>
        <v>0</v>
      </c>
      <c r="E76" s="473">
        <f t="shared" ref="E76:F76" si="70">SUM(E77,E80)</f>
        <v>0</v>
      </c>
      <c r="F76" s="424">
        <f t="shared" si="70"/>
        <v>0</v>
      </c>
      <c r="G76" s="214">
        <f>SUM(G77,G80)</f>
        <v>0</v>
      </c>
      <c r="H76" s="87">
        <f t="shared" ref="H76:I76" si="71">SUM(H77,H80)</f>
        <v>0</v>
      </c>
      <c r="I76" s="215">
        <f t="shared" si="71"/>
        <v>0</v>
      </c>
      <c r="J76" s="87">
        <f>SUM(J77,J80)</f>
        <v>0</v>
      </c>
      <c r="K76" s="88">
        <f t="shared" ref="K76:L76" si="72">SUM(K77,K80)</f>
        <v>0</v>
      </c>
      <c r="L76" s="215">
        <f t="shared" si="72"/>
        <v>0</v>
      </c>
      <c r="M76" s="77">
        <f>SUM(M77,M80)</f>
        <v>0</v>
      </c>
      <c r="N76" s="88">
        <f t="shared" ref="N76:O76" si="73">SUM(N77,N80)</f>
        <v>0</v>
      </c>
      <c r="O76" s="215">
        <f t="shared" si="73"/>
        <v>0</v>
      </c>
      <c r="P76" s="245"/>
      <c r="R76" s="514"/>
    </row>
    <row r="77" spans="1:18" ht="24" hidden="1" x14ac:dyDescent="0.25">
      <c r="A77" s="498">
        <v>2110</v>
      </c>
      <c r="B77" s="91" t="s">
        <v>92</v>
      </c>
      <c r="C77" s="92">
        <f t="shared" si="4"/>
        <v>0</v>
      </c>
      <c r="D77" s="246">
        <f>SUM(D78:D79)</f>
        <v>0</v>
      </c>
      <c r="E77" s="480">
        <f t="shared" ref="E77:F77" si="74">SUM(E78:E79)</f>
        <v>0</v>
      </c>
      <c r="F77" s="433">
        <f t="shared" si="74"/>
        <v>0</v>
      </c>
      <c r="G77" s="246">
        <f>SUM(G78:G79)</f>
        <v>0</v>
      </c>
      <c r="H77" s="248">
        <f t="shared" ref="H77:I77" si="75">SUM(H78:H79)</f>
        <v>0</v>
      </c>
      <c r="I77" s="228">
        <f t="shared" si="75"/>
        <v>0</v>
      </c>
      <c r="J77" s="248">
        <f>SUM(J78:J79)</f>
        <v>0</v>
      </c>
      <c r="K77" s="247">
        <f t="shared" ref="K77:L77" si="76">SUM(K78:K79)</f>
        <v>0</v>
      </c>
      <c r="L77" s="228">
        <f t="shared" si="76"/>
        <v>0</v>
      </c>
      <c r="M77" s="92">
        <f>SUM(M78:M79)</f>
        <v>0</v>
      </c>
      <c r="N77" s="247">
        <f t="shared" ref="N77:O77" si="77">SUM(N78:N79)</f>
        <v>0</v>
      </c>
      <c r="O77" s="228">
        <f t="shared" si="77"/>
        <v>0</v>
      </c>
      <c r="P77" s="231"/>
      <c r="R77" s="514"/>
    </row>
    <row r="78" spans="1:18" hidden="1" x14ac:dyDescent="0.25">
      <c r="A78" s="58">
        <v>2111</v>
      </c>
      <c r="B78" s="101" t="s">
        <v>93</v>
      </c>
      <c r="C78" s="102">
        <f t="shared" si="4"/>
        <v>0</v>
      </c>
      <c r="D78" s="232">
        <v>0</v>
      </c>
      <c r="E78" s="476"/>
      <c r="F78" s="432">
        <f t="shared" ref="F78:F79" si="78">D78+E78</f>
        <v>0</v>
      </c>
      <c r="G78" s="232"/>
      <c r="H78" s="107"/>
      <c r="I78" s="233">
        <f t="shared" ref="I78:I79" si="79">G78+H78</f>
        <v>0</v>
      </c>
      <c r="J78" s="107"/>
      <c r="K78" s="108"/>
      <c r="L78" s="233">
        <f t="shared" ref="L78:L79" si="80">J78+K78</f>
        <v>0</v>
      </c>
      <c r="M78" s="235"/>
      <c r="N78" s="108"/>
      <c r="O78" s="233">
        <f t="shared" ref="O78:O79" si="81">M78+N78</f>
        <v>0</v>
      </c>
      <c r="P78" s="236"/>
      <c r="R78" s="514"/>
    </row>
    <row r="79" spans="1:18" ht="24" hidden="1" x14ac:dyDescent="0.25">
      <c r="A79" s="58">
        <v>2112</v>
      </c>
      <c r="B79" s="101" t="s">
        <v>94</v>
      </c>
      <c r="C79" s="102">
        <f t="shared" si="4"/>
        <v>0</v>
      </c>
      <c r="D79" s="232">
        <v>0</v>
      </c>
      <c r="E79" s="476"/>
      <c r="F79" s="432">
        <f t="shared" si="78"/>
        <v>0</v>
      </c>
      <c r="G79" s="232"/>
      <c r="H79" s="107"/>
      <c r="I79" s="233">
        <f t="shared" si="79"/>
        <v>0</v>
      </c>
      <c r="J79" s="107"/>
      <c r="K79" s="108"/>
      <c r="L79" s="233">
        <f t="shared" si="80"/>
        <v>0</v>
      </c>
      <c r="M79" s="235"/>
      <c r="N79" s="108"/>
      <c r="O79" s="233">
        <f t="shared" si="81"/>
        <v>0</v>
      </c>
      <c r="P79" s="236"/>
      <c r="R79" s="514"/>
    </row>
    <row r="80" spans="1:18" ht="24" hidden="1" x14ac:dyDescent="0.25">
      <c r="A80" s="237">
        <v>2120</v>
      </c>
      <c r="B80" s="101" t="s">
        <v>95</v>
      </c>
      <c r="C80" s="102">
        <f t="shared" si="4"/>
        <v>0</v>
      </c>
      <c r="D80" s="238">
        <f>SUM(D81:D82)</f>
        <v>0</v>
      </c>
      <c r="E80" s="477">
        <f t="shared" ref="E80:F80" si="82">SUM(E81:E82)</f>
        <v>0</v>
      </c>
      <c r="F80" s="432">
        <f t="shared" si="82"/>
        <v>0</v>
      </c>
      <c r="G80" s="238">
        <f>SUM(G81:G82)</f>
        <v>0</v>
      </c>
      <c r="H80" s="240">
        <f t="shared" ref="H80:I80" si="83">SUM(H81:H82)</f>
        <v>0</v>
      </c>
      <c r="I80" s="233">
        <f t="shared" si="83"/>
        <v>0</v>
      </c>
      <c r="J80" s="240">
        <f>SUM(J81:J82)</f>
        <v>0</v>
      </c>
      <c r="K80" s="239">
        <f t="shared" ref="K80:L80" si="84">SUM(K81:K82)</f>
        <v>0</v>
      </c>
      <c r="L80" s="233">
        <f t="shared" si="84"/>
        <v>0</v>
      </c>
      <c r="M80" s="102">
        <f>SUM(M81:M82)</f>
        <v>0</v>
      </c>
      <c r="N80" s="239">
        <f t="shared" ref="N80:O80" si="85">SUM(N81:N82)</f>
        <v>0</v>
      </c>
      <c r="O80" s="233">
        <f t="shared" si="85"/>
        <v>0</v>
      </c>
      <c r="P80" s="236"/>
      <c r="R80" s="514"/>
    </row>
    <row r="81" spans="1:18" hidden="1" x14ac:dyDescent="0.25">
      <c r="A81" s="58">
        <v>2121</v>
      </c>
      <c r="B81" s="101" t="s">
        <v>93</v>
      </c>
      <c r="C81" s="102">
        <f t="shared" si="4"/>
        <v>0</v>
      </c>
      <c r="D81" s="232">
        <v>0</v>
      </c>
      <c r="E81" s="476"/>
      <c r="F81" s="432">
        <f t="shared" ref="F81:F82" si="86">D81+E81</f>
        <v>0</v>
      </c>
      <c r="G81" s="232"/>
      <c r="H81" s="107"/>
      <c r="I81" s="233">
        <f t="shared" ref="I81:I82" si="87">G81+H81</f>
        <v>0</v>
      </c>
      <c r="J81" s="107"/>
      <c r="K81" s="108"/>
      <c r="L81" s="233">
        <f t="shared" ref="L81:L82" si="88">J81+K81</f>
        <v>0</v>
      </c>
      <c r="M81" s="235"/>
      <c r="N81" s="108"/>
      <c r="O81" s="233">
        <f t="shared" ref="O81:O82" si="89">M81+N81</f>
        <v>0</v>
      </c>
      <c r="P81" s="236"/>
      <c r="R81" s="514"/>
    </row>
    <row r="82" spans="1:18" ht="24" hidden="1" x14ac:dyDescent="0.25">
      <c r="A82" s="58">
        <v>2122</v>
      </c>
      <c r="B82" s="101" t="s">
        <v>94</v>
      </c>
      <c r="C82" s="102">
        <f t="shared" si="4"/>
        <v>0</v>
      </c>
      <c r="D82" s="232">
        <v>0</v>
      </c>
      <c r="E82" s="476"/>
      <c r="F82" s="432">
        <f t="shared" si="86"/>
        <v>0</v>
      </c>
      <c r="G82" s="232"/>
      <c r="H82" s="107"/>
      <c r="I82" s="233">
        <f t="shared" si="87"/>
        <v>0</v>
      </c>
      <c r="J82" s="107"/>
      <c r="K82" s="108"/>
      <c r="L82" s="233">
        <f t="shared" si="88"/>
        <v>0</v>
      </c>
      <c r="M82" s="235"/>
      <c r="N82" s="108"/>
      <c r="O82" s="233">
        <f t="shared" si="89"/>
        <v>0</v>
      </c>
      <c r="P82" s="236"/>
      <c r="R82" s="514"/>
    </row>
    <row r="83" spans="1:18" x14ac:dyDescent="0.25">
      <c r="A83" s="76">
        <v>2200</v>
      </c>
      <c r="B83" s="213" t="s">
        <v>96</v>
      </c>
      <c r="C83" s="77">
        <f t="shared" si="4"/>
        <v>2327</v>
      </c>
      <c r="D83" s="214">
        <f>SUM(D84,D89,D95,D103,D112,D116,D122,D128)</f>
        <v>2327</v>
      </c>
      <c r="E83" s="473">
        <f t="shared" ref="E83:F83" si="90">SUM(E84,E89,E95,E103,E112,E116,E122,E128)</f>
        <v>0</v>
      </c>
      <c r="F83" s="424">
        <f t="shared" si="90"/>
        <v>2327</v>
      </c>
      <c r="G83" s="214">
        <f>SUM(G84,G89,G95,G103,G112,G116,G122,G128)</f>
        <v>0</v>
      </c>
      <c r="H83" s="87">
        <f t="shared" ref="H83:I83" si="91">SUM(H84,H89,H95,H103,H112,H116,H122,H128)</f>
        <v>0</v>
      </c>
      <c r="I83" s="215">
        <f t="shared" si="91"/>
        <v>0</v>
      </c>
      <c r="J83" s="87">
        <f>SUM(J84,J89,J95,J103,J112,J116,J122,J128)</f>
        <v>0</v>
      </c>
      <c r="K83" s="88">
        <f t="shared" ref="K83:L83" si="92">SUM(K84,K89,K95,K103,K112,K116,K122,K128)</f>
        <v>0</v>
      </c>
      <c r="L83" s="215">
        <f t="shared" si="92"/>
        <v>0</v>
      </c>
      <c r="M83" s="125">
        <f>SUM(M84,M89,M95,M103,M112,M116,M122,M128)</f>
        <v>0</v>
      </c>
      <c r="N83" s="249">
        <f t="shared" ref="N83:O83" si="93">SUM(N84,N89,N95,N103,N112,N116,N122,N128)</f>
        <v>0</v>
      </c>
      <c r="O83" s="250">
        <f t="shared" si="93"/>
        <v>0</v>
      </c>
      <c r="P83" s="251"/>
      <c r="R83" s="514"/>
    </row>
    <row r="84" spans="1:18" ht="24" hidden="1" x14ac:dyDescent="0.25">
      <c r="A84" s="220">
        <v>2210</v>
      </c>
      <c r="B84" s="164" t="s">
        <v>97</v>
      </c>
      <c r="C84" s="170">
        <f t="shared" si="4"/>
        <v>0</v>
      </c>
      <c r="D84" s="221">
        <f>SUM(D85:D88)</f>
        <v>0</v>
      </c>
      <c r="E84" s="474">
        <f t="shared" ref="E84:F84" si="94">SUM(E85:E88)</f>
        <v>0</v>
      </c>
      <c r="F84" s="426">
        <f t="shared" si="94"/>
        <v>0</v>
      </c>
      <c r="G84" s="221">
        <f>SUM(G85:G88)</f>
        <v>0</v>
      </c>
      <c r="H84" s="223">
        <f t="shared" ref="H84:I84" si="95">SUM(H85:H88)</f>
        <v>0</v>
      </c>
      <c r="I84" s="224">
        <f t="shared" si="95"/>
        <v>0</v>
      </c>
      <c r="J84" s="223">
        <f>SUM(J85:J88)</f>
        <v>0</v>
      </c>
      <c r="K84" s="222">
        <f t="shared" ref="K84:L84" si="96">SUM(K85:K88)</f>
        <v>0</v>
      </c>
      <c r="L84" s="224">
        <f t="shared" si="96"/>
        <v>0</v>
      </c>
      <c r="M84" s="170">
        <f>SUM(M85:M88)</f>
        <v>0</v>
      </c>
      <c r="N84" s="222">
        <f t="shared" ref="N84:O84" si="97">SUM(N85:N88)</f>
        <v>0</v>
      </c>
      <c r="O84" s="224">
        <f t="shared" si="97"/>
        <v>0</v>
      </c>
      <c r="P84" s="226"/>
      <c r="R84" s="514"/>
    </row>
    <row r="85" spans="1:18" ht="24" hidden="1" x14ac:dyDescent="0.25">
      <c r="A85" s="48">
        <v>2211</v>
      </c>
      <c r="B85" s="91" t="s">
        <v>98</v>
      </c>
      <c r="C85" s="92">
        <f t="shared" ref="C85:C148" si="98">F85+I85+L85+O85</f>
        <v>0</v>
      </c>
      <c r="D85" s="227">
        <v>0</v>
      </c>
      <c r="E85" s="475"/>
      <c r="F85" s="433">
        <f t="shared" ref="F85:F88" si="99">D85+E85</f>
        <v>0</v>
      </c>
      <c r="G85" s="227"/>
      <c r="H85" s="97"/>
      <c r="I85" s="228">
        <f t="shared" ref="I85:I88" si="100">G85+H85</f>
        <v>0</v>
      </c>
      <c r="J85" s="97"/>
      <c r="K85" s="98"/>
      <c r="L85" s="228">
        <f t="shared" ref="L85:L88" si="101">J85+K85</f>
        <v>0</v>
      </c>
      <c r="M85" s="230"/>
      <c r="N85" s="98"/>
      <c r="O85" s="228">
        <f t="shared" ref="O85:O88" si="102">M85+N85</f>
        <v>0</v>
      </c>
      <c r="P85" s="231"/>
      <c r="R85" s="514"/>
    </row>
    <row r="86" spans="1:18" ht="36" hidden="1" x14ac:dyDescent="0.25">
      <c r="A86" s="58">
        <v>2212</v>
      </c>
      <c r="B86" s="101" t="s">
        <v>99</v>
      </c>
      <c r="C86" s="102">
        <f t="shared" si="98"/>
        <v>0</v>
      </c>
      <c r="D86" s="232">
        <v>0</v>
      </c>
      <c r="E86" s="476"/>
      <c r="F86" s="432">
        <f t="shared" si="99"/>
        <v>0</v>
      </c>
      <c r="G86" s="232"/>
      <c r="H86" s="107"/>
      <c r="I86" s="233">
        <f t="shared" si="100"/>
        <v>0</v>
      </c>
      <c r="J86" s="107"/>
      <c r="K86" s="108"/>
      <c r="L86" s="233">
        <f t="shared" si="101"/>
        <v>0</v>
      </c>
      <c r="M86" s="235"/>
      <c r="N86" s="108"/>
      <c r="O86" s="233">
        <f t="shared" si="102"/>
        <v>0</v>
      </c>
      <c r="P86" s="236"/>
      <c r="R86" s="514"/>
    </row>
    <row r="87" spans="1:18" ht="24" hidden="1" x14ac:dyDescent="0.25">
      <c r="A87" s="58">
        <v>2214</v>
      </c>
      <c r="B87" s="101" t="s">
        <v>100</v>
      </c>
      <c r="C87" s="102">
        <f t="shared" si="98"/>
        <v>0</v>
      </c>
      <c r="D87" s="232">
        <v>0</v>
      </c>
      <c r="E87" s="476"/>
      <c r="F87" s="432">
        <f t="shared" si="99"/>
        <v>0</v>
      </c>
      <c r="G87" s="232"/>
      <c r="H87" s="107"/>
      <c r="I87" s="233">
        <f t="shared" si="100"/>
        <v>0</v>
      </c>
      <c r="J87" s="107"/>
      <c r="K87" s="108"/>
      <c r="L87" s="233">
        <f t="shared" si="101"/>
        <v>0</v>
      </c>
      <c r="M87" s="235"/>
      <c r="N87" s="108"/>
      <c r="O87" s="233">
        <f t="shared" si="102"/>
        <v>0</v>
      </c>
      <c r="P87" s="236"/>
      <c r="R87" s="514"/>
    </row>
    <row r="88" spans="1:18" hidden="1" x14ac:dyDescent="0.25">
      <c r="A88" s="58">
        <v>2219</v>
      </c>
      <c r="B88" s="101" t="s">
        <v>101</v>
      </c>
      <c r="C88" s="102">
        <f t="shared" si="98"/>
        <v>0</v>
      </c>
      <c r="D88" s="232">
        <v>0</v>
      </c>
      <c r="E88" s="476"/>
      <c r="F88" s="432">
        <f t="shared" si="99"/>
        <v>0</v>
      </c>
      <c r="G88" s="232"/>
      <c r="H88" s="107"/>
      <c r="I88" s="233">
        <f t="shared" si="100"/>
        <v>0</v>
      </c>
      <c r="J88" s="107"/>
      <c r="K88" s="108"/>
      <c r="L88" s="233">
        <f t="shared" si="101"/>
        <v>0</v>
      </c>
      <c r="M88" s="235"/>
      <c r="N88" s="108"/>
      <c r="O88" s="233">
        <f t="shared" si="102"/>
        <v>0</v>
      </c>
      <c r="P88" s="236"/>
      <c r="R88" s="514"/>
    </row>
    <row r="89" spans="1:18" ht="24" hidden="1" x14ac:dyDescent="0.25">
      <c r="A89" s="237">
        <v>2220</v>
      </c>
      <c r="B89" s="101" t="s">
        <v>102</v>
      </c>
      <c r="C89" s="102">
        <f t="shared" si="98"/>
        <v>0</v>
      </c>
      <c r="D89" s="238">
        <f>SUM(D90:D94)</f>
        <v>0</v>
      </c>
      <c r="E89" s="477">
        <f t="shared" ref="E89:F89" si="103">SUM(E90:E94)</f>
        <v>0</v>
      </c>
      <c r="F89" s="432">
        <f t="shared" si="103"/>
        <v>0</v>
      </c>
      <c r="G89" s="238">
        <f>SUM(G90:G94)</f>
        <v>0</v>
      </c>
      <c r="H89" s="240">
        <f t="shared" ref="H89:I89" si="104">SUM(H90:H94)</f>
        <v>0</v>
      </c>
      <c r="I89" s="233">
        <f t="shared" si="104"/>
        <v>0</v>
      </c>
      <c r="J89" s="240">
        <f>SUM(J90:J94)</f>
        <v>0</v>
      </c>
      <c r="K89" s="239">
        <f t="shared" ref="K89:L89" si="105">SUM(K90:K94)</f>
        <v>0</v>
      </c>
      <c r="L89" s="233">
        <f t="shared" si="105"/>
        <v>0</v>
      </c>
      <c r="M89" s="102">
        <f>SUM(M90:M94)</f>
        <v>0</v>
      </c>
      <c r="N89" s="239">
        <f t="shared" ref="N89:O89" si="106">SUM(N90:N94)</f>
        <v>0</v>
      </c>
      <c r="O89" s="233">
        <f t="shared" si="106"/>
        <v>0</v>
      </c>
      <c r="P89" s="236"/>
      <c r="R89" s="514"/>
    </row>
    <row r="90" spans="1:18" ht="24" hidden="1" x14ac:dyDescent="0.25">
      <c r="A90" s="58">
        <v>2221</v>
      </c>
      <c r="B90" s="101" t="s">
        <v>103</v>
      </c>
      <c r="C90" s="102">
        <f t="shared" si="98"/>
        <v>0</v>
      </c>
      <c r="D90" s="232">
        <v>0</v>
      </c>
      <c r="E90" s="476"/>
      <c r="F90" s="432">
        <f t="shared" ref="F90:F94" si="107">D90+E90</f>
        <v>0</v>
      </c>
      <c r="G90" s="232"/>
      <c r="H90" s="107"/>
      <c r="I90" s="233">
        <f t="shared" ref="I90:I94" si="108">G90+H90</f>
        <v>0</v>
      </c>
      <c r="J90" s="107"/>
      <c r="K90" s="108"/>
      <c r="L90" s="233">
        <f t="shared" ref="L90:L94" si="109">J90+K90</f>
        <v>0</v>
      </c>
      <c r="M90" s="235"/>
      <c r="N90" s="108"/>
      <c r="O90" s="233">
        <f t="shared" ref="O90:O94" si="110">M90+N90</f>
        <v>0</v>
      </c>
      <c r="P90" s="236"/>
      <c r="R90" s="514"/>
    </row>
    <row r="91" spans="1:18" hidden="1" x14ac:dyDescent="0.25">
      <c r="A91" s="58">
        <v>2222</v>
      </c>
      <c r="B91" s="101" t="s">
        <v>104</v>
      </c>
      <c r="C91" s="102">
        <f t="shared" si="98"/>
        <v>0</v>
      </c>
      <c r="D91" s="232">
        <v>0</v>
      </c>
      <c r="E91" s="476"/>
      <c r="F91" s="432">
        <f t="shared" si="107"/>
        <v>0</v>
      </c>
      <c r="G91" s="232"/>
      <c r="H91" s="107"/>
      <c r="I91" s="233">
        <f t="shared" si="108"/>
        <v>0</v>
      </c>
      <c r="J91" s="107"/>
      <c r="K91" s="108"/>
      <c r="L91" s="233">
        <f t="shared" si="109"/>
        <v>0</v>
      </c>
      <c r="M91" s="235"/>
      <c r="N91" s="108"/>
      <c r="O91" s="233">
        <f t="shared" si="110"/>
        <v>0</v>
      </c>
      <c r="P91" s="236"/>
      <c r="R91" s="514"/>
    </row>
    <row r="92" spans="1:18" hidden="1" x14ac:dyDescent="0.25">
      <c r="A92" s="58">
        <v>2223</v>
      </c>
      <c r="B92" s="101" t="s">
        <v>105</v>
      </c>
      <c r="C92" s="102">
        <f t="shared" si="98"/>
        <v>0</v>
      </c>
      <c r="D92" s="232">
        <v>0</v>
      </c>
      <c r="E92" s="476"/>
      <c r="F92" s="432">
        <f t="shared" si="107"/>
        <v>0</v>
      </c>
      <c r="G92" s="232"/>
      <c r="H92" s="107"/>
      <c r="I92" s="233">
        <f t="shared" si="108"/>
        <v>0</v>
      </c>
      <c r="J92" s="107"/>
      <c r="K92" s="108"/>
      <c r="L92" s="233">
        <f t="shared" si="109"/>
        <v>0</v>
      </c>
      <c r="M92" s="235"/>
      <c r="N92" s="108"/>
      <c r="O92" s="233">
        <f t="shared" si="110"/>
        <v>0</v>
      </c>
      <c r="P92" s="236"/>
      <c r="R92" s="514"/>
    </row>
    <row r="93" spans="1:18" ht="48" hidden="1" x14ac:dyDescent="0.25">
      <c r="A93" s="58">
        <v>2224</v>
      </c>
      <c r="B93" s="101" t="s">
        <v>106</v>
      </c>
      <c r="C93" s="102">
        <f t="shared" si="98"/>
        <v>0</v>
      </c>
      <c r="D93" s="232">
        <v>0</v>
      </c>
      <c r="E93" s="476"/>
      <c r="F93" s="432">
        <f t="shared" si="107"/>
        <v>0</v>
      </c>
      <c r="G93" s="232"/>
      <c r="H93" s="107"/>
      <c r="I93" s="233">
        <f t="shared" si="108"/>
        <v>0</v>
      </c>
      <c r="J93" s="107"/>
      <c r="K93" s="108"/>
      <c r="L93" s="233">
        <f t="shared" si="109"/>
        <v>0</v>
      </c>
      <c r="M93" s="235"/>
      <c r="N93" s="108"/>
      <c r="O93" s="233">
        <f t="shared" si="110"/>
        <v>0</v>
      </c>
      <c r="P93" s="236"/>
      <c r="R93" s="514"/>
    </row>
    <row r="94" spans="1:18" ht="24" hidden="1" x14ac:dyDescent="0.25">
      <c r="A94" s="58">
        <v>2229</v>
      </c>
      <c r="B94" s="101" t="s">
        <v>107</v>
      </c>
      <c r="C94" s="102">
        <f t="shared" si="98"/>
        <v>0</v>
      </c>
      <c r="D94" s="232">
        <v>0</v>
      </c>
      <c r="E94" s="476"/>
      <c r="F94" s="432">
        <f t="shared" si="107"/>
        <v>0</v>
      </c>
      <c r="G94" s="232"/>
      <c r="H94" s="107"/>
      <c r="I94" s="233">
        <f t="shared" si="108"/>
        <v>0</v>
      </c>
      <c r="J94" s="107"/>
      <c r="K94" s="108"/>
      <c r="L94" s="233">
        <f t="shared" si="109"/>
        <v>0</v>
      </c>
      <c r="M94" s="235"/>
      <c r="N94" s="108"/>
      <c r="O94" s="233">
        <f t="shared" si="110"/>
        <v>0</v>
      </c>
      <c r="P94" s="236"/>
      <c r="R94" s="514"/>
    </row>
    <row r="95" spans="1:18" ht="36" hidden="1" x14ac:dyDescent="0.25">
      <c r="A95" s="237">
        <v>2230</v>
      </c>
      <c r="B95" s="101" t="s">
        <v>108</v>
      </c>
      <c r="C95" s="102">
        <f t="shared" si="98"/>
        <v>0</v>
      </c>
      <c r="D95" s="238">
        <f>SUM(D96:D102)</f>
        <v>0</v>
      </c>
      <c r="E95" s="477">
        <f t="shared" ref="E95:F95" si="111">SUM(E96:E102)</f>
        <v>0</v>
      </c>
      <c r="F95" s="432">
        <f t="shared" si="111"/>
        <v>0</v>
      </c>
      <c r="G95" s="238">
        <f>SUM(G96:G102)</f>
        <v>0</v>
      </c>
      <c r="H95" s="240">
        <f t="shared" ref="H95:I95" si="112">SUM(H96:H102)</f>
        <v>0</v>
      </c>
      <c r="I95" s="233">
        <f t="shared" si="112"/>
        <v>0</v>
      </c>
      <c r="J95" s="240">
        <f>SUM(J96:J102)</f>
        <v>0</v>
      </c>
      <c r="K95" s="239">
        <f t="shared" ref="K95:L95" si="113">SUM(K96:K102)</f>
        <v>0</v>
      </c>
      <c r="L95" s="233">
        <f t="shared" si="113"/>
        <v>0</v>
      </c>
      <c r="M95" s="102">
        <f>SUM(M96:M102)</f>
        <v>0</v>
      </c>
      <c r="N95" s="239">
        <f t="shared" ref="N95:O95" si="114">SUM(N96:N102)</f>
        <v>0</v>
      </c>
      <c r="O95" s="233">
        <f t="shared" si="114"/>
        <v>0</v>
      </c>
      <c r="P95" s="236"/>
      <c r="R95" s="514"/>
    </row>
    <row r="96" spans="1:18" ht="24" hidden="1" x14ac:dyDescent="0.25">
      <c r="A96" s="58">
        <v>2231</v>
      </c>
      <c r="B96" s="101" t="s">
        <v>109</v>
      </c>
      <c r="C96" s="102">
        <f t="shared" si="98"/>
        <v>0</v>
      </c>
      <c r="D96" s="232">
        <v>0</v>
      </c>
      <c r="E96" s="476"/>
      <c r="F96" s="432">
        <f t="shared" ref="F96:F102" si="115">D96+E96</f>
        <v>0</v>
      </c>
      <c r="G96" s="232"/>
      <c r="H96" s="107"/>
      <c r="I96" s="233">
        <f t="shared" ref="I96:I102" si="116">G96+H96</f>
        <v>0</v>
      </c>
      <c r="J96" s="107"/>
      <c r="K96" s="108"/>
      <c r="L96" s="233">
        <f t="shared" ref="L96:L102" si="117">J96+K96</f>
        <v>0</v>
      </c>
      <c r="M96" s="235"/>
      <c r="N96" s="108"/>
      <c r="O96" s="233">
        <f t="shared" ref="O96:O102" si="118">M96+N96</f>
        <v>0</v>
      </c>
      <c r="P96" s="236"/>
      <c r="R96" s="514"/>
    </row>
    <row r="97" spans="1:18" ht="24.75" hidden="1" customHeight="1" x14ac:dyDescent="0.25">
      <c r="A97" s="58">
        <v>2232</v>
      </c>
      <c r="B97" s="101" t="s">
        <v>110</v>
      </c>
      <c r="C97" s="102">
        <f t="shared" si="98"/>
        <v>0</v>
      </c>
      <c r="D97" s="232">
        <v>0</v>
      </c>
      <c r="E97" s="476"/>
      <c r="F97" s="432">
        <f t="shared" si="115"/>
        <v>0</v>
      </c>
      <c r="G97" s="232"/>
      <c r="H97" s="107"/>
      <c r="I97" s="233">
        <f t="shared" si="116"/>
        <v>0</v>
      </c>
      <c r="J97" s="107"/>
      <c r="K97" s="108"/>
      <c r="L97" s="233">
        <f t="shared" si="117"/>
        <v>0</v>
      </c>
      <c r="M97" s="235"/>
      <c r="N97" s="108"/>
      <c r="O97" s="233">
        <f t="shared" si="118"/>
        <v>0</v>
      </c>
      <c r="P97" s="236"/>
      <c r="R97" s="514"/>
    </row>
    <row r="98" spans="1:18" ht="24" hidden="1" x14ac:dyDescent="0.25">
      <c r="A98" s="48">
        <v>2233</v>
      </c>
      <c r="B98" s="91" t="s">
        <v>111</v>
      </c>
      <c r="C98" s="92">
        <f t="shared" si="98"/>
        <v>0</v>
      </c>
      <c r="D98" s="227">
        <v>0</v>
      </c>
      <c r="E98" s="475"/>
      <c r="F98" s="433">
        <f t="shared" si="115"/>
        <v>0</v>
      </c>
      <c r="G98" s="227"/>
      <c r="H98" s="97"/>
      <c r="I98" s="228">
        <f t="shared" si="116"/>
        <v>0</v>
      </c>
      <c r="J98" s="97"/>
      <c r="K98" s="98"/>
      <c r="L98" s="228">
        <f t="shared" si="117"/>
        <v>0</v>
      </c>
      <c r="M98" s="230"/>
      <c r="N98" s="98"/>
      <c r="O98" s="228">
        <f t="shared" si="118"/>
        <v>0</v>
      </c>
      <c r="P98" s="231"/>
      <c r="R98" s="514"/>
    </row>
    <row r="99" spans="1:18" ht="36" hidden="1" x14ac:dyDescent="0.25">
      <c r="A99" s="58">
        <v>2234</v>
      </c>
      <c r="B99" s="101" t="s">
        <v>112</v>
      </c>
      <c r="C99" s="102">
        <f t="shared" si="98"/>
        <v>0</v>
      </c>
      <c r="D99" s="232">
        <v>0</v>
      </c>
      <c r="E99" s="476"/>
      <c r="F99" s="432">
        <f t="shared" si="115"/>
        <v>0</v>
      </c>
      <c r="G99" s="232"/>
      <c r="H99" s="107"/>
      <c r="I99" s="233">
        <f t="shared" si="116"/>
        <v>0</v>
      </c>
      <c r="J99" s="107"/>
      <c r="K99" s="108"/>
      <c r="L99" s="233">
        <f t="shared" si="117"/>
        <v>0</v>
      </c>
      <c r="M99" s="235"/>
      <c r="N99" s="108"/>
      <c r="O99" s="233">
        <f t="shared" si="118"/>
        <v>0</v>
      </c>
      <c r="P99" s="236"/>
      <c r="R99" s="514"/>
    </row>
    <row r="100" spans="1:18" ht="24" hidden="1" x14ac:dyDescent="0.25">
      <c r="A100" s="58">
        <v>2235</v>
      </c>
      <c r="B100" s="101" t="s">
        <v>113</v>
      </c>
      <c r="C100" s="102">
        <f t="shared" si="98"/>
        <v>0</v>
      </c>
      <c r="D100" s="232">
        <v>0</v>
      </c>
      <c r="E100" s="476"/>
      <c r="F100" s="432">
        <f t="shared" si="115"/>
        <v>0</v>
      </c>
      <c r="G100" s="232"/>
      <c r="H100" s="107"/>
      <c r="I100" s="233">
        <f t="shared" si="116"/>
        <v>0</v>
      </c>
      <c r="J100" s="107"/>
      <c r="K100" s="108"/>
      <c r="L100" s="233">
        <f t="shared" si="117"/>
        <v>0</v>
      </c>
      <c r="M100" s="235"/>
      <c r="N100" s="108"/>
      <c r="O100" s="233">
        <f t="shared" si="118"/>
        <v>0</v>
      </c>
      <c r="P100" s="236"/>
      <c r="R100" s="514"/>
    </row>
    <row r="101" spans="1:18" hidden="1" x14ac:dyDescent="0.25">
      <c r="A101" s="58">
        <v>2236</v>
      </c>
      <c r="B101" s="101" t="s">
        <v>114</v>
      </c>
      <c r="C101" s="102">
        <f t="shared" si="98"/>
        <v>0</v>
      </c>
      <c r="D101" s="232">
        <v>0</v>
      </c>
      <c r="E101" s="476"/>
      <c r="F101" s="432">
        <f t="shared" si="115"/>
        <v>0</v>
      </c>
      <c r="G101" s="232"/>
      <c r="H101" s="107"/>
      <c r="I101" s="233">
        <f t="shared" si="116"/>
        <v>0</v>
      </c>
      <c r="J101" s="107"/>
      <c r="K101" s="108"/>
      <c r="L101" s="233">
        <f t="shared" si="117"/>
        <v>0</v>
      </c>
      <c r="M101" s="235"/>
      <c r="N101" s="108"/>
      <c r="O101" s="233">
        <f t="shared" si="118"/>
        <v>0</v>
      </c>
      <c r="P101" s="236"/>
      <c r="R101" s="514"/>
    </row>
    <row r="102" spans="1:18" ht="24" hidden="1" x14ac:dyDescent="0.25">
      <c r="A102" s="58">
        <v>2239</v>
      </c>
      <c r="B102" s="101" t="s">
        <v>115</v>
      </c>
      <c r="C102" s="102">
        <f t="shared" si="98"/>
        <v>0</v>
      </c>
      <c r="D102" s="232">
        <v>0</v>
      </c>
      <c r="E102" s="476"/>
      <c r="F102" s="432">
        <f t="shared" si="115"/>
        <v>0</v>
      </c>
      <c r="G102" s="232"/>
      <c r="H102" s="107"/>
      <c r="I102" s="233">
        <f t="shared" si="116"/>
        <v>0</v>
      </c>
      <c r="J102" s="107"/>
      <c r="K102" s="108"/>
      <c r="L102" s="233">
        <f t="shared" si="117"/>
        <v>0</v>
      </c>
      <c r="M102" s="235"/>
      <c r="N102" s="108"/>
      <c r="O102" s="233">
        <f t="shared" si="118"/>
        <v>0</v>
      </c>
      <c r="P102" s="236"/>
      <c r="R102" s="514"/>
    </row>
    <row r="103" spans="1:18" ht="36" x14ac:dyDescent="0.25">
      <c r="A103" s="237">
        <v>2240</v>
      </c>
      <c r="B103" s="101" t="s">
        <v>116</v>
      </c>
      <c r="C103" s="102">
        <f t="shared" si="98"/>
        <v>2327</v>
      </c>
      <c r="D103" s="238">
        <f>SUM(D104:D111)</f>
        <v>2327</v>
      </c>
      <c r="E103" s="477">
        <f t="shared" ref="E103:F103" si="119">SUM(E104:E111)</f>
        <v>0</v>
      </c>
      <c r="F103" s="432">
        <f t="shared" si="119"/>
        <v>2327</v>
      </c>
      <c r="G103" s="238">
        <f>SUM(G104:G111)</f>
        <v>0</v>
      </c>
      <c r="H103" s="240">
        <f t="shared" ref="H103:I103" si="120">SUM(H104:H111)</f>
        <v>0</v>
      </c>
      <c r="I103" s="233">
        <f t="shared" si="120"/>
        <v>0</v>
      </c>
      <c r="J103" s="240">
        <f>SUM(J104:J111)</f>
        <v>0</v>
      </c>
      <c r="K103" s="239">
        <f t="shared" ref="K103:L103" si="121">SUM(K104:K111)</f>
        <v>0</v>
      </c>
      <c r="L103" s="233">
        <f t="shared" si="121"/>
        <v>0</v>
      </c>
      <c r="M103" s="102">
        <f>SUM(M104:M111)</f>
        <v>0</v>
      </c>
      <c r="N103" s="239">
        <f t="shared" ref="N103:O103" si="122">SUM(N104:N111)</f>
        <v>0</v>
      </c>
      <c r="O103" s="233">
        <f t="shared" si="122"/>
        <v>0</v>
      </c>
      <c r="P103" s="236"/>
      <c r="R103" s="514"/>
    </row>
    <row r="104" spans="1:18" x14ac:dyDescent="0.25">
      <c r="A104" s="58">
        <v>2241</v>
      </c>
      <c r="B104" s="101" t="s">
        <v>117</v>
      </c>
      <c r="C104" s="102">
        <f t="shared" si="98"/>
        <v>2327</v>
      </c>
      <c r="D104" s="232">
        <v>2327</v>
      </c>
      <c r="E104" s="476"/>
      <c r="F104" s="432">
        <f t="shared" ref="F104:F111" si="123">D104+E104</f>
        <v>2327</v>
      </c>
      <c r="G104" s="232"/>
      <c r="H104" s="107"/>
      <c r="I104" s="233">
        <f t="shared" ref="I104:I111" si="124">G104+H104</f>
        <v>0</v>
      </c>
      <c r="J104" s="107"/>
      <c r="K104" s="108"/>
      <c r="L104" s="233">
        <f t="shared" ref="L104:L111" si="125">J104+K104</f>
        <v>0</v>
      </c>
      <c r="M104" s="235"/>
      <c r="N104" s="108"/>
      <c r="O104" s="233">
        <f t="shared" ref="O104:O111" si="126">M104+N104</f>
        <v>0</v>
      </c>
      <c r="P104" s="236"/>
      <c r="R104" s="514"/>
    </row>
    <row r="105" spans="1:18" ht="24" hidden="1" x14ac:dyDescent="0.25">
      <c r="A105" s="58">
        <v>2242</v>
      </c>
      <c r="B105" s="101" t="s">
        <v>118</v>
      </c>
      <c r="C105" s="102">
        <f t="shared" si="98"/>
        <v>0</v>
      </c>
      <c r="D105" s="232">
        <v>0</v>
      </c>
      <c r="E105" s="476"/>
      <c r="F105" s="432">
        <f t="shared" si="123"/>
        <v>0</v>
      </c>
      <c r="G105" s="232"/>
      <c r="H105" s="107"/>
      <c r="I105" s="233">
        <f t="shared" si="124"/>
        <v>0</v>
      </c>
      <c r="J105" s="107"/>
      <c r="K105" s="108"/>
      <c r="L105" s="233">
        <f t="shared" si="125"/>
        <v>0</v>
      </c>
      <c r="M105" s="235"/>
      <c r="N105" s="108"/>
      <c r="O105" s="233">
        <f t="shared" si="126"/>
        <v>0</v>
      </c>
      <c r="P105" s="236"/>
      <c r="R105" s="514"/>
    </row>
    <row r="106" spans="1:18" ht="24" hidden="1" x14ac:dyDescent="0.25">
      <c r="A106" s="58">
        <v>2243</v>
      </c>
      <c r="B106" s="101" t="s">
        <v>119</v>
      </c>
      <c r="C106" s="102">
        <f t="shared" si="98"/>
        <v>0</v>
      </c>
      <c r="D106" s="232">
        <v>0</v>
      </c>
      <c r="E106" s="476"/>
      <c r="F106" s="432">
        <f t="shared" si="123"/>
        <v>0</v>
      </c>
      <c r="G106" s="232"/>
      <c r="H106" s="107"/>
      <c r="I106" s="233">
        <f t="shared" si="124"/>
        <v>0</v>
      </c>
      <c r="J106" s="107"/>
      <c r="K106" s="108"/>
      <c r="L106" s="233">
        <f t="shared" si="125"/>
        <v>0</v>
      </c>
      <c r="M106" s="235"/>
      <c r="N106" s="108"/>
      <c r="O106" s="233">
        <f t="shared" si="126"/>
        <v>0</v>
      </c>
      <c r="P106" s="236"/>
      <c r="R106" s="514"/>
    </row>
    <row r="107" spans="1:18" hidden="1" x14ac:dyDescent="0.25">
      <c r="A107" s="58">
        <v>2244</v>
      </c>
      <c r="B107" s="101" t="s">
        <v>120</v>
      </c>
      <c r="C107" s="102">
        <f t="shared" si="98"/>
        <v>0</v>
      </c>
      <c r="D107" s="232">
        <v>0</v>
      </c>
      <c r="E107" s="476"/>
      <c r="F107" s="432">
        <f t="shared" si="123"/>
        <v>0</v>
      </c>
      <c r="G107" s="232"/>
      <c r="H107" s="107"/>
      <c r="I107" s="233">
        <f t="shared" si="124"/>
        <v>0</v>
      </c>
      <c r="J107" s="107"/>
      <c r="K107" s="108"/>
      <c r="L107" s="233">
        <f t="shared" si="125"/>
        <v>0</v>
      </c>
      <c r="M107" s="235"/>
      <c r="N107" s="108"/>
      <c r="O107" s="233">
        <f t="shared" si="126"/>
        <v>0</v>
      </c>
      <c r="P107" s="236"/>
      <c r="R107" s="514"/>
    </row>
    <row r="108" spans="1:18" ht="24" hidden="1" x14ac:dyDescent="0.25">
      <c r="A108" s="58">
        <v>2246</v>
      </c>
      <c r="B108" s="101" t="s">
        <v>121</v>
      </c>
      <c r="C108" s="102">
        <f t="shared" si="98"/>
        <v>0</v>
      </c>
      <c r="D108" s="232">
        <v>0</v>
      </c>
      <c r="E108" s="476"/>
      <c r="F108" s="432">
        <f t="shared" si="123"/>
        <v>0</v>
      </c>
      <c r="G108" s="232"/>
      <c r="H108" s="107"/>
      <c r="I108" s="233">
        <f t="shared" si="124"/>
        <v>0</v>
      </c>
      <c r="J108" s="107"/>
      <c r="K108" s="108"/>
      <c r="L108" s="233">
        <f t="shared" si="125"/>
        <v>0</v>
      </c>
      <c r="M108" s="235"/>
      <c r="N108" s="108"/>
      <c r="O108" s="233">
        <f t="shared" si="126"/>
        <v>0</v>
      </c>
      <c r="P108" s="236"/>
      <c r="R108" s="514"/>
    </row>
    <row r="109" spans="1:18" hidden="1" x14ac:dyDescent="0.25">
      <c r="A109" s="58">
        <v>2247</v>
      </c>
      <c r="B109" s="101" t="s">
        <v>122</v>
      </c>
      <c r="C109" s="102">
        <f t="shared" si="98"/>
        <v>0</v>
      </c>
      <c r="D109" s="232">
        <v>0</v>
      </c>
      <c r="E109" s="476"/>
      <c r="F109" s="432">
        <f t="shared" si="123"/>
        <v>0</v>
      </c>
      <c r="G109" s="232"/>
      <c r="H109" s="107"/>
      <c r="I109" s="233">
        <f t="shared" si="124"/>
        <v>0</v>
      </c>
      <c r="J109" s="107"/>
      <c r="K109" s="108"/>
      <c r="L109" s="233">
        <f t="shared" si="125"/>
        <v>0</v>
      </c>
      <c r="M109" s="235"/>
      <c r="N109" s="108"/>
      <c r="O109" s="233">
        <f t="shared" si="126"/>
        <v>0</v>
      </c>
      <c r="P109" s="236"/>
      <c r="R109" s="514"/>
    </row>
    <row r="110" spans="1:18" ht="24" hidden="1" x14ac:dyDescent="0.25">
      <c r="A110" s="58">
        <v>2248</v>
      </c>
      <c r="B110" s="101" t="s">
        <v>123</v>
      </c>
      <c r="C110" s="102">
        <f t="shared" si="98"/>
        <v>0</v>
      </c>
      <c r="D110" s="232">
        <v>0</v>
      </c>
      <c r="E110" s="476"/>
      <c r="F110" s="432">
        <f t="shared" si="123"/>
        <v>0</v>
      </c>
      <c r="G110" s="232"/>
      <c r="H110" s="107"/>
      <c r="I110" s="233">
        <f t="shared" si="124"/>
        <v>0</v>
      </c>
      <c r="J110" s="107"/>
      <c r="K110" s="108"/>
      <c r="L110" s="233">
        <f t="shared" si="125"/>
        <v>0</v>
      </c>
      <c r="M110" s="235"/>
      <c r="N110" s="108"/>
      <c r="O110" s="233">
        <f t="shared" si="126"/>
        <v>0</v>
      </c>
      <c r="P110" s="236"/>
      <c r="R110" s="514"/>
    </row>
    <row r="111" spans="1:18" ht="24" hidden="1" x14ac:dyDescent="0.25">
      <c r="A111" s="58">
        <v>2249</v>
      </c>
      <c r="B111" s="101" t="s">
        <v>124</v>
      </c>
      <c r="C111" s="102">
        <f t="shared" si="98"/>
        <v>0</v>
      </c>
      <c r="D111" s="232">
        <v>0</v>
      </c>
      <c r="E111" s="476"/>
      <c r="F111" s="432">
        <f t="shared" si="123"/>
        <v>0</v>
      </c>
      <c r="G111" s="232"/>
      <c r="H111" s="107"/>
      <c r="I111" s="233">
        <f t="shared" si="124"/>
        <v>0</v>
      </c>
      <c r="J111" s="107"/>
      <c r="K111" s="108"/>
      <c r="L111" s="233">
        <f t="shared" si="125"/>
        <v>0</v>
      </c>
      <c r="M111" s="235"/>
      <c r="N111" s="108"/>
      <c r="O111" s="233">
        <f t="shared" si="126"/>
        <v>0</v>
      </c>
      <c r="P111" s="236"/>
      <c r="R111" s="514"/>
    </row>
    <row r="112" spans="1:18" hidden="1" x14ac:dyDescent="0.25">
      <c r="A112" s="237">
        <v>2250</v>
      </c>
      <c r="B112" s="101" t="s">
        <v>125</v>
      </c>
      <c r="C112" s="102">
        <f t="shared" si="98"/>
        <v>0</v>
      </c>
      <c r="D112" s="238">
        <f>SUM(D113:D115)</f>
        <v>0</v>
      </c>
      <c r="E112" s="477">
        <f t="shared" ref="E112:F112" si="127">SUM(E113:E115)</f>
        <v>0</v>
      </c>
      <c r="F112" s="432">
        <f t="shared" si="127"/>
        <v>0</v>
      </c>
      <c r="G112" s="238">
        <f>SUM(G113:G115)</f>
        <v>0</v>
      </c>
      <c r="H112" s="240">
        <f t="shared" ref="H112:I112" si="128">SUM(H113:H115)</f>
        <v>0</v>
      </c>
      <c r="I112" s="233">
        <f t="shared" si="128"/>
        <v>0</v>
      </c>
      <c r="J112" s="240">
        <f>SUM(J113:J115)</f>
        <v>0</v>
      </c>
      <c r="K112" s="239">
        <f t="shared" ref="K112:L112" si="129">SUM(K113:K115)</f>
        <v>0</v>
      </c>
      <c r="L112" s="233">
        <f t="shared" si="129"/>
        <v>0</v>
      </c>
      <c r="M112" s="102">
        <f>SUM(M113:M115)</f>
        <v>0</v>
      </c>
      <c r="N112" s="239">
        <f t="shared" ref="N112:O112" si="130">SUM(N113:N115)</f>
        <v>0</v>
      </c>
      <c r="O112" s="233">
        <f t="shared" si="130"/>
        <v>0</v>
      </c>
      <c r="P112" s="236"/>
      <c r="R112" s="514"/>
    </row>
    <row r="113" spans="1:18" hidden="1" x14ac:dyDescent="0.25">
      <c r="A113" s="58">
        <v>2251</v>
      </c>
      <c r="B113" s="101" t="s">
        <v>126</v>
      </c>
      <c r="C113" s="102">
        <f t="shared" si="98"/>
        <v>0</v>
      </c>
      <c r="D113" s="232">
        <v>0</v>
      </c>
      <c r="E113" s="476"/>
      <c r="F113" s="432">
        <f t="shared" ref="F113:F115" si="131">D113+E113</f>
        <v>0</v>
      </c>
      <c r="G113" s="232"/>
      <c r="H113" s="107"/>
      <c r="I113" s="233">
        <f t="shared" ref="I113:I115" si="132">G113+H113</f>
        <v>0</v>
      </c>
      <c r="J113" s="107"/>
      <c r="K113" s="108"/>
      <c r="L113" s="233">
        <f t="shared" ref="L113:L115" si="133">J113+K113</f>
        <v>0</v>
      </c>
      <c r="M113" s="235"/>
      <c r="N113" s="108"/>
      <c r="O113" s="233">
        <f t="shared" ref="O113:O115" si="134">M113+N113</f>
        <v>0</v>
      </c>
      <c r="P113" s="236"/>
      <c r="R113" s="514"/>
    </row>
    <row r="114" spans="1:18" ht="24" hidden="1" x14ac:dyDescent="0.25">
      <c r="A114" s="58">
        <v>2252</v>
      </c>
      <c r="B114" s="101" t="s">
        <v>127</v>
      </c>
      <c r="C114" s="102">
        <f t="shared" si="98"/>
        <v>0</v>
      </c>
      <c r="D114" s="232">
        <v>0</v>
      </c>
      <c r="E114" s="476"/>
      <c r="F114" s="432">
        <f t="shared" si="131"/>
        <v>0</v>
      </c>
      <c r="G114" s="232"/>
      <c r="H114" s="107"/>
      <c r="I114" s="233">
        <f t="shared" si="132"/>
        <v>0</v>
      </c>
      <c r="J114" s="107"/>
      <c r="K114" s="108"/>
      <c r="L114" s="233">
        <f t="shared" si="133"/>
        <v>0</v>
      </c>
      <c r="M114" s="235"/>
      <c r="N114" s="108"/>
      <c r="O114" s="233">
        <f t="shared" si="134"/>
        <v>0</v>
      </c>
      <c r="P114" s="236"/>
      <c r="R114" s="514"/>
    </row>
    <row r="115" spans="1:18" ht="24" hidden="1" x14ac:dyDescent="0.25">
      <c r="A115" s="58">
        <v>2259</v>
      </c>
      <c r="B115" s="101" t="s">
        <v>128</v>
      </c>
      <c r="C115" s="102">
        <f t="shared" si="98"/>
        <v>0</v>
      </c>
      <c r="D115" s="232">
        <v>0</v>
      </c>
      <c r="E115" s="476"/>
      <c r="F115" s="432">
        <f t="shared" si="131"/>
        <v>0</v>
      </c>
      <c r="G115" s="232"/>
      <c r="H115" s="107"/>
      <c r="I115" s="233">
        <f t="shared" si="132"/>
        <v>0</v>
      </c>
      <c r="J115" s="107"/>
      <c r="K115" s="108"/>
      <c r="L115" s="233">
        <f t="shared" si="133"/>
        <v>0</v>
      </c>
      <c r="M115" s="235"/>
      <c r="N115" s="108"/>
      <c r="O115" s="233">
        <f t="shared" si="134"/>
        <v>0</v>
      </c>
      <c r="P115" s="236"/>
      <c r="R115" s="514"/>
    </row>
    <row r="116" spans="1:18" hidden="1" x14ac:dyDescent="0.25">
      <c r="A116" s="237">
        <v>2260</v>
      </c>
      <c r="B116" s="101" t="s">
        <v>129</v>
      </c>
      <c r="C116" s="102">
        <f t="shared" si="98"/>
        <v>0</v>
      </c>
      <c r="D116" s="238">
        <f>SUM(D117:D121)</f>
        <v>0</v>
      </c>
      <c r="E116" s="477">
        <f t="shared" ref="E116:F116" si="135">SUM(E117:E121)</f>
        <v>0</v>
      </c>
      <c r="F116" s="432">
        <f t="shared" si="135"/>
        <v>0</v>
      </c>
      <c r="G116" s="238">
        <f>SUM(G117:G121)</f>
        <v>0</v>
      </c>
      <c r="H116" s="240">
        <f t="shared" ref="H116:I116" si="136">SUM(H117:H121)</f>
        <v>0</v>
      </c>
      <c r="I116" s="233">
        <f t="shared" si="136"/>
        <v>0</v>
      </c>
      <c r="J116" s="240">
        <f>SUM(J117:J121)</f>
        <v>0</v>
      </c>
      <c r="K116" s="239">
        <f t="shared" ref="K116:L116" si="137">SUM(K117:K121)</f>
        <v>0</v>
      </c>
      <c r="L116" s="233">
        <f t="shared" si="137"/>
        <v>0</v>
      </c>
      <c r="M116" s="102">
        <f>SUM(M117:M121)</f>
        <v>0</v>
      </c>
      <c r="N116" s="239">
        <f t="shared" ref="N116:O116" si="138">SUM(N117:N121)</f>
        <v>0</v>
      </c>
      <c r="O116" s="233">
        <f t="shared" si="138"/>
        <v>0</v>
      </c>
      <c r="P116" s="236"/>
      <c r="R116" s="514"/>
    </row>
    <row r="117" spans="1:18" hidden="1" x14ac:dyDescent="0.25">
      <c r="A117" s="58">
        <v>2261</v>
      </c>
      <c r="B117" s="101" t="s">
        <v>130</v>
      </c>
      <c r="C117" s="102">
        <f t="shared" si="98"/>
        <v>0</v>
      </c>
      <c r="D117" s="232">
        <v>0</v>
      </c>
      <c r="E117" s="476"/>
      <c r="F117" s="432">
        <f t="shared" ref="F117:F121" si="139">D117+E117</f>
        <v>0</v>
      </c>
      <c r="G117" s="232"/>
      <c r="H117" s="107"/>
      <c r="I117" s="233">
        <f t="shared" ref="I117:I121" si="140">G117+H117</f>
        <v>0</v>
      </c>
      <c r="J117" s="107"/>
      <c r="K117" s="108"/>
      <c r="L117" s="233">
        <f t="shared" ref="L117:L121" si="141">J117+K117</f>
        <v>0</v>
      </c>
      <c r="M117" s="235"/>
      <c r="N117" s="108"/>
      <c r="O117" s="233">
        <f t="shared" ref="O117:O121" si="142">M117+N117</f>
        <v>0</v>
      </c>
      <c r="P117" s="236"/>
      <c r="R117" s="514"/>
    </row>
    <row r="118" spans="1:18" hidden="1" x14ac:dyDescent="0.25">
      <c r="A118" s="58">
        <v>2262</v>
      </c>
      <c r="B118" s="101" t="s">
        <v>131</v>
      </c>
      <c r="C118" s="102">
        <f t="shared" si="98"/>
        <v>0</v>
      </c>
      <c r="D118" s="232">
        <v>0</v>
      </c>
      <c r="E118" s="476"/>
      <c r="F118" s="432">
        <f t="shared" si="139"/>
        <v>0</v>
      </c>
      <c r="G118" s="232"/>
      <c r="H118" s="107"/>
      <c r="I118" s="233">
        <f t="shared" si="140"/>
        <v>0</v>
      </c>
      <c r="J118" s="107"/>
      <c r="K118" s="108"/>
      <c r="L118" s="233">
        <f t="shared" si="141"/>
        <v>0</v>
      </c>
      <c r="M118" s="235"/>
      <c r="N118" s="108"/>
      <c r="O118" s="233">
        <f t="shared" si="142"/>
        <v>0</v>
      </c>
      <c r="P118" s="236"/>
      <c r="R118" s="514"/>
    </row>
    <row r="119" spans="1:18" hidden="1" x14ac:dyDescent="0.25">
      <c r="A119" s="58">
        <v>2263</v>
      </c>
      <c r="B119" s="101" t="s">
        <v>132</v>
      </c>
      <c r="C119" s="102">
        <f t="shared" si="98"/>
        <v>0</v>
      </c>
      <c r="D119" s="232">
        <v>0</v>
      </c>
      <c r="E119" s="476"/>
      <c r="F119" s="432">
        <f t="shared" si="139"/>
        <v>0</v>
      </c>
      <c r="G119" s="232"/>
      <c r="H119" s="107"/>
      <c r="I119" s="233">
        <f t="shared" si="140"/>
        <v>0</v>
      </c>
      <c r="J119" s="107"/>
      <c r="K119" s="108"/>
      <c r="L119" s="233">
        <f t="shared" si="141"/>
        <v>0</v>
      </c>
      <c r="M119" s="235"/>
      <c r="N119" s="108"/>
      <c r="O119" s="233">
        <f t="shared" si="142"/>
        <v>0</v>
      </c>
      <c r="P119" s="236"/>
      <c r="R119" s="514"/>
    </row>
    <row r="120" spans="1:18" ht="24" hidden="1" x14ac:dyDescent="0.25">
      <c r="A120" s="58">
        <v>2264</v>
      </c>
      <c r="B120" s="101" t="s">
        <v>133</v>
      </c>
      <c r="C120" s="102">
        <f t="shared" si="98"/>
        <v>0</v>
      </c>
      <c r="D120" s="232">
        <v>0</v>
      </c>
      <c r="E120" s="476"/>
      <c r="F120" s="432">
        <f t="shared" si="139"/>
        <v>0</v>
      </c>
      <c r="G120" s="232"/>
      <c r="H120" s="107"/>
      <c r="I120" s="233">
        <f t="shared" si="140"/>
        <v>0</v>
      </c>
      <c r="J120" s="107"/>
      <c r="K120" s="108"/>
      <c r="L120" s="233">
        <f t="shared" si="141"/>
        <v>0</v>
      </c>
      <c r="M120" s="235"/>
      <c r="N120" s="108"/>
      <c r="O120" s="233">
        <f t="shared" si="142"/>
        <v>0</v>
      </c>
      <c r="P120" s="236"/>
      <c r="R120" s="514"/>
    </row>
    <row r="121" spans="1:18" hidden="1" x14ac:dyDescent="0.25">
      <c r="A121" s="58">
        <v>2269</v>
      </c>
      <c r="B121" s="101" t="s">
        <v>134</v>
      </c>
      <c r="C121" s="102">
        <f t="shared" si="98"/>
        <v>0</v>
      </c>
      <c r="D121" s="232">
        <v>0</v>
      </c>
      <c r="E121" s="476"/>
      <c r="F121" s="432">
        <f t="shared" si="139"/>
        <v>0</v>
      </c>
      <c r="G121" s="232"/>
      <c r="H121" s="107"/>
      <c r="I121" s="233">
        <f t="shared" si="140"/>
        <v>0</v>
      </c>
      <c r="J121" s="107"/>
      <c r="K121" s="108"/>
      <c r="L121" s="233">
        <f t="shared" si="141"/>
        <v>0</v>
      </c>
      <c r="M121" s="235"/>
      <c r="N121" s="108"/>
      <c r="O121" s="233">
        <f t="shared" si="142"/>
        <v>0</v>
      </c>
      <c r="P121" s="236"/>
      <c r="R121" s="514"/>
    </row>
    <row r="122" spans="1:18" hidden="1" x14ac:dyDescent="0.25">
      <c r="A122" s="237">
        <v>2270</v>
      </c>
      <c r="B122" s="101" t="s">
        <v>135</v>
      </c>
      <c r="C122" s="102">
        <f t="shared" si="98"/>
        <v>0</v>
      </c>
      <c r="D122" s="238">
        <f>SUM(D123:D127)</f>
        <v>0</v>
      </c>
      <c r="E122" s="477">
        <f t="shared" ref="E122:F122" si="143">SUM(E123:E127)</f>
        <v>0</v>
      </c>
      <c r="F122" s="432">
        <f t="shared" si="143"/>
        <v>0</v>
      </c>
      <c r="G122" s="238">
        <f>SUM(G123:G127)</f>
        <v>0</v>
      </c>
      <c r="H122" s="240">
        <f t="shared" ref="H122:I122" si="144">SUM(H123:H127)</f>
        <v>0</v>
      </c>
      <c r="I122" s="233">
        <f t="shared" si="144"/>
        <v>0</v>
      </c>
      <c r="J122" s="240">
        <f>SUM(J123:J127)</f>
        <v>0</v>
      </c>
      <c r="K122" s="239">
        <f t="shared" ref="K122:L122" si="145">SUM(K123:K127)</f>
        <v>0</v>
      </c>
      <c r="L122" s="233">
        <f t="shared" si="145"/>
        <v>0</v>
      </c>
      <c r="M122" s="102">
        <f>SUM(M123:M127)</f>
        <v>0</v>
      </c>
      <c r="N122" s="239">
        <f t="shared" ref="N122:O122" si="146">SUM(N123:N127)</f>
        <v>0</v>
      </c>
      <c r="O122" s="233">
        <f t="shared" si="146"/>
        <v>0</v>
      </c>
      <c r="P122" s="236"/>
      <c r="R122" s="514"/>
    </row>
    <row r="123" spans="1:18" hidden="1" x14ac:dyDescent="0.25">
      <c r="A123" s="58">
        <v>2272</v>
      </c>
      <c r="B123" s="252" t="s">
        <v>136</v>
      </c>
      <c r="C123" s="102">
        <f t="shared" si="98"/>
        <v>0</v>
      </c>
      <c r="D123" s="232">
        <v>0</v>
      </c>
      <c r="E123" s="476"/>
      <c r="F123" s="432">
        <f t="shared" ref="F123:F127" si="147">D123+E123</f>
        <v>0</v>
      </c>
      <c r="G123" s="232"/>
      <c r="H123" s="107"/>
      <c r="I123" s="233">
        <f t="shared" ref="I123:I127" si="148">G123+H123</f>
        <v>0</v>
      </c>
      <c r="J123" s="107"/>
      <c r="K123" s="108"/>
      <c r="L123" s="233">
        <f t="shared" ref="L123:L127" si="149">J123+K123</f>
        <v>0</v>
      </c>
      <c r="M123" s="235"/>
      <c r="N123" s="108"/>
      <c r="O123" s="233">
        <f t="shared" ref="O123:O127" si="150">M123+N123</f>
        <v>0</v>
      </c>
      <c r="P123" s="236"/>
      <c r="R123" s="514"/>
    </row>
    <row r="124" spans="1:18" ht="24" hidden="1" x14ac:dyDescent="0.25">
      <c r="A124" s="58">
        <v>2274</v>
      </c>
      <c r="B124" s="253" t="s">
        <v>137</v>
      </c>
      <c r="C124" s="102">
        <f t="shared" si="98"/>
        <v>0</v>
      </c>
      <c r="D124" s="232">
        <v>0</v>
      </c>
      <c r="E124" s="476"/>
      <c r="F124" s="432">
        <f t="shared" si="147"/>
        <v>0</v>
      </c>
      <c r="G124" s="232"/>
      <c r="H124" s="107"/>
      <c r="I124" s="233">
        <f t="shared" si="148"/>
        <v>0</v>
      </c>
      <c r="J124" s="107"/>
      <c r="K124" s="108"/>
      <c r="L124" s="233">
        <f t="shared" si="149"/>
        <v>0</v>
      </c>
      <c r="M124" s="235"/>
      <c r="N124" s="108"/>
      <c r="O124" s="233">
        <f t="shared" si="150"/>
        <v>0</v>
      </c>
      <c r="P124" s="236"/>
      <c r="R124" s="514"/>
    </row>
    <row r="125" spans="1:18" ht="24" hidden="1" x14ac:dyDescent="0.25">
      <c r="A125" s="58">
        <v>2275</v>
      </c>
      <c r="B125" s="101" t="s">
        <v>138</v>
      </c>
      <c r="C125" s="102">
        <f t="shared" si="98"/>
        <v>0</v>
      </c>
      <c r="D125" s="232">
        <v>0</v>
      </c>
      <c r="E125" s="476"/>
      <c r="F125" s="432">
        <f t="shared" si="147"/>
        <v>0</v>
      </c>
      <c r="G125" s="232"/>
      <c r="H125" s="107"/>
      <c r="I125" s="233">
        <f t="shared" si="148"/>
        <v>0</v>
      </c>
      <c r="J125" s="107"/>
      <c r="K125" s="108"/>
      <c r="L125" s="233">
        <f t="shared" si="149"/>
        <v>0</v>
      </c>
      <c r="M125" s="235"/>
      <c r="N125" s="108"/>
      <c r="O125" s="233">
        <f t="shared" si="150"/>
        <v>0</v>
      </c>
      <c r="P125" s="236"/>
      <c r="R125" s="514"/>
    </row>
    <row r="126" spans="1:18" ht="36" hidden="1" x14ac:dyDescent="0.25">
      <c r="A126" s="58">
        <v>2276</v>
      </c>
      <c r="B126" s="101" t="s">
        <v>139</v>
      </c>
      <c r="C126" s="102">
        <f t="shared" si="98"/>
        <v>0</v>
      </c>
      <c r="D126" s="232">
        <v>0</v>
      </c>
      <c r="E126" s="476"/>
      <c r="F126" s="432">
        <f t="shared" si="147"/>
        <v>0</v>
      </c>
      <c r="G126" s="232"/>
      <c r="H126" s="107"/>
      <c r="I126" s="233">
        <f t="shared" si="148"/>
        <v>0</v>
      </c>
      <c r="J126" s="107"/>
      <c r="K126" s="108"/>
      <c r="L126" s="233">
        <f t="shared" si="149"/>
        <v>0</v>
      </c>
      <c r="M126" s="235"/>
      <c r="N126" s="108"/>
      <c r="O126" s="233">
        <f t="shared" si="150"/>
        <v>0</v>
      </c>
      <c r="P126" s="236"/>
      <c r="R126" s="514"/>
    </row>
    <row r="127" spans="1:18" ht="24" hidden="1" x14ac:dyDescent="0.25">
      <c r="A127" s="58">
        <v>2279</v>
      </c>
      <c r="B127" s="101" t="s">
        <v>140</v>
      </c>
      <c r="C127" s="102">
        <f t="shared" si="98"/>
        <v>0</v>
      </c>
      <c r="D127" s="232">
        <v>0</v>
      </c>
      <c r="E127" s="476"/>
      <c r="F127" s="432">
        <f t="shared" si="147"/>
        <v>0</v>
      </c>
      <c r="G127" s="232"/>
      <c r="H127" s="107"/>
      <c r="I127" s="233">
        <f t="shared" si="148"/>
        <v>0</v>
      </c>
      <c r="J127" s="107"/>
      <c r="K127" s="108"/>
      <c r="L127" s="233">
        <f t="shared" si="149"/>
        <v>0</v>
      </c>
      <c r="M127" s="235"/>
      <c r="N127" s="108"/>
      <c r="O127" s="233">
        <f t="shared" si="150"/>
        <v>0</v>
      </c>
      <c r="P127" s="236"/>
      <c r="R127" s="514"/>
    </row>
    <row r="128" spans="1:18" ht="24" hidden="1" x14ac:dyDescent="0.25">
      <c r="A128" s="498">
        <v>2280</v>
      </c>
      <c r="B128" s="91" t="s">
        <v>141</v>
      </c>
      <c r="C128" s="92">
        <f t="shared" si="98"/>
        <v>0</v>
      </c>
      <c r="D128" s="246">
        <f t="shared" ref="D128:O128" si="151">SUM(D129)</f>
        <v>0</v>
      </c>
      <c r="E128" s="480">
        <f t="shared" si="151"/>
        <v>0</v>
      </c>
      <c r="F128" s="433">
        <f t="shared" si="151"/>
        <v>0</v>
      </c>
      <c r="G128" s="246">
        <f t="shared" si="151"/>
        <v>0</v>
      </c>
      <c r="H128" s="248">
        <f t="shared" si="151"/>
        <v>0</v>
      </c>
      <c r="I128" s="228">
        <f t="shared" si="151"/>
        <v>0</v>
      </c>
      <c r="J128" s="248">
        <f t="shared" si="151"/>
        <v>0</v>
      </c>
      <c r="K128" s="247">
        <f t="shared" si="151"/>
        <v>0</v>
      </c>
      <c r="L128" s="228">
        <f t="shared" si="151"/>
        <v>0</v>
      </c>
      <c r="M128" s="102">
        <f t="shared" si="151"/>
        <v>0</v>
      </c>
      <c r="N128" s="239">
        <f t="shared" si="151"/>
        <v>0</v>
      </c>
      <c r="O128" s="233">
        <f t="shared" si="151"/>
        <v>0</v>
      </c>
      <c r="P128" s="236"/>
      <c r="R128" s="514"/>
    </row>
    <row r="129" spans="1:18" ht="24" hidden="1" x14ac:dyDescent="0.25">
      <c r="A129" s="58">
        <v>2283</v>
      </c>
      <c r="B129" s="101" t="s">
        <v>142</v>
      </c>
      <c r="C129" s="102">
        <f t="shared" si="98"/>
        <v>0</v>
      </c>
      <c r="D129" s="232">
        <v>0</v>
      </c>
      <c r="E129" s="476"/>
      <c r="F129" s="432">
        <f>D129+E129</f>
        <v>0</v>
      </c>
      <c r="G129" s="232"/>
      <c r="H129" s="107"/>
      <c r="I129" s="233">
        <f>G129+H129</f>
        <v>0</v>
      </c>
      <c r="J129" s="107"/>
      <c r="K129" s="108"/>
      <c r="L129" s="233">
        <f>J129+K129</f>
        <v>0</v>
      </c>
      <c r="M129" s="235"/>
      <c r="N129" s="108"/>
      <c r="O129" s="233">
        <f>M129+N129</f>
        <v>0</v>
      </c>
      <c r="P129" s="236"/>
      <c r="R129" s="514"/>
    </row>
    <row r="130" spans="1:18" ht="38.25" hidden="1" customHeight="1" x14ac:dyDescent="0.25">
      <c r="A130" s="76">
        <v>2300</v>
      </c>
      <c r="B130" s="213" t="s">
        <v>143</v>
      </c>
      <c r="C130" s="77">
        <f t="shared" si="98"/>
        <v>0</v>
      </c>
      <c r="D130" s="214">
        <f>SUM(D131,D136,D140,D141,D144,D151,D159,D160,D163)</f>
        <v>0</v>
      </c>
      <c r="E130" s="473">
        <f t="shared" ref="E130:F130" si="152">SUM(E131,E136,E140,E141,E144,E151,E159,E160,E163)</f>
        <v>0</v>
      </c>
      <c r="F130" s="424">
        <f t="shared" si="152"/>
        <v>0</v>
      </c>
      <c r="G130" s="214">
        <f>SUM(G131,G136,G140,G141,G144,G151,G159,G160,G163)</f>
        <v>0</v>
      </c>
      <c r="H130" s="87">
        <f t="shared" ref="H130:I130" si="153">SUM(H131,H136,H140,H141,H144,H151,H159,H160,H163)</f>
        <v>0</v>
      </c>
      <c r="I130" s="215">
        <f t="shared" si="153"/>
        <v>0</v>
      </c>
      <c r="J130" s="87">
        <f>SUM(J131,J136,J140,J141,J144,J151,J159,J160,J163)</f>
        <v>0</v>
      </c>
      <c r="K130" s="88">
        <f t="shared" ref="K130:L130" si="154">SUM(K131,K136,K140,K141,K144,K151,K159,K160,K163)</f>
        <v>0</v>
      </c>
      <c r="L130" s="215">
        <f t="shared" si="154"/>
        <v>0</v>
      </c>
      <c r="M130" s="77">
        <f>SUM(M131,M136,M140,M141,M144,M151,M159,M160,M163)</f>
        <v>0</v>
      </c>
      <c r="N130" s="88">
        <f t="shared" ref="N130:O130" si="155">SUM(N131,N136,N140,N141,N144,N151,N159,N160,N163)</f>
        <v>0</v>
      </c>
      <c r="O130" s="215">
        <f t="shared" si="155"/>
        <v>0</v>
      </c>
      <c r="P130" s="245"/>
      <c r="R130" s="514"/>
    </row>
    <row r="131" spans="1:18" ht="24" hidden="1" x14ac:dyDescent="0.25">
      <c r="A131" s="498">
        <v>2310</v>
      </c>
      <c r="B131" s="91" t="s">
        <v>144</v>
      </c>
      <c r="C131" s="92">
        <f t="shared" si="98"/>
        <v>0</v>
      </c>
      <c r="D131" s="246">
        <f t="shared" ref="D131:O131" si="156">SUM(D132:D135)</f>
        <v>0</v>
      </c>
      <c r="E131" s="480">
        <f t="shared" si="156"/>
        <v>0</v>
      </c>
      <c r="F131" s="433">
        <f t="shared" si="156"/>
        <v>0</v>
      </c>
      <c r="G131" s="246">
        <f t="shared" si="156"/>
        <v>0</v>
      </c>
      <c r="H131" s="248">
        <f t="shared" si="156"/>
        <v>0</v>
      </c>
      <c r="I131" s="228">
        <f t="shared" si="156"/>
        <v>0</v>
      </c>
      <c r="J131" s="248">
        <f t="shared" si="156"/>
        <v>0</v>
      </c>
      <c r="K131" s="247">
        <f t="shared" si="156"/>
        <v>0</v>
      </c>
      <c r="L131" s="228">
        <f t="shared" si="156"/>
        <v>0</v>
      </c>
      <c r="M131" s="92">
        <f t="shared" si="156"/>
        <v>0</v>
      </c>
      <c r="N131" s="247">
        <f t="shared" si="156"/>
        <v>0</v>
      </c>
      <c r="O131" s="228">
        <f t="shared" si="156"/>
        <v>0</v>
      </c>
      <c r="P131" s="231"/>
      <c r="R131" s="514"/>
    </row>
    <row r="132" spans="1:18" hidden="1" x14ac:dyDescent="0.25">
      <c r="A132" s="58">
        <v>2311</v>
      </c>
      <c r="B132" s="101" t="s">
        <v>145</v>
      </c>
      <c r="C132" s="102">
        <f t="shared" si="98"/>
        <v>0</v>
      </c>
      <c r="D132" s="232">
        <v>0</v>
      </c>
      <c r="E132" s="476"/>
      <c r="F132" s="432">
        <f t="shared" ref="F132:F135" si="157">D132+E132</f>
        <v>0</v>
      </c>
      <c r="G132" s="232"/>
      <c r="H132" s="107"/>
      <c r="I132" s="233">
        <f t="shared" ref="I132:I135" si="158">G132+H132</f>
        <v>0</v>
      </c>
      <c r="J132" s="107"/>
      <c r="K132" s="108"/>
      <c r="L132" s="233">
        <f t="shared" ref="L132:L135" si="159">J132+K132</f>
        <v>0</v>
      </c>
      <c r="M132" s="235"/>
      <c r="N132" s="108"/>
      <c r="O132" s="233">
        <f t="shared" ref="O132:O135" si="160">M132+N132</f>
        <v>0</v>
      </c>
      <c r="P132" s="236"/>
      <c r="R132" s="514"/>
    </row>
    <row r="133" spans="1:18" hidden="1" x14ac:dyDescent="0.25">
      <c r="A133" s="58">
        <v>2312</v>
      </c>
      <c r="B133" s="101" t="s">
        <v>146</v>
      </c>
      <c r="C133" s="102">
        <f t="shared" si="98"/>
        <v>0</v>
      </c>
      <c r="D133" s="232">
        <v>0</v>
      </c>
      <c r="E133" s="476"/>
      <c r="F133" s="432">
        <f t="shared" si="157"/>
        <v>0</v>
      </c>
      <c r="G133" s="232"/>
      <c r="H133" s="107"/>
      <c r="I133" s="233">
        <f t="shared" si="158"/>
        <v>0</v>
      </c>
      <c r="J133" s="107"/>
      <c r="K133" s="108"/>
      <c r="L133" s="233">
        <f t="shared" si="159"/>
        <v>0</v>
      </c>
      <c r="M133" s="235"/>
      <c r="N133" s="108"/>
      <c r="O133" s="233">
        <f t="shared" si="160"/>
        <v>0</v>
      </c>
      <c r="P133" s="236"/>
      <c r="R133" s="514"/>
    </row>
    <row r="134" spans="1:18" hidden="1" x14ac:dyDescent="0.25">
      <c r="A134" s="58">
        <v>2313</v>
      </c>
      <c r="B134" s="101" t="s">
        <v>147</v>
      </c>
      <c r="C134" s="102">
        <f t="shared" si="98"/>
        <v>0</v>
      </c>
      <c r="D134" s="232">
        <v>0</v>
      </c>
      <c r="E134" s="476"/>
      <c r="F134" s="432">
        <f t="shared" si="157"/>
        <v>0</v>
      </c>
      <c r="G134" s="232"/>
      <c r="H134" s="107"/>
      <c r="I134" s="233">
        <f t="shared" si="158"/>
        <v>0</v>
      </c>
      <c r="J134" s="107"/>
      <c r="K134" s="108"/>
      <c r="L134" s="233">
        <f t="shared" si="159"/>
        <v>0</v>
      </c>
      <c r="M134" s="235"/>
      <c r="N134" s="108"/>
      <c r="O134" s="233">
        <f t="shared" si="160"/>
        <v>0</v>
      </c>
      <c r="P134" s="236"/>
      <c r="R134" s="514"/>
    </row>
    <row r="135" spans="1:18" ht="36" hidden="1" customHeight="1" x14ac:dyDescent="0.25">
      <c r="A135" s="58">
        <v>2314</v>
      </c>
      <c r="B135" s="101" t="s">
        <v>148</v>
      </c>
      <c r="C135" s="102">
        <f t="shared" si="98"/>
        <v>0</v>
      </c>
      <c r="D135" s="232">
        <v>0</v>
      </c>
      <c r="E135" s="476"/>
      <c r="F135" s="432">
        <f t="shared" si="157"/>
        <v>0</v>
      </c>
      <c r="G135" s="232"/>
      <c r="H135" s="107"/>
      <c r="I135" s="233">
        <f t="shared" si="158"/>
        <v>0</v>
      </c>
      <c r="J135" s="107"/>
      <c r="K135" s="108"/>
      <c r="L135" s="233">
        <f t="shared" si="159"/>
        <v>0</v>
      </c>
      <c r="M135" s="235"/>
      <c r="N135" s="108"/>
      <c r="O135" s="233">
        <f t="shared" si="160"/>
        <v>0</v>
      </c>
      <c r="P135" s="236"/>
      <c r="R135" s="514"/>
    </row>
    <row r="136" spans="1:18" hidden="1" x14ac:dyDescent="0.25">
      <c r="A136" s="237">
        <v>2320</v>
      </c>
      <c r="B136" s="101" t="s">
        <v>149</v>
      </c>
      <c r="C136" s="102">
        <f t="shared" si="98"/>
        <v>0</v>
      </c>
      <c r="D136" s="238">
        <f>SUM(D137:D139)</f>
        <v>0</v>
      </c>
      <c r="E136" s="477">
        <f t="shared" ref="E136:F136" si="161">SUM(E137:E139)</f>
        <v>0</v>
      </c>
      <c r="F136" s="432">
        <f t="shared" si="161"/>
        <v>0</v>
      </c>
      <c r="G136" s="238">
        <f>SUM(G137:G139)</f>
        <v>0</v>
      </c>
      <c r="H136" s="240">
        <f t="shared" ref="H136:I136" si="162">SUM(H137:H139)</f>
        <v>0</v>
      </c>
      <c r="I136" s="233">
        <f t="shared" si="162"/>
        <v>0</v>
      </c>
      <c r="J136" s="240">
        <f>SUM(J137:J139)</f>
        <v>0</v>
      </c>
      <c r="K136" s="239">
        <f t="shared" ref="K136:L136" si="163">SUM(K137:K139)</f>
        <v>0</v>
      </c>
      <c r="L136" s="233">
        <f t="shared" si="163"/>
        <v>0</v>
      </c>
      <c r="M136" s="102">
        <f>SUM(M137:M139)</f>
        <v>0</v>
      </c>
      <c r="N136" s="239">
        <f t="shared" ref="N136:O136" si="164">SUM(N137:N139)</f>
        <v>0</v>
      </c>
      <c r="O136" s="233">
        <f t="shared" si="164"/>
        <v>0</v>
      </c>
      <c r="P136" s="236"/>
      <c r="R136" s="514"/>
    </row>
    <row r="137" spans="1:18" hidden="1" x14ac:dyDescent="0.25">
      <c r="A137" s="58">
        <v>2321</v>
      </c>
      <c r="B137" s="101" t="s">
        <v>150</v>
      </c>
      <c r="C137" s="102">
        <f t="shared" si="98"/>
        <v>0</v>
      </c>
      <c r="D137" s="232">
        <v>0</v>
      </c>
      <c r="E137" s="476"/>
      <c r="F137" s="432">
        <f t="shared" ref="F137:F140" si="165">D137+E137</f>
        <v>0</v>
      </c>
      <c r="G137" s="232"/>
      <c r="H137" s="107"/>
      <c r="I137" s="233">
        <f t="shared" ref="I137:I140" si="166">G137+H137</f>
        <v>0</v>
      </c>
      <c r="J137" s="107"/>
      <c r="K137" s="108"/>
      <c r="L137" s="233">
        <f t="shared" ref="L137:L140" si="167">J137+K137</f>
        <v>0</v>
      </c>
      <c r="M137" s="235"/>
      <c r="N137" s="108"/>
      <c r="O137" s="233">
        <f t="shared" ref="O137:O140" si="168">M137+N137</f>
        <v>0</v>
      </c>
      <c r="P137" s="236"/>
      <c r="R137" s="514"/>
    </row>
    <row r="138" spans="1:18" hidden="1" x14ac:dyDescent="0.25">
      <c r="A138" s="58">
        <v>2322</v>
      </c>
      <c r="B138" s="101" t="s">
        <v>151</v>
      </c>
      <c r="C138" s="102">
        <f t="shared" si="98"/>
        <v>0</v>
      </c>
      <c r="D138" s="232">
        <v>0</v>
      </c>
      <c r="E138" s="476"/>
      <c r="F138" s="432">
        <f t="shared" si="165"/>
        <v>0</v>
      </c>
      <c r="G138" s="232"/>
      <c r="H138" s="107"/>
      <c r="I138" s="233">
        <f t="shared" si="166"/>
        <v>0</v>
      </c>
      <c r="J138" s="107"/>
      <c r="K138" s="108"/>
      <c r="L138" s="233">
        <f t="shared" si="167"/>
        <v>0</v>
      </c>
      <c r="M138" s="235"/>
      <c r="N138" s="108"/>
      <c r="O138" s="233">
        <f t="shared" si="168"/>
        <v>0</v>
      </c>
      <c r="P138" s="236"/>
      <c r="R138" s="514"/>
    </row>
    <row r="139" spans="1:18" ht="10.5" hidden="1" customHeight="1" x14ac:dyDescent="0.25">
      <c r="A139" s="58">
        <v>2329</v>
      </c>
      <c r="B139" s="101" t="s">
        <v>152</v>
      </c>
      <c r="C139" s="102">
        <f t="shared" si="98"/>
        <v>0</v>
      </c>
      <c r="D139" s="232">
        <v>0</v>
      </c>
      <c r="E139" s="476"/>
      <c r="F139" s="432">
        <f t="shared" si="165"/>
        <v>0</v>
      </c>
      <c r="G139" s="232"/>
      <c r="H139" s="107"/>
      <c r="I139" s="233">
        <f t="shared" si="166"/>
        <v>0</v>
      </c>
      <c r="J139" s="107"/>
      <c r="K139" s="108"/>
      <c r="L139" s="233">
        <f t="shared" si="167"/>
        <v>0</v>
      </c>
      <c r="M139" s="235"/>
      <c r="N139" s="108"/>
      <c r="O139" s="233">
        <f t="shared" si="168"/>
        <v>0</v>
      </c>
      <c r="P139" s="236"/>
      <c r="R139" s="514"/>
    </row>
    <row r="140" spans="1:18" hidden="1" x14ac:dyDescent="0.25">
      <c r="A140" s="237">
        <v>2330</v>
      </c>
      <c r="B140" s="101" t="s">
        <v>153</v>
      </c>
      <c r="C140" s="102">
        <f t="shared" si="98"/>
        <v>0</v>
      </c>
      <c r="D140" s="232">
        <v>0</v>
      </c>
      <c r="E140" s="476"/>
      <c r="F140" s="432">
        <f t="shared" si="165"/>
        <v>0</v>
      </c>
      <c r="G140" s="232"/>
      <c r="H140" s="107"/>
      <c r="I140" s="233">
        <f t="shared" si="166"/>
        <v>0</v>
      </c>
      <c r="J140" s="107"/>
      <c r="K140" s="108"/>
      <c r="L140" s="233">
        <f t="shared" si="167"/>
        <v>0</v>
      </c>
      <c r="M140" s="235"/>
      <c r="N140" s="108"/>
      <c r="O140" s="233">
        <f t="shared" si="168"/>
        <v>0</v>
      </c>
      <c r="P140" s="236"/>
      <c r="R140" s="514"/>
    </row>
    <row r="141" spans="1:18" ht="48" hidden="1" x14ac:dyDescent="0.25">
      <c r="A141" s="237">
        <v>2340</v>
      </c>
      <c r="B141" s="101" t="s">
        <v>154</v>
      </c>
      <c r="C141" s="102">
        <f t="shared" si="98"/>
        <v>0</v>
      </c>
      <c r="D141" s="238">
        <f>SUM(D142:D143)</f>
        <v>0</v>
      </c>
      <c r="E141" s="477">
        <f t="shared" ref="E141:F141" si="169">SUM(E142:E143)</f>
        <v>0</v>
      </c>
      <c r="F141" s="432">
        <f t="shared" si="169"/>
        <v>0</v>
      </c>
      <c r="G141" s="238">
        <f>SUM(G142:G143)</f>
        <v>0</v>
      </c>
      <c r="H141" s="240">
        <f t="shared" ref="H141:I141" si="170">SUM(H142:H143)</f>
        <v>0</v>
      </c>
      <c r="I141" s="233">
        <f t="shared" si="170"/>
        <v>0</v>
      </c>
      <c r="J141" s="240">
        <f>SUM(J142:J143)</f>
        <v>0</v>
      </c>
      <c r="K141" s="239">
        <f t="shared" ref="K141:L141" si="171">SUM(K142:K143)</f>
        <v>0</v>
      </c>
      <c r="L141" s="233">
        <f t="shared" si="171"/>
        <v>0</v>
      </c>
      <c r="M141" s="102">
        <f>SUM(M142:M143)</f>
        <v>0</v>
      </c>
      <c r="N141" s="239">
        <f t="shared" ref="N141:O141" si="172">SUM(N142:N143)</f>
        <v>0</v>
      </c>
      <c r="O141" s="233">
        <f t="shared" si="172"/>
        <v>0</v>
      </c>
      <c r="P141" s="236"/>
      <c r="R141" s="514"/>
    </row>
    <row r="142" spans="1:18" hidden="1" x14ac:dyDescent="0.25">
      <c r="A142" s="58">
        <v>2341</v>
      </c>
      <c r="B142" s="101" t="s">
        <v>155</v>
      </c>
      <c r="C142" s="102">
        <f t="shared" si="98"/>
        <v>0</v>
      </c>
      <c r="D142" s="232">
        <v>0</v>
      </c>
      <c r="E142" s="476"/>
      <c r="F142" s="432">
        <f t="shared" ref="F142:F143" si="173">D142+E142</f>
        <v>0</v>
      </c>
      <c r="G142" s="232"/>
      <c r="H142" s="107"/>
      <c r="I142" s="233">
        <f t="shared" ref="I142:I143" si="174">G142+H142</f>
        <v>0</v>
      </c>
      <c r="J142" s="107"/>
      <c r="K142" s="108"/>
      <c r="L142" s="233">
        <f t="shared" ref="L142:L143" si="175">J142+K142</f>
        <v>0</v>
      </c>
      <c r="M142" s="235"/>
      <c r="N142" s="108"/>
      <c r="O142" s="233">
        <f t="shared" ref="O142:O143" si="176">M142+N142</f>
        <v>0</v>
      </c>
      <c r="P142" s="236"/>
      <c r="R142" s="514"/>
    </row>
    <row r="143" spans="1:18" ht="24" hidden="1" x14ac:dyDescent="0.25">
      <c r="A143" s="58">
        <v>2344</v>
      </c>
      <c r="B143" s="101" t="s">
        <v>156</v>
      </c>
      <c r="C143" s="102">
        <f t="shared" si="98"/>
        <v>0</v>
      </c>
      <c r="D143" s="232">
        <v>0</v>
      </c>
      <c r="E143" s="476"/>
      <c r="F143" s="432">
        <f t="shared" si="173"/>
        <v>0</v>
      </c>
      <c r="G143" s="232"/>
      <c r="H143" s="107"/>
      <c r="I143" s="233">
        <f t="shared" si="174"/>
        <v>0</v>
      </c>
      <c r="J143" s="107"/>
      <c r="K143" s="108"/>
      <c r="L143" s="233">
        <f t="shared" si="175"/>
        <v>0</v>
      </c>
      <c r="M143" s="235"/>
      <c r="N143" s="108"/>
      <c r="O143" s="233">
        <f t="shared" si="176"/>
        <v>0</v>
      </c>
      <c r="P143" s="236"/>
      <c r="R143" s="514"/>
    </row>
    <row r="144" spans="1:18" ht="24" hidden="1" x14ac:dyDescent="0.25">
      <c r="A144" s="220">
        <v>2350</v>
      </c>
      <c r="B144" s="164" t="s">
        <v>157</v>
      </c>
      <c r="C144" s="170">
        <f t="shared" si="98"/>
        <v>0</v>
      </c>
      <c r="D144" s="221">
        <f>SUM(D145:D150)</f>
        <v>0</v>
      </c>
      <c r="E144" s="474">
        <f t="shared" ref="E144:F144" si="177">SUM(E145:E150)</f>
        <v>0</v>
      </c>
      <c r="F144" s="426">
        <f t="shared" si="177"/>
        <v>0</v>
      </c>
      <c r="G144" s="221">
        <f>SUM(G145:G150)</f>
        <v>0</v>
      </c>
      <c r="H144" s="223">
        <f t="shared" ref="H144:I144" si="178">SUM(H145:H150)</f>
        <v>0</v>
      </c>
      <c r="I144" s="224">
        <f t="shared" si="178"/>
        <v>0</v>
      </c>
      <c r="J144" s="223">
        <f>SUM(J145:J150)</f>
        <v>0</v>
      </c>
      <c r="K144" s="222">
        <f t="shared" ref="K144:L144" si="179">SUM(K145:K150)</f>
        <v>0</v>
      </c>
      <c r="L144" s="224">
        <f t="shared" si="179"/>
        <v>0</v>
      </c>
      <c r="M144" s="170">
        <f>SUM(M145:M150)</f>
        <v>0</v>
      </c>
      <c r="N144" s="222">
        <f t="shared" ref="N144:O144" si="180">SUM(N145:N150)</f>
        <v>0</v>
      </c>
      <c r="O144" s="224">
        <f t="shared" si="180"/>
        <v>0</v>
      </c>
      <c r="P144" s="226"/>
      <c r="R144" s="514"/>
    </row>
    <row r="145" spans="1:18" hidden="1" x14ac:dyDescent="0.25">
      <c r="A145" s="48">
        <v>2351</v>
      </c>
      <c r="B145" s="91" t="s">
        <v>158</v>
      </c>
      <c r="C145" s="92">
        <f t="shared" si="98"/>
        <v>0</v>
      </c>
      <c r="D145" s="227">
        <v>0</v>
      </c>
      <c r="E145" s="475"/>
      <c r="F145" s="433">
        <f t="shared" ref="F145:F150" si="181">D145+E145</f>
        <v>0</v>
      </c>
      <c r="G145" s="227"/>
      <c r="H145" s="97"/>
      <c r="I145" s="228">
        <f t="shared" ref="I145:I150" si="182">G145+H145</f>
        <v>0</v>
      </c>
      <c r="J145" s="97"/>
      <c r="K145" s="98"/>
      <c r="L145" s="228">
        <f t="shared" ref="L145:L150" si="183">J145+K145</f>
        <v>0</v>
      </c>
      <c r="M145" s="230"/>
      <c r="N145" s="98"/>
      <c r="O145" s="228">
        <f t="shared" ref="O145:O150" si="184">M145+N145</f>
        <v>0</v>
      </c>
      <c r="P145" s="231"/>
      <c r="R145" s="514"/>
    </row>
    <row r="146" spans="1:18" hidden="1" x14ac:dyDescent="0.25">
      <c r="A146" s="58">
        <v>2352</v>
      </c>
      <c r="B146" s="101" t="s">
        <v>159</v>
      </c>
      <c r="C146" s="102">
        <f t="shared" si="98"/>
        <v>0</v>
      </c>
      <c r="D146" s="232">
        <v>0</v>
      </c>
      <c r="E146" s="476"/>
      <c r="F146" s="432">
        <f t="shared" si="181"/>
        <v>0</v>
      </c>
      <c r="G146" s="232"/>
      <c r="H146" s="107"/>
      <c r="I146" s="233">
        <f t="shared" si="182"/>
        <v>0</v>
      </c>
      <c r="J146" s="107"/>
      <c r="K146" s="108"/>
      <c r="L146" s="233">
        <f t="shared" si="183"/>
        <v>0</v>
      </c>
      <c r="M146" s="235"/>
      <c r="N146" s="108"/>
      <c r="O146" s="233">
        <f t="shared" si="184"/>
        <v>0</v>
      </c>
      <c r="P146" s="236"/>
      <c r="R146" s="514"/>
    </row>
    <row r="147" spans="1:18" ht="24" hidden="1" x14ac:dyDescent="0.25">
      <c r="A147" s="58">
        <v>2353</v>
      </c>
      <c r="B147" s="101" t="s">
        <v>160</v>
      </c>
      <c r="C147" s="102">
        <f t="shared" si="98"/>
        <v>0</v>
      </c>
      <c r="D147" s="232">
        <v>0</v>
      </c>
      <c r="E147" s="476"/>
      <c r="F147" s="432">
        <f t="shared" si="181"/>
        <v>0</v>
      </c>
      <c r="G147" s="232"/>
      <c r="H147" s="107"/>
      <c r="I147" s="233">
        <f t="shared" si="182"/>
        <v>0</v>
      </c>
      <c r="J147" s="107"/>
      <c r="K147" s="108"/>
      <c r="L147" s="233">
        <f t="shared" si="183"/>
        <v>0</v>
      </c>
      <c r="M147" s="235"/>
      <c r="N147" s="108"/>
      <c r="O147" s="233">
        <f t="shared" si="184"/>
        <v>0</v>
      </c>
      <c r="P147" s="236"/>
      <c r="R147" s="514"/>
    </row>
    <row r="148" spans="1:18" ht="24" hidden="1" x14ac:dyDescent="0.25">
      <c r="A148" s="58">
        <v>2354</v>
      </c>
      <c r="B148" s="101" t="s">
        <v>161</v>
      </c>
      <c r="C148" s="102">
        <f t="shared" si="98"/>
        <v>0</v>
      </c>
      <c r="D148" s="232">
        <v>0</v>
      </c>
      <c r="E148" s="476"/>
      <c r="F148" s="432">
        <f t="shared" si="181"/>
        <v>0</v>
      </c>
      <c r="G148" s="232"/>
      <c r="H148" s="107"/>
      <c r="I148" s="233">
        <f t="shared" si="182"/>
        <v>0</v>
      </c>
      <c r="J148" s="107"/>
      <c r="K148" s="108"/>
      <c r="L148" s="233">
        <f t="shared" si="183"/>
        <v>0</v>
      </c>
      <c r="M148" s="235"/>
      <c r="N148" s="108"/>
      <c r="O148" s="233">
        <f t="shared" si="184"/>
        <v>0</v>
      </c>
      <c r="P148" s="236"/>
      <c r="R148" s="514"/>
    </row>
    <row r="149" spans="1:18" ht="24" hidden="1" x14ac:dyDescent="0.25">
      <c r="A149" s="58">
        <v>2355</v>
      </c>
      <c r="B149" s="101" t="s">
        <v>162</v>
      </c>
      <c r="C149" s="102">
        <f t="shared" ref="C149:C212" si="185">F149+I149+L149+O149</f>
        <v>0</v>
      </c>
      <c r="D149" s="232">
        <v>0</v>
      </c>
      <c r="E149" s="476"/>
      <c r="F149" s="432">
        <f t="shared" si="181"/>
        <v>0</v>
      </c>
      <c r="G149" s="232"/>
      <c r="H149" s="107"/>
      <c r="I149" s="233">
        <f t="shared" si="182"/>
        <v>0</v>
      </c>
      <c r="J149" s="107"/>
      <c r="K149" s="108"/>
      <c r="L149" s="233">
        <f t="shared" si="183"/>
        <v>0</v>
      </c>
      <c r="M149" s="235"/>
      <c r="N149" s="108"/>
      <c r="O149" s="233">
        <f t="shared" si="184"/>
        <v>0</v>
      </c>
      <c r="P149" s="236"/>
      <c r="R149" s="514"/>
    </row>
    <row r="150" spans="1:18" ht="24" hidden="1" x14ac:dyDescent="0.25">
      <c r="A150" s="58">
        <v>2359</v>
      </c>
      <c r="B150" s="101" t="s">
        <v>163</v>
      </c>
      <c r="C150" s="102">
        <f t="shared" si="185"/>
        <v>0</v>
      </c>
      <c r="D150" s="232">
        <v>0</v>
      </c>
      <c r="E150" s="476"/>
      <c r="F150" s="432">
        <f t="shared" si="181"/>
        <v>0</v>
      </c>
      <c r="G150" s="232"/>
      <c r="H150" s="107"/>
      <c r="I150" s="233">
        <f t="shared" si="182"/>
        <v>0</v>
      </c>
      <c r="J150" s="107"/>
      <c r="K150" s="108"/>
      <c r="L150" s="233">
        <f t="shared" si="183"/>
        <v>0</v>
      </c>
      <c r="M150" s="235"/>
      <c r="N150" s="108"/>
      <c r="O150" s="233">
        <f t="shared" si="184"/>
        <v>0</v>
      </c>
      <c r="P150" s="236"/>
      <c r="R150" s="514"/>
    </row>
    <row r="151" spans="1:18" ht="24.75" hidden="1" customHeight="1" x14ac:dyDescent="0.25">
      <c r="A151" s="237">
        <v>2360</v>
      </c>
      <c r="B151" s="101" t="s">
        <v>164</v>
      </c>
      <c r="C151" s="102">
        <f t="shared" si="185"/>
        <v>0</v>
      </c>
      <c r="D151" s="238">
        <f>SUM(D152:D158)</f>
        <v>0</v>
      </c>
      <c r="E151" s="477">
        <f t="shared" ref="E151:F151" si="186">SUM(E152:E158)</f>
        <v>0</v>
      </c>
      <c r="F151" s="432">
        <f t="shared" si="186"/>
        <v>0</v>
      </c>
      <c r="G151" s="238">
        <f>SUM(G152:G158)</f>
        <v>0</v>
      </c>
      <c r="H151" s="240">
        <f t="shared" ref="H151:I151" si="187">SUM(H152:H158)</f>
        <v>0</v>
      </c>
      <c r="I151" s="233">
        <f t="shared" si="187"/>
        <v>0</v>
      </c>
      <c r="J151" s="240">
        <f>SUM(J152:J158)</f>
        <v>0</v>
      </c>
      <c r="K151" s="239">
        <f t="shared" ref="K151:L151" si="188">SUM(K152:K158)</f>
        <v>0</v>
      </c>
      <c r="L151" s="233">
        <f t="shared" si="188"/>
        <v>0</v>
      </c>
      <c r="M151" s="102">
        <f>SUM(M152:M158)</f>
        <v>0</v>
      </c>
      <c r="N151" s="239">
        <f t="shared" ref="N151:O151" si="189">SUM(N152:N158)</f>
        <v>0</v>
      </c>
      <c r="O151" s="233">
        <f t="shared" si="189"/>
        <v>0</v>
      </c>
      <c r="P151" s="236"/>
      <c r="R151" s="514"/>
    </row>
    <row r="152" spans="1:18" hidden="1" x14ac:dyDescent="0.25">
      <c r="A152" s="57">
        <v>2361</v>
      </c>
      <c r="B152" s="101" t="s">
        <v>165</v>
      </c>
      <c r="C152" s="102">
        <f t="shared" si="185"/>
        <v>0</v>
      </c>
      <c r="D152" s="232">
        <v>0</v>
      </c>
      <c r="E152" s="476"/>
      <c r="F152" s="432">
        <f t="shared" ref="F152:F159" si="190">D152+E152</f>
        <v>0</v>
      </c>
      <c r="G152" s="232"/>
      <c r="H152" s="107"/>
      <c r="I152" s="233">
        <f t="shared" ref="I152:I159" si="191">G152+H152</f>
        <v>0</v>
      </c>
      <c r="J152" s="107"/>
      <c r="K152" s="108"/>
      <c r="L152" s="233">
        <f t="shared" ref="L152:L159" si="192">J152+K152</f>
        <v>0</v>
      </c>
      <c r="M152" s="235"/>
      <c r="N152" s="108"/>
      <c r="O152" s="233">
        <f t="shared" ref="O152:O159" si="193">M152+N152</f>
        <v>0</v>
      </c>
      <c r="P152" s="236"/>
      <c r="R152" s="514"/>
    </row>
    <row r="153" spans="1:18" ht="24" hidden="1" x14ac:dyDescent="0.25">
      <c r="A153" s="57">
        <v>2362</v>
      </c>
      <c r="B153" s="101" t="s">
        <v>166</v>
      </c>
      <c r="C153" s="102">
        <f t="shared" si="185"/>
        <v>0</v>
      </c>
      <c r="D153" s="232">
        <v>0</v>
      </c>
      <c r="E153" s="476"/>
      <c r="F153" s="432">
        <f t="shared" si="190"/>
        <v>0</v>
      </c>
      <c r="G153" s="232"/>
      <c r="H153" s="107"/>
      <c r="I153" s="233">
        <f t="shared" si="191"/>
        <v>0</v>
      </c>
      <c r="J153" s="107"/>
      <c r="K153" s="108"/>
      <c r="L153" s="233">
        <f t="shared" si="192"/>
        <v>0</v>
      </c>
      <c r="M153" s="235"/>
      <c r="N153" s="108"/>
      <c r="O153" s="233">
        <f t="shared" si="193"/>
        <v>0</v>
      </c>
      <c r="P153" s="236"/>
      <c r="R153" s="514"/>
    </row>
    <row r="154" spans="1:18" hidden="1" x14ac:dyDescent="0.25">
      <c r="A154" s="57">
        <v>2363</v>
      </c>
      <c r="B154" s="101" t="s">
        <v>167</v>
      </c>
      <c r="C154" s="102">
        <f t="shared" si="185"/>
        <v>0</v>
      </c>
      <c r="D154" s="232">
        <v>0</v>
      </c>
      <c r="E154" s="476"/>
      <c r="F154" s="432">
        <f t="shared" si="190"/>
        <v>0</v>
      </c>
      <c r="G154" s="232"/>
      <c r="H154" s="107"/>
      <c r="I154" s="233">
        <f t="shared" si="191"/>
        <v>0</v>
      </c>
      <c r="J154" s="107"/>
      <c r="K154" s="108"/>
      <c r="L154" s="233">
        <f t="shared" si="192"/>
        <v>0</v>
      </c>
      <c r="M154" s="235"/>
      <c r="N154" s="108"/>
      <c r="O154" s="233">
        <f t="shared" si="193"/>
        <v>0</v>
      </c>
      <c r="P154" s="236"/>
      <c r="R154" s="514"/>
    </row>
    <row r="155" spans="1:18" hidden="1" x14ac:dyDescent="0.25">
      <c r="A155" s="57">
        <v>2364</v>
      </c>
      <c r="B155" s="101" t="s">
        <v>168</v>
      </c>
      <c r="C155" s="102">
        <f t="shared" si="185"/>
        <v>0</v>
      </c>
      <c r="D155" s="232">
        <v>0</v>
      </c>
      <c r="E155" s="476"/>
      <c r="F155" s="432">
        <f t="shared" si="190"/>
        <v>0</v>
      </c>
      <c r="G155" s="232"/>
      <c r="H155" s="107"/>
      <c r="I155" s="233">
        <f t="shared" si="191"/>
        <v>0</v>
      </c>
      <c r="J155" s="107"/>
      <c r="K155" s="108"/>
      <c r="L155" s="233">
        <f t="shared" si="192"/>
        <v>0</v>
      </c>
      <c r="M155" s="235"/>
      <c r="N155" s="108"/>
      <c r="O155" s="233">
        <f t="shared" si="193"/>
        <v>0</v>
      </c>
      <c r="P155" s="236"/>
      <c r="R155" s="514"/>
    </row>
    <row r="156" spans="1:18" ht="12.75" hidden="1" customHeight="1" x14ac:dyDescent="0.25">
      <c r="A156" s="57">
        <v>2365</v>
      </c>
      <c r="B156" s="101" t="s">
        <v>169</v>
      </c>
      <c r="C156" s="102">
        <f t="shared" si="185"/>
        <v>0</v>
      </c>
      <c r="D156" s="232">
        <v>0</v>
      </c>
      <c r="E156" s="476"/>
      <c r="F156" s="432">
        <f t="shared" si="190"/>
        <v>0</v>
      </c>
      <c r="G156" s="232"/>
      <c r="H156" s="107"/>
      <c r="I156" s="233">
        <f t="shared" si="191"/>
        <v>0</v>
      </c>
      <c r="J156" s="107"/>
      <c r="K156" s="108"/>
      <c r="L156" s="233">
        <f t="shared" si="192"/>
        <v>0</v>
      </c>
      <c r="M156" s="235"/>
      <c r="N156" s="108"/>
      <c r="O156" s="233">
        <f t="shared" si="193"/>
        <v>0</v>
      </c>
      <c r="P156" s="236"/>
      <c r="R156" s="514"/>
    </row>
    <row r="157" spans="1:18" ht="36" hidden="1" x14ac:dyDescent="0.25">
      <c r="A157" s="57">
        <v>2366</v>
      </c>
      <c r="B157" s="101" t="s">
        <v>170</v>
      </c>
      <c r="C157" s="102">
        <f t="shared" si="185"/>
        <v>0</v>
      </c>
      <c r="D157" s="232">
        <v>0</v>
      </c>
      <c r="E157" s="476"/>
      <c r="F157" s="432">
        <f t="shared" si="190"/>
        <v>0</v>
      </c>
      <c r="G157" s="232"/>
      <c r="H157" s="107"/>
      <c r="I157" s="233">
        <f t="shared" si="191"/>
        <v>0</v>
      </c>
      <c r="J157" s="107"/>
      <c r="K157" s="108"/>
      <c r="L157" s="233">
        <f t="shared" si="192"/>
        <v>0</v>
      </c>
      <c r="M157" s="235"/>
      <c r="N157" s="108"/>
      <c r="O157" s="233">
        <f t="shared" si="193"/>
        <v>0</v>
      </c>
      <c r="P157" s="236"/>
      <c r="R157" s="514"/>
    </row>
    <row r="158" spans="1:18" ht="48" hidden="1" x14ac:dyDescent="0.25">
      <c r="A158" s="57">
        <v>2369</v>
      </c>
      <c r="B158" s="101" t="s">
        <v>171</v>
      </c>
      <c r="C158" s="102">
        <f t="shared" si="185"/>
        <v>0</v>
      </c>
      <c r="D158" s="232">
        <v>0</v>
      </c>
      <c r="E158" s="476"/>
      <c r="F158" s="432">
        <f t="shared" si="190"/>
        <v>0</v>
      </c>
      <c r="G158" s="232"/>
      <c r="H158" s="107"/>
      <c r="I158" s="233">
        <f t="shared" si="191"/>
        <v>0</v>
      </c>
      <c r="J158" s="107"/>
      <c r="K158" s="108"/>
      <c r="L158" s="233">
        <f t="shared" si="192"/>
        <v>0</v>
      </c>
      <c r="M158" s="235"/>
      <c r="N158" s="108"/>
      <c r="O158" s="233">
        <f t="shared" si="193"/>
        <v>0</v>
      </c>
      <c r="P158" s="236"/>
      <c r="R158" s="514"/>
    </row>
    <row r="159" spans="1:18" hidden="1" x14ac:dyDescent="0.25">
      <c r="A159" s="220">
        <v>2370</v>
      </c>
      <c r="B159" s="164" t="s">
        <v>172</v>
      </c>
      <c r="C159" s="170">
        <f t="shared" si="185"/>
        <v>0</v>
      </c>
      <c r="D159" s="241">
        <v>0</v>
      </c>
      <c r="E159" s="478"/>
      <c r="F159" s="426">
        <f t="shared" si="190"/>
        <v>0</v>
      </c>
      <c r="G159" s="241"/>
      <c r="H159" s="243"/>
      <c r="I159" s="224">
        <f t="shared" si="191"/>
        <v>0</v>
      </c>
      <c r="J159" s="243"/>
      <c r="K159" s="242"/>
      <c r="L159" s="224">
        <f t="shared" si="192"/>
        <v>0</v>
      </c>
      <c r="M159" s="244"/>
      <c r="N159" s="242"/>
      <c r="O159" s="224">
        <f t="shared" si="193"/>
        <v>0</v>
      </c>
      <c r="P159" s="226"/>
      <c r="R159" s="514"/>
    </row>
    <row r="160" spans="1:18" hidden="1" x14ac:dyDescent="0.25">
      <c r="A160" s="220">
        <v>2380</v>
      </c>
      <c r="B160" s="164" t="s">
        <v>173</v>
      </c>
      <c r="C160" s="170">
        <f t="shared" si="185"/>
        <v>0</v>
      </c>
      <c r="D160" s="221">
        <f>SUM(D161:D162)</f>
        <v>0</v>
      </c>
      <c r="E160" s="474">
        <f t="shared" ref="E160:F160" si="194">SUM(E161:E162)</f>
        <v>0</v>
      </c>
      <c r="F160" s="426">
        <f t="shared" si="194"/>
        <v>0</v>
      </c>
      <c r="G160" s="221">
        <f>SUM(G161:G162)</f>
        <v>0</v>
      </c>
      <c r="H160" s="223">
        <f t="shared" ref="H160:I160" si="195">SUM(H161:H162)</f>
        <v>0</v>
      </c>
      <c r="I160" s="224">
        <f t="shared" si="195"/>
        <v>0</v>
      </c>
      <c r="J160" s="223">
        <f>SUM(J161:J162)</f>
        <v>0</v>
      </c>
      <c r="K160" s="222">
        <f t="shared" ref="K160:L160" si="196">SUM(K161:K162)</f>
        <v>0</v>
      </c>
      <c r="L160" s="224">
        <f t="shared" si="196"/>
        <v>0</v>
      </c>
      <c r="M160" s="170">
        <f>SUM(M161:M162)</f>
        <v>0</v>
      </c>
      <c r="N160" s="222">
        <f t="shared" ref="N160:O160" si="197">SUM(N161:N162)</f>
        <v>0</v>
      </c>
      <c r="O160" s="224">
        <f t="shared" si="197"/>
        <v>0</v>
      </c>
      <c r="P160" s="226"/>
      <c r="R160" s="514"/>
    </row>
    <row r="161" spans="1:18" hidden="1" x14ac:dyDescent="0.25">
      <c r="A161" s="47">
        <v>2381</v>
      </c>
      <c r="B161" s="91" t="s">
        <v>174</v>
      </c>
      <c r="C161" s="92">
        <f t="shared" si="185"/>
        <v>0</v>
      </c>
      <c r="D161" s="227">
        <v>0</v>
      </c>
      <c r="E161" s="475"/>
      <c r="F161" s="433">
        <f t="shared" ref="F161:F164" si="198">D161+E161</f>
        <v>0</v>
      </c>
      <c r="G161" s="227"/>
      <c r="H161" s="97"/>
      <c r="I161" s="228">
        <f t="shared" ref="I161:I164" si="199">G161+H161</f>
        <v>0</v>
      </c>
      <c r="J161" s="97"/>
      <c r="K161" s="98"/>
      <c r="L161" s="228">
        <f t="shared" ref="L161:L164" si="200">J161+K161</f>
        <v>0</v>
      </c>
      <c r="M161" s="230"/>
      <c r="N161" s="98"/>
      <c r="O161" s="228">
        <f t="shared" ref="O161:O164" si="201">M161+N161</f>
        <v>0</v>
      </c>
      <c r="P161" s="231"/>
      <c r="R161" s="514"/>
    </row>
    <row r="162" spans="1:18" ht="24" hidden="1" x14ac:dyDescent="0.25">
      <c r="A162" s="57">
        <v>2389</v>
      </c>
      <c r="B162" s="101" t="s">
        <v>175</v>
      </c>
      <c r="C162" s="102">
        <f t="shared" si="185"/>
        <v>0</v>
      </c>
      <c r="D162" s="232">
        <v>0</v>
      </c>
      <c r="E162" s="476"/>
      <c r="F162" s="432">
        <f t="shared" si="198"/>
        <v>0</v>
      </c>
      <c r="G162" s="232"/>
      <c r="H162" s="107"/>
      <c r="I162" s="233">
        <f t="shared" si="199"/>
        <v>0</v>
      </c>
      <c r="J162" s="107"/>
      <c r="K162" s="108"/>
      <c r="L162" s="233">
        <f t="shared" si="200"/>
        <v>0</v>
      </c>
      <c r="M162" s="235"/>
      <c r="N162" s="108"/>
      <c r="O162" s="233">
        <f t="shared" si="201"/>
        <v>0</v>
      </c>
      <c r="P162" s="236"/>
      <c r="R162" s="514"/>
    </row>
    <row r="163" spans="1:18" hidden="1" x14ac:dyDescent="0.25">
      <c r="A163" s="220">
        <v>2390</v>
      </c>
      <c r="B163" s="164" t="s">
        <v>176</v>
      </c>
      <c r="C163" s="170">
        <f t="shared" si="185"/>
        <v>0</v>
      </c>
      <c r="D163" s="241">
        <v>0</v>
      </c>
      <c r="E163" s="478"/>
      <c r="F163" s="426">
        <f t="shared" si="198"/>
        <v>0</v>
      </c>
      <c r="G163" s="241"/>
      <c r="H163" s="243"/>
      <c r="I163" s="224">
        <f t="shared" si="199"/>
        <v>0</v>
      </c>
      <c r="J163" s="243"/>
      <c r="K163" s="242"/>
      <c r="L163" s="224">
        <f t="shared" si="200"/>
        <v>0</v>
      </c>
      <c r="M163" s="244"/>
      <c r="N163" s="242"/>
      <c r="O163" s="224">
        <f t="shared" si="201"/>
        <v>0</v>
      </c>
      <c r="P163" s="226"/>
      <c r="R163" s="514"/>
    </row>
    <row r="164" spans="1:18" hidden="1" x14ac:dyDescent="0.25">
      <c r="A164" s="76">
        <v>2400</v>
      </c>
      <c r="B164" s="213" t="s">
        <v>177</v>
      </c>
      <c r="C164" s="77">
        <f t="shared" si="185"/>
        <v>0</v>
      </c>
      <c r="D164" s="254">
        <v>0</v>
      </c>
      <c r="E164" s="481"/>
      <c r="F164" s="424">
        <f t="shared" si="198"/>
        <v>0</v>
      </c>
      <c r="G164" s="254"/>
      <c r="H164" s="256"/>
      <c r="I164" s="215">
        <f t="shared" si="199"/>
        <v>0</v>
      </c>
      <c r="J164" s="256"/>
      <c r="K164" s="255"/>
      <c r="L164" s="215">
        <f t="shared" si="200"/>
        <v>0</v>
      </c>
      <c r="M164" s="257"/>
      <c r="N164" s="255"/>
      <c r="O164" s="215">
        <f t="shared" si="201"/>
        <v>0</v>
      </c>
      <c r="P164" s="245"/>
      <c r="R164" s="514"/>
    </row>
    <row r="165" spans="1:18" ht="24" hidden="1" x14ac:dyDescent="0.25">
      <c r="A165" s="76">
        <v>2500</v>
      </c>
      <c r="B165" s="213" t="s">
        <v>178</v>
      </c>
      <c r="C165" s="77">
        <f t="shared" si="185"/>
        <v>0</v>
      </c>
      <c r="D165" s="214">
        <f>SUM(D166,D171)</f>
        <v>0</v>
      </c>
      <c r="E165" s="473">
        <f t="shared" ref="E165:O165" si="202">SUM(E166,E171)</f>
        <v>0</v>
      </c>
      <c r="F165" s="424">
        <f t="shared" si="202"/>
        <v>0</v>
      </c>
      <c r="G165" s="214">
        <f t="shared" si="202"/>
        <v>0</v>
      </c>
      <c r="H165" s="87">
        <f t="shared" si="202"/>
        <v>0</v>
      </c>
      <c r="I165" s="215">
        <f t="shared" si="202"/>
        <v>0</v>
      </c>
      <c r="J165" s="87">
        <f t="shared" si="202"/>
        <v>0</v>
      </c>
      <c r="K165" s="88">
        <f t="shared" si="202"/>
        <v>0</v>
      </c>
      <c r="L165" s="215">
        <f t="shared" si="202"/>
        <v>0</v>
      </c>
      <c r="M165" s="216">
        <f t="shared" si="202"/>
        <v>0</v>
      </c>
      <c r="N165" s="217">
        <f t="shared" si="202"/>
        <v>0</v>
      </c>
      <c r="O165" s="218">
        <f t="shared" si="202"/>
        <v>0</v>
      </c>
      <c r="P165" s="219"/>
      <c r="R165" s="514"/>
    </row>
    <row r="166" spans="1:18" ht="16.5" hidden="1" customHeight="1" x14ac:dyDescent="0.25">
      <c r="A166" s="498">
        <v>2510</v>
      </c>
      <c r="B166" s="91" t="s">
        <v>179</v>
      </c>
      <c r="C166" s="92">
        <f t="shared" si="185"/>
        <v>0</v>
      </c>
      <c r="D166" s="246">
        <f>SUM(D167:D170)</f>
        <v>0</v>
      </c>
      <c r="E166" s="480">
        <f t="shared" ref="E166:O166" si="203">SUM(E167:E170)</f>
        <v>0</v>
      </c>
      <c r="F166" s="433">
        <f t="shared" si="203"/>
        <v>0</v>
      </c>
      <c r="G166" s="246">
        <f t="shared" si="203"/>
        <v>0</v>
      </c>
      <c r="H166" s="248">
        <f t="shared" si="203"/>
        <v>0</v>
      </c>
      <c r="I166" s="228">
        <f t="shared" si="203"/>
        <v>0</v>
      </c>
      <c r="J166" s="248">
        <f t="shared" si="203"/>
        <v>0</v>
      </c>
      <c r="K166" s="247">
        <f t="shared" si="203"/>
        <v>0</v>
      </c>
      <c r="L166" s="228">
        <f t="shared" si="203"/>
        <v>0</v>
      </c>
      <c r="M166" s="113">
        <f t="shared" si="203"/>
        <v>0</v>
      </c>
      <c r="N166" s="258">
        <f t="shared" si="203"/>
        <v>0</v>
      </c>
      <c r="O166" s="259">
        <f t="shared" si="203"/>
        <v>0</v>
      </c>
      <c r="P166" s="260"/>
      <c r="R166" s="514"/>
    </row>
    <row r="167" spans="1:18" ht="24" hidden="1" x14ac:dyDescent="0.25">
      <c r="A167" s="58">
        <v>2512</v>
      </c>
      <c r="B167" s="101" t="s">
        <v>180</v>
      </c>
      <c r="C167" s="102">
        <f t="shared" si="185"/>
        <v>0</v>
      </c>
      <c r="D167" s="232">
        <v>0</v>
      </c>
      <c r="E167" s="476"/>
      <c r="F167" s="432">
        <f t="shared" ref="F167:F172" si="204">D167+E167</f>
        <v>0</v>
      </c>
      <c r="G167" s="232"/>
      <c r="H167" s="107"/>
      <c r="I167" s="233">
        <f t="shared" ref="I167:I172" si="205">G167+H167</f>
        <v>0</v>
      </c>
      <c r="J167" s="107"/>
      <c r="K167" s="108"/>
      <c r="L167" s="233">
        <f t="shared" ref="L167:L172" si="206">J167+K167</f>
        <v>0</v>
      </c>
      <c r="M167" s="235"/>
      <c r="N167" s="108"/>
      <c r="O167" s="233">
        <f t="shared" ref="O167:O172" si="207">M167+N167</f>
        <v>0</v>
      </c>
      <c r="P167" s="236"/>
      <c r="R167" s="514"/>
    </row>
    <row r="168" spans="1:18" ht="36" hidden="1" x14ac:dyDescent="0.25">
      <c r="A168" s="58">
        <v>2513</v>
      </c>
      <c r="B168" s="101" t="s">
        <v>181</v>
      </c>
      <c r="C168" s="102">
        <f t="shared" si="185"/>
        <v>0</v>
      </c>
      <c r="D168" s="232">
        <v>0</v>
      </c>
      <c r="E168" s="476"/>
      <c r="F168" s="432">
        <f t="shared" si="204"/>
        <v>0</v>
      </c>
      <c r="G168" s="232"/>
      <c r="H168" s="107"/>
      <c r="I168" s="233">
        <f t="shared" si="205"/>
        <v>0</v>
      </c>
      <c r="J168" s="107"/>
      <c r="K168" s="108"/>
      <c r="L168" s="233">
        <f t="shared" si="206"/>
        <v>0</v>
      </c>
      <c r="M168" s="235"/>
      <c r="N168" s="108"/>
      <c r="O168" s="233">
        <f t="shared" si="207"/>
        <v>0</v>
      </c>
      <c r="P168" s="236"/>
      <c r="R168" s="514"/>
    </row>
    <row r="169" spans="1:18" ht="24" hidden="1" x14ac:dyDescent="0.25">
      <c r="A169" s="58">
        <v>2515</v>
      </c>
      <c r="B169" s="101" t="s">
        <v>182</v>
      </c>
      <c r="C169" s="102">
        <f t="shared" si="185"/>
        <v>0</v>
      </c>
      <c r="D169" s="232">
        <v>0</v>
      </c>
      <c r="E169" s="476"/>
      <c r="F169" s="432">
        <f t="shared" si="204"/>
        <v>0</v>
      </c>
      <c r="G169" s="232"/>
      <c r="H169" s="107"/>
      <c r="I169" s="233">
        <f t="shared" si="205"/>
        <v>0</v>
      </c>
      <c r="J169" s="107"/>
      <c r="K169" s="108"/>
      <c r="L169" s="233">
        <f t="shared" si="206"/>
        <v>0</v>
      </c>
      <c r="M169" s="235"/>
      <c r="N169" s="108"/>
      <c r="O169" s="233">
        <f t="shared" si="207"/>
        <v>0</v>
      </c>
      <c r="P169" s="236"/>
      <c r="R169" s="514"/>
    </row>
    <row r="170" spans="1:18" ht="24" hidden="1" x14ac:dyDescent="0.25">
      <c r="A170" s="58">
        <v>2519</v>
      </c>
      <c r="B170" s="101" t="s">
        <v>183</v>
      </c>
      <c r="C170" s="102">
        <f t="shared" si="185"/>
        <v>0</v>
      </c>
      <c r="D170" s="232">
        <v>0</v>
      </c>
      <c r="E170" s="476"/>
      <c r="F170" s="432">
        <f t="shared" si="204"/>
        <v>0</v>
      </c>
      <c r="G170" s="232"/>
      <c r="H170" s="107"/>
      <c r="I170" s="233">
        <f t="shared" si="205"/>
        <v>0</v>
      </c>
      <c r="J170" s="107"/>
      <c r="K170" s="108"/>
      <c r="L170" s="233">
        <f t="shared" si="206"/>
        <v>0</v>
      </c>
      <c r="M170" s="235"/>
      <c r="N170" s="108"/>
      <c r="O170" s="233">
        <f t="shared" si="207"/>
        <v>0</v>
      </c>
      <c r="P170" s="236"/>
      <c r="R170" s="514"/>
    </row>
    <row r="171" spans="1:18" ht="24" hidden="1" x14ac:dyDescent="0.25">
      <c r="A171" s="237">
        <v>2520</v>
      </c>
      <c r="B171" s="101" t="s">
        <v>184</v>
      </c>
      <c r="C171" s="102">
        <f t="shared" si="185"/>
        <v>0</v>
      </c>
      <c r="D171" s="232">
        <v>0</v>
      </c>
      <c r="E171" s="476"/>
      <c r="F171" s="432">
        <f t="shared" si="204"/>
        <v>0</v>
      </c>
      <c r="G171" s="232"/>
      <c r="H171" s="107"/>
      <c r="I171" s="233">
        <f t="shared" si="205"/>
        <v>0</v>
      </c>
      <c r="J171" s="107"/>
      <c r="K171" s="108"/>
      <c r="L171" s="233">
        <f t="shared" si="206"/>
        <v>0</v>
      </c>
      <c r="M171" s="235"/>
      <c r="N171" s="108"/>
      <c r="O171" s="233">
        <f t="shared" si="207"/>
        <v>0</v>
      </c>
      <c r="P171" s="236"/>
      <c r="R171" s="514"/>
    </row>
    <row r="172" spans="1:18" s="261" customFormat="1" ht="36" hidden="1" customHeight="1" x14ac:dyDescent="0.25">
      <c r="A172" s="21">
        <v>2800</v>
      </c>
      <c r="B172" s="91" t="s">
        <v>185</v>
      </c>
      <c r="C172" s="92">
        <f t="shared" si="185"/>
        <v>0</v>
      </c>
      <c r="D172" s="50">
        <v>0</v>
      </c>
      <c r="E172" s="442"/>
      <c r="F172" s="443">
        <f t="shared" si="204"/>
        <v>0</v>
      </c>
      <c r="G172" s="50"/>
      <c r="H172" s="52"/>
      <c r="I172" s="53">
        <f t="shared" si="205"/>
        <v>0</v>
      </c>
      <c r="J172" s="52"/>
      <c r="K172" s="51"/>
      <c r="L172" s="53">
        <f t="shared" si="206"/>
        <v>0</v>
      </c>
      <c r="M172" s="55"/>
      <c r="N172" s="51"/>
      <c r="O172" s="53">
        <f t="shared" si="207"/>
        <v>0</v>
      </c>
      <c r="P172" s="56"/>
      <c r="R172" s="514"/>
    </row>
    <row r="173" spans="1:18" hidden="1" x14ac:dyDescent="0.25">
      <c r="A173" s="205">
        <v>3000</v>
      </c>
      <c r="B173" s="205" t="s">
        <v>186</v>
      </c>
      <c r="C173" s="206">
        <f t="shared" si="185"/>
        <v>0</v>
      </c>
      <c r="D173" s="207">
        <f>SUM(D174,D184)</f>
        <v>0</v>
      </c>
      <c r="E173" s="472">
        <f t="shared" ref="E173:F173" si="208">SUM(E174,E184)</f>
        <v>0</v>
      </c>
      <c r="F173" s="431">
        <f t="shared" si="208"/>
        <v>0</v>
      </c>
      <c r="G173" s="207">
        <f>SUM(G174,G184)</f>
        <v>0</v>
      </c>
      <c r="H173" s="209">
        <f t="shared" ref="H173:I173" si="209">SUM(H174,H184)</f>
        <v>0</v>
      </c>
      <c r="I173" s="210">
        <f t="shared" si="209"/>
        <v>0</v>
      </c>
      <c r="J173" s="209">
        <f>SUM(J174,J184)</f>
        <v>0</v>
      </c>
      <c r="K173" s="208">
        <f t="shared" ref="K173:L173" si="210">SUM(K174,K184)</f>
        <v>0</v>
      </c>
      <c r="L173" s="210">
        <f t="shared" si="210"/>
        <v>0</v>
      </c>
      <c r="M173" s="206">
        <f>SUM(M174,M184)</f>
        <v>0</v>
      </c>
      <c r="N173" s="208">
        <f t="shared" ref="N173:O173" si="211">SUM(N174,N184)</f>
        <v>0</v>
      </c>
      <c r="O173" s="210">
        <f t="shared" si="211"/>
        <v>0</v>
      </c>
      <c r="P173" s="212"/>
      <c r="R173" s="514"/>
    </row>
    <row r="174" spans="1:18" ht="24" hidden="1" x14ac:dyDescent="0.25">
      <c r="A174" s="76">
        <v>3200</v>
      </c>
      <c r="B174" s="262" t="s">
        <v>187</v>
      </c>
      <c r="C174" s="77">
        <f t="shared" si="185"/>
        <v>0</v>
      </c>
      <c r="D174" s="214">
        <f>SUM(D175,D179)</f>
        <v>0</v>
      </c>
      <c r="E174" s="473">
        <f t="shared" ref="E174:O174" si="212">SUM(E175,E179)</f>
        <v>0</v>
      </c>
      <c r="F174" s="424">
        <f t="shared" si="212"/>
        <v>0</v>
      </c>
      <c r="G174" s="214">
        <f t="shared" si="212"/>
        <v>0</v>
      </c>
      <c r="H174" s="87">
        <f t="shared" si="212"/>
        <v>0</v>
      </c>
      <c r="I174" s="215">
        <f t="shared" si="212"/>
        <v>0</v>
      </c>
      <c r="J174" s="87">
        <f t="shared" si="212"/>
        <v>0</v>
      </c>
      <c r="K174" s="88">
        <f t="shared" si="212"/>
        <v>0</v>
      </c>
      <c r="L174" s="215">
        <f t="shared" si="212"/>
        <v>0</v>
      </c>
      <c r="M174" s="216">
        <f t="shared" si="212"/>
        <v>0</v>
      </c>
      <c r="N174" s="217">
        <f t="shared" si="212"/>
        <v>0</v>
      </c>
      <c r="O174" s="218">
        <f t="shared" si="212"/>
        <v>0</v>
      </c>
      <c r="P174" s="219"/>
      <c r="R174" s="514"/>
    </row>
    <row r="175" spans="1:18" ht="36" hidden="1" x14ac:dyDescent="0.25">
      <c r="A175" s="498">
        <v>3260</v>
      </c>
      <c r="B175" s="91" t="s">
        <v>188</v>
      </c>
      <c r="C175" s="92">
        <f t="shared" si="185"/>
        <v>0</v>
      </c>
      <c r="D175" s="246">
        <f>SUM(D176:D178)</f>
        <v>0</v>
      </c>
      <c r="E175" s="480">
        <f t="shared" ref="E175:F175" si="213">SUM(E176:E178)</f>
        <v>0</v>
      </c>
      <c r="F175" s="433">
        <f t="shared" si="213"/>
        <v>0</v>
      </c>
      <c r="G175" s="246">
        <f>SUM(G176:G178)</f>
        <v>0</v>
      </c>
      <c r="H175" s="248">
        <f t="shared" ref="H175:I175" si="214">SUM(H176:H178)</f>
        <v>0</v>
      </c>
      <c r="I175" s="228">
        <f t="shared" si="214"/>
        <v>0</v>
      </c>
      <c r="J175" s="248">
        <f>SUM(J176:J178)</f>
        <v>0</v>
      </c>
      <c r="K175" s="247">
        <f t="shared" ref="K175:L175" si="215">SUM(K176:K178)</f>
        <v>0</v>
      </c>
      <c r="L175" s="228">
        <f t="shared" si="215"/>
        <v>0</v>
      </c>
      <c r="M175" s="92">
        <f>SUM(M176:M178)</f>
        <v>0</v>
      </c>
      <c r="N175" s="247">
        <f t="shared" ref="N175:O175" si="216">SUM(N176:N178)</f>
        <v>0</v>
      </c>
      <c r="O175" s="228">
        <f t="shared" si="216"/>
        <v>0</v>
      </c>
      <c r="P175" s="231"/>
      <c r="R175" s="514"/>
    </row>
    <row r="176" spans="1:18" ht="24" hidden="1" x14ac:dyDescent="0.25">
      <c r="A176" s="58">
        <v>3261</v>
      </c>
      <c r="B176" s="101" t="s">
        <v>189</v>
      </c>
      <c r="C176" s="102">
        <f t="shared" si="185"/>
        <v>0</v>
      </c>
      <c r="D176" s="232">
        <v>0</v>
      </c>
      <c r="E176" s="476"/>
      <c r="F176" s="432">
        <f t="shared" ref="F176:F178" si="217">D176+E176</f>
        <v>0</v>
      </c>
      <c r="G176" s="232"/>
      <c r="H176" s="107"/>
      <c r="I176" s="233">
        <f t="shared" ref="I176:I178" si="218">G176+H176</f>
        <v>0</v>
      </c>
      <c r="J176" s="107"/>
      <c r="K176" s="108"/>
      <c r="L176" s="233">
        <f t="shared" ref="L176:L178" si="219">J176+K176</f>
        <v>0</v>
      </c>
      <c r="M176" s="235"/>
      <c r="N176" s="108"/>
      <c r="O176" s="233">
        <f t="shared" ref="O176:O178" si="220">M176+N176</f>
        <v>0</v>
      </c>
      <c r="P176" s="236"/>
      <c r="R176" s="514"/>
    </row>
    <row r="177" spans="1:18" ht="36" hidden="1" x14ac:dyDescent="0.25">
      <c r="A177" s="58">
        <v>3262</v>
      </c>
      <c r="B177" s="101" t="s">
        <v>190</v>
      </c>
      <c r="C177" s="102">
        <f t="shared" si="185"/>
        <v>0</v>
      </c>
      <c r="D177" s="232">
        <v>0</v>
      </c>
      <c r="E177" s="476"/>
      <c r="F177" s="432">
        <f t="shared" si="217"/>
        <v>0</v>
      </c>
      <c r="G177" s="232"/>
      <c r="H177" s="107"/>
      <c r="I177" s="233">
        <f t="shared" si="218"/>
        <v>0</v>
      </c>
      <c r="J177" s="107"/>
      <c r="K177" s="108"/>
      <c r="L177" s="233">
        <f t="shared" si="219"/>
        <v>0</v>
      </c>
      <c r="M177" s="235"/>
      <c r="N177" s="108"/>
      <c r="O177" s="233">
        <f t="shared" si="220"/>
        <v>0</v>
      </c>
      <c r="P177" s="236"/>
      <c r="R177" s="514"/>
    </row>
    <row r="178" spans="1:18" ht="24" hidden="1" x14ac:dyDescent="0.25">
      <c r="A178" s="58">
        <v>3263</v>
      </c>
      <c r="B178" s="101" t="s">
        <v>191</v>
      </c>
      <c r="C178" s="102">
        <f t="shared" si="185"/>
        <v>0</v>
      </c>
      <c r="D178" s="232">
        <v>0</v>
      </c>
      <c r="E178" s="476"/>
      <c r="F178" s="432">
        <f t="shared" si="217"/>
        <v>0</v>
      </c>
      <c r="G178" s="232"/>
      <c r="H178" s="107"/>
      <c r="I178" s="233">
        <f t="shared" si="218"/>
        <v>0</v>
      </c>
      <c r="J178" s="107"/>
      <c r="K178" s="108"/>
      <c r="L178" s="233">
        <f t="shared" si="219"/>
        <v>0</v>
      </c>
      <c r="M178" s="235"/>
      <c r="N178" s="108"/>
      <c r="O178" s="233">
        <f t="shared" si="220"/>
        <v>0</v>
      </c>
      <c r="P178" s="236"/>
      <c r="R178" s="514"/>
    </row>
    <row r="179" spans="1:18" ht="84" hidden="1" x14ac:dyDescent="0.25">
      <c r="A179" s="498">
        <v>3290</v>
      </c>
      <c r="B179" s="91" t="s">
        <v>192</v>
      </c>
      <c r="C179" s="263">
        <f t="shared" si="185"/>
        <v>0</v>
      </c>
      <c r="D179" s="246">
        <f>SUM(D180:D183)</f>
        <v>0</v>
      </c>
      <c r="E179" s="480">
        <f t="shared" ref="E179:O179" si="221">SUM(E180:E183)</f>
        <v>0</v>
      </c>
      <c r="F179" s="433">
        <f t="shared" si="221"/>
        <v>0</v>
      </c>
      <c r="G179" s="246">
        <f t="shared" si="221"/>
        <v>0</v>
      </c>
      <c r="H179" s="248">
        <f t="shared" si="221"/>
        <v>0</v>
      </c>
      <c r="I179" s="228">
        <f t="shared" si="221"/>
        <v>0</v>
      </c>
      <c r="J179" s="248">
        <f t="shared" si="221"/>
        <v>0</v>
      </c>
      <c r="K179" s="247">
        <f t="shared" si="221"/>
        <v>0</v>
      </c>
      <c r="L179" s="228">
        <f t="shared" si="221"/>
        <v>0</v>
      </c>
      <c r="M179" s="263">
        <f t="shared" si="221"/>
        <v>0</v>
      </c>
      <c r="N179" s="264">
        <f t="shared" si="221"/>
        <v>0</v>
      </c>
      <c r="O179" s="265">
        <f t="shared" si="221"/>
        <v>0</v>
      </c>
      <c r="P179" s="266"/>
      <c r="R179" s="514"/>
    </row>
    <row r="180" spans="1:18" ht="72" hidden="1" x14ac:dyDescent="0.25">
      <c r="A180" s="58">
        <v>3291</v>
      </c>
      <c r="B180" s="101" t="s">
        <v>193</v>
      </c>
      <c r="C180" s="102">
        <f t="shared" si="185"/>
        <v>0</v>
      </c>
      <c r="D180" s="232">
        <v>0</v>
      </c>
      <c r="E180" s="476"/>
      <c r="F180" s="432">
        <f t="shared" ref="F180:F183" si="222">D180+E180</f>
        <v>0</v>
      </c>
      <c r="G180" s="232"/>
      <c r="H180" s="107"/>
      <c r="I180" s="233">
        <f t="shared" ref="I180:I183" si="223">G180+H180</f>
        <v>0</v>
      </c>
      <c r="J180" s="107"/>
      <c r="K180" s="108"/>
      <c r="L180" s="233">
        <f t="shared" ref="L180:L183" si="224">J180+K180</f>
        <v>0</v>
      </c>
      <c r="M180" s="235"/>
      <c r="N180" s="108"/>
      <c r="O180" s="233">
        <f t="shared" ref="O180:O183" si="225">M180+N180</f>
        <v>0</v>
      </c>
      <c r="P180" s="236"/>
      <c r="R180" s="514"/>
    </row>
    <row r="181" spans="1:18" ht="72" hidden="1" x14ac:dyDescent="0.25">
      <c r="A181" s="58">
        <v>3292</v>
      </c>
      <c r="B181" s="101" t="s">
        <v>194</v>
      </c>
      <c r="C181" s="102">
        <f t="shared" si="185"/>
        <v>0</v>
      </c>
      <c r="D181" s="232">
        <v>0</v>
      </c>
      <c r="E181" s="476"/>
      <c r="F181" s="432">
        <f t="shared" si="222"/>
        <v>0</v>
      </c>
      <c r="G181" s="232"/>
      <c r="H181" s="107"/>
      <c r="I181" s="233">
        <f t="shared" si="223"/>
        <v>0</v>
      </c>
      <c r="J181" s="107"/>
      <c r="K181" s="108"/>
      <c r="L181" s="233">
        <f t="shared" si="224"/>
        <v>0</v>
      </c>
      <c r="M181" s="235"/>
      <c r="N181" s="108"/>
      <c r="O181" s="233">
        <f t="shared" si="225"/>
        <v>0</v>
      </c>
      <c r="P181" s="236"/>
      <c r="R181" s="514"/>
    </row>
    <row r="182" spans="1:18" ht="72" hidden="1" x14ac:dyDescent="0.25">
      <c r="A182" s="58">
        <v>3293</v>
      </c>
      <c r="B182" s="101" t="s">
        <v>195</v>
      </c>
      <c r="C182" s="102">
        <f t="shared" si="185"/>
        <v>0</v>
      </c>
      <c r="D182" s="232">
        <v>0</v>
      </c>
      <c r="E182" s="476"/>
      <c r="F182" s="432">
        <f t="shared" si="222"/>
        <v>0</v>
      </c>
      <c r="G182" s="232"/>
      <c r="H182" s="107"/>
      <c r="I182" s="233">
        <f t="shared" si="223"/>
        <v>0</v>
      </c>
      <c r="J182" s="107"/>
      <c r="K182" s="108"/>
      <c r="L182" s="233">
        <f t="shared" si="224"/>
        <v>0</v>
      </c>
      <c r="M182" s="235"/>
      <c r="N182" s="108"/>
      <c r="O182" s="233">
        <f t="shared" si="225"/>
        <v>0</v>
      </c>
      <c r="P182" s="236"/>
      <c r="R182" s="514"/>
    </row>
    <row r="183" spans="1:18" ht="60" hidden="1" x14ac:dyDescent="0.25">
      <c r="A183" s="267">
        <v>3294</v>
      </c>
      <c r="B183" s="101" t="s">
        <v>196</v>
      </c>
      <c r="C183" s="263">
        <f t="shared" si="185"/>
        <v>0</v>
      </c>
      <c r="D183" s="268">
        <v>0</v>
      </c>
      <c r="E183" s="482"/>
      <c r="F183" s="483">
        <f t="shared" si="222"/>
        <v>0</v>
      </c>
      <c r="G183" s="268"/>
      <c r="H183" s="270"/>
      <c r="I183" s="265">
        <f t="shared" si="223"/>
        <v>0</v>
      </c>
      <c r="J183" s="270"/>
      <c r="K183" s="269"/>
      <c r="L183" s="265">
        <f t="shared" si="224"/>
        <v>0</v>
      </c>
      <c r="M183" s="272"/>
      <c r="N183" s="269"/>
      <c r="O183" s="265">
        <f t="shared" si="225"/>
        <v>0</v>
      </c>
      <c r="P183" s="266"/>
      <c r="R183" s="514"/>
    </row>
    <row r="184" spans="1:18" ht="48" hidden="1" x14ac:dyDescent="0.25">
      <c r="A184" s="273">
        <v>3300</v>
      </c>
      <c r="B184" s="262" t="s">
        <v>197</v>
      </c>
      <c r="C184" s="216">
        <f t="shared" si="185"/>
        <v>0</v>
      </c>
      <c r="D184" s="274">
        <f>SUM(D185:D186)</f>
        <v>0</v>
      </c>
      <c r="E184" s="484">
        <f t="shared" ref="E184:O184" si="226">SUM(E185:E186)</f>
        <v>0</v>
      </c>
      <c r="F184" s="485">
        <f t="shared" si="226"/>
        <v>0</v>
      </c>
      <c r="G184" s="274">
        <f t="shared" si="226"/>
        <v>0</v>
      </c>
      <c r="H184" s="275">
        <f t="shared" si="226"/>
        <v>0</v>
      </c>
      <c r="I184" s="218">
        <f t="shared" si="226"/>
        <v>0</v>
      </c>
      <c r="J184" s="275">
        <f t="shared" si="226"/>
        <v>0</v>
      </c>
      <c r="K184" s="217">
        <f t="shared" si="226"/>
        <v>0</v>
      </c>
      <c r="L184" s="218">
        <f t="shared" si="226"/>
        <v>0</v>
      </c>
      <c r="M184" s="216">
        <f t="shared" si="226"/>
        <v>0</v>
      </c>
      <c r="N184" s="217">
        <f t="shared" si="226"/>
        <v>0</v>
      </c>
      <c r="O184" s="218">
        <f t="shared" si="226"/>
        <v>0</v>
      </c>
      <c r="P184" s="219"/>
      <c r="R184" s="514"/>
    </row>
    <row r="185" spans="1:18" ht="48" hidden="1" x14ac:dyDescent="0.25">
      <c r="A185" s="163">
        <v>3310</v>
      </c>
      <c r="B185" s="164" t="s">
        <v>198</v>
      </c>
      <c r="C185" s="170">
        <f t="shared" si="185"/>
        <v>0</v>
      </c>
      <c r="D185" s="241">
        <v>0</v>
      </c>
      <c r="E185" s="478"/>
      <c r="F185" s="426">
        <f t="shared" ref="F185:F186" si="227">D185+E185</f>
        <v>0</v>
      </c>
      <c r="G185" s="241"/>
      <c r="H185" s="243"/>
      <c r="I185" s="224">
        <f t="shared" ref="I185:I186" si="228">G185+H185</f>
        <v>0</v>
      </c>
      <c r="J185" s="243"/>
      <c r="K185" s="242"/>
      <c r="L185" s="224">
        <f t="shared" ref="L185:L186" si="229">J185+K185</f>
        <v>0</v>
      </c>
      <c r="M185" s="244"/>
      <c r="N185" s="242"/>
      <c r="O185" s="224">
        <f t="shared" ref="O185:O186" si="230">M185+N185</f>
        <v>0</v>
      </c>
      <c r="P185" s="226"/>
      <c r="R185" s="514"/>
    </row>
    <row r="186" spans="1:18" ht="48.75" hidden="1" customHeight="1" x14ac:dyDescent="0.25">
      <c r="A186" s="48">
        <v>3320</v>
      </c>
      <c r="B186" s="91" t="s">
        <v>199</v>
      </c>
      <c r="C186" s="92">
        <f t="shared" si="185"/>
        <v>0</v>
      </c>
      <c r="D186" s="227">
        <v>0</v>
      </c>
      <c r="E186" s="475"/>
      <c r="F186" s="433">
        <f t="shared" si="227"/>
        <v>0</v>
      </c>
      <c r="G186" s="227"/>
      <c r="H186" s="97"/>
      <c r="I186" s="228">
        <f t="shared" si="228"/>
        <v>0</v>
      </c>
      <c r="J186" s="97"/>
      <c r="K186" s="98"/>
      <c r="L186" s="228">
        <f t="shared" si="229"/>
        <v>0</v>
      </c>
      <c r="M186" s="230"/>
      <c r="N186" s="98"/>
      <c r="O186" s="228">
        <f t="shared" si="230"/>
        <v>0</v>
      </c>
      <c r="P186" s="231"/>
      <c r="R186" s="514"/>
    </row>
    <row r="187" spans="1:18" hidden="1" x14ac:dyDescent="0.25">
      <c r="A187" s="277">
        <v>4000</v>
      </c>
      <c r="B187" s="205" t="s">
        <v>200</v>
      </c>
      <c r="C187" s="206">
        <f t="shared" si="185"/>
        <v>0</v>
      </c>
      <c r="D187" s="207">
        <f>SUM(D188,D191)</f>
        <v>0</v>
      </c>
      <c r="E187" s="472">
        <f t="shared" ref="E187:F187" si="231">SUM(E188,E191)</f>
        <v>0</v>
      </c>
      <c r="F187" s="431">
        <f t="shared" si="231"/>
        <v>0</v>
      </c>
      <c r="G187" s="207">
        <f>SUM(G188,G191)</f>
        <v>0</v>
      </c>
      <c r="H187" s="209">
        <f t="shared" ref="H187:I187" si="232">SUM(H188,H191)</f>
        <v>0</v>
      </c>
      <c r="I187" s="210">
        <f t="shared" si="232"/>
        <v>0</v>
      </c>
      <c r="J187" s="209">
        <f>SUM(J188,J191)</f>
        <v>0</v>
      </c>
      <c r="K187" s="208">
        <f t="shared" ref="K187:L187" si="233">SUM(K188,K191)</f>
        <v>0</v>
      </c>
      <c r="L187" s="210">
        <f t="shared" si="233"/>
        <v>0</v>
      </c>
      <c r="M187" s="206">
        <f>SUM(M188,M191)</f>
        <v>0</v>
      </c>
      <c r="N187" s="208">
        <f t="shared" ref="N187:O187" si="234">SUM(N188,N191)</f>
        <v>0</v>
      </c>
      <c r="O187" s="210">
        <f t="shared" si="234"/>
        <v>0</v>
      </c>
      <c r="P187" s="212"/>
      <c r="R187" s="514"/>
    </row>
    <row r="188" spans="1:18" ht="24" hidden="1" x14ac:dyDescent="0.25">
      <c r="A188" s="278">
        <v>4200</v>
      </c>
      <c r="B188" s="213" t="s">
        <v>201</v>
      </c>
      <c r="C188" s="77">
        <f t="shared" si="185"/>
        <v>0</v>
      </c>
      <c r="D188" s="214">
        <f>SUM(D189,D190)</f>
        <v>0</v>
      </c>
      <c r="E188" s="473">
        <f t="shared" ref="E188:F188" si="235">SUM(E189,E190)</f>
        <v>0</v>
      </c>
      <c r="F188" s="424">
        <f t="shared" si="235"/>
        <v>0</v>
      </c>
      <c r="G188" s="214">
        <f>SUM(G189,G190)</f>
        <v>0</v>
      </c>
      <c r="H188" s="87">
        <f t="shared" ref="H188:I188" si="236">SUM(H189,H190)</f>
        <v>0</v>
      </c>
      <c r="I188" s="215">
        <f t="shared" si="236"/>
        <v>0</v>
      </c>
      <c r="J188" s="87">
        <f>SUM(J189,J190)</f>
        <v>0</v>
      </c>
      <c r="K188" s="88">
        <f t="shared" ref="K188:L188" si="237">SUM(K189,K190)</f>
        <v>0</v>
      </c>
      <c r="L188" s="215">
        <f t="shared" si="237"/>
        <v>0</v>
      </c>
      <c r="M188" s="77">
        <f>SUM(M189,M190)</f>
        <v>0</v>
      </c>
      <c r="N188" s="88">
        <f t="shared" ref="N188:O188" si="238">SUM(N189,N190)</f>
        <v>0</v>
      </c>
      <c r="O188" s="215">
        <f t="shared" si="238"/>
        <v>0</v>
      </c>
      <c r="P188" s="245"/>
      <c r="R188" s="514"/>
    </row>
    <row r="189" spans="1:18" ht="36" hidden="1" x14ac:dyDescent="0.25">
      <c r="A189" s="498">
        <v>4240</v>
      </c>
      <c r="B189" s="91" t="s">
        <v>202</v>
      </c>
      <c r="C189" s="92">
        <f t="shared" si="185"/>
        <v>0</v>
      </c>
      <c r="D189" s="227">
        <v>0</v>
      </c>
      <c r="E189" s="475"/>
      <c r="F189" s="433">
        <f t="shared" ref="F189:F190" si="239">D189+E189</f>
        <v>0</v>
      </c>
      <c r="G189" s="227"/>
      <c r="H189" s="97"/>
      <c r="I189" s="228">
        <f t="shared" ref="I189:I190" si="240">G189+H189</f>
        <v>0</v>
      </c>
      <c r="J189" s="97"/>
      <c r="K189" s="98"/>
      <c r="L189" s="228">
        <f t="shared" ref="L189:L190" si="241">J189+K189</f>
        <v>0</v>
      </c>
      <c r="M189" s="230"/>
      <c r="N189" s="98"/>
      <c r="O189" s="228">
        <f t="shared" ref="O189:O190" si="242">M189+N189</f>
        <v>0</v>
      </c>
      <c r="P189" s="231"/>
      <c r="R189" s="514"/>
    </row>
    <row r="190" spans="1:18" ht="24" hidden="1" x14ac:dyDescent="0.25">
      <c r="A190" s="237">
        <v>4250</v>
      </c>
      <c r="B190" s="101" t="s">
        <v>203</v>
      </c>
      <c r="C190" s="102">
        <f t="shared" si="185"/>
        <v>0</v>
      </c>
      <c r="D190" s="232">
        <v>0</v>
      </c>
      <c r="E190" s="476"/>
      <c r="F190" s="432">
        <f t="shared" si="239"/>
        <v>0</v>
      </c>
      <c r="G190" s="232"/>
      <c r="H190" s="107"/>
      <c r="I190" s="233">
        <f t="shared" si="240"/>
        <v>0</v>
      </c>
      <c r="J190" s="107"/>
      <c r="K190" s="108"/>
      <c r="L190" s="233">
        <f t="shared" si="241"/>
        <v>0</v>
      </c>
      <c r="M190" s="235"/>
      <c r="N190" s="108"/>
      <c r="O190" s="233">
        <f t="shared" si="242"/>
        <v>0</v>
      </c>
      <c r="P190" s="236"/>
      <c r="R190" s="514"/>
    </row>
    <row r="191" spans="1:18" hidden="1" x14ac:dyDescent="0.25">
      <c r="A191" s="76">
        <v>4300</v>
      </c>
      <c r="B191" s="213" t="s">
        <v>204</v>
      </c>
      <c r="C191" s="77">
        <f t="shared" si="185"/>
        <v>0</v>
      </c>
      <c r="D191" s="214">
        <f>SUM(D192)</f>
        <v>0</v>
      </c>
      <c r="E191" s="473">
        <f t="shared" ref="E191:F191" si="243">SUM(E192)</f>
        <v>0</v>
      </c>
      <c r="F191" s="424">
        <f t="shared" si="243"/>
        <v>0</v>
      </c>
      <c r="G191" s="214">
        <f>SUM(G192)</f>
        <v>0</v>
      </c>
      <c r="H191" s="87">
        <f t="shared" ref="H191:I191" si="244">SUM(H192)</f>
        <v>0</v>
      </c>
      <c r="I191" s="215">
        <f t="shared" si="244"/>
        <v>0</v>
      </c>
      <c r="J191" s="87">
        <f>SUM(J192)</f>
        <v>0</v>
      </c>
      <c r="K191" s="88">
        <f t="shared" ref="K191:L191" si="245">SUM(K192)</f>
        <v>0</v>
      </c>
      <c r="L191" s="215">
        <f t="shared" si="245"/>
        <v>0</v>
      </c>
      <c r="M191" s="77">
        <f>SUM(M192)</f>
        <v>0</v>
      </c>
      <c r="N191" s="88">
        <f t="shared" ref="N191:O191" si="246">SUM(N192)</f>
        <v>0</v>
      </c>
      <c r="O191" s="215">
        <f t="shared" si="246"/>
        <v>0</v>
      </c>
      <c r="P191" s="245"/>
      <c r="R191" s="514"/>
    </row>
    <row r="192" spans="1:18" ht="24" hidden="1" x14ac:dyDescent="0.25">
      <c r="A192" s="498">
        <v>4310</v>
      </c>
      <c r="B192" s="91" t="s">
        <v>205</v>
      </c>
      <c r="C192" s="92">
        <f t="shared" si="185"/>
        <v>0</v>
      </c>
      <c r="D192" s="246">
        <f>SUM(D193:D193)</f>
        <v>0</v>
      </c>
      <c r="E192" s="480">
        <f t="shared" ref="E192:F192" si="247">SUM(E193:E193)</f>
        <v>0</v>
      </c>
      <c r="F192" s="433">
        <f t="shared" si="247"/>
        <v>0</v>
      </c>
      <c r="G192" s="246">
        <f>SUM(G193:G193)</f>
        <v>0</v>
      </c>
      <c r="H192" s="248">
        <f t="shared" ref="H192:I192" si="248">SUM(H193:H193)</f>
        <v>0</v>
      </c>
      <c r="I192" s="228">
        <f t="shared" si="248"/>
        <v>0</v>
      </c>
      <c r="J192" s="248">
        <f>SUM(J193:J193)</f>
        <v>0</v>
      </c>
      <c r="K192" s="247">
        <f t="shared" ref="K192:L192" si="249">SUM(K193:K193)</f>
        <v>0</v>
      </c>
      <c r="L192" s="228">
        <f t="shared" si="249"/>
        <v>0</v>
      </c>
      <c r="M192" s="92">
        <f>SUM(M193:M193)</f>
        <v>0</v>
      </c>
      <c r="N192" s="247">
        <f t="shared" ref="N192:O192" si="250">SUM(N193:N193)</f>
        <v>0</v>
      </c>
      <c r="O192" s="228">
        <f t="shared" si="250"/>
        <v>0</v>
      </c>
      <c r="P192" s="231"/>
      <c r="R192" s="514"/>
    </row>
    <row r="193" spans="1:18" ht="36" hidden="1" x14ac:dyDescent="0.25">
      <c r="A193" s="58">
        <v>4311</v>
      </c>
      <c r="B193" s="101" t="s">
        <v>206</v>
      </c>
      <c r="C193" s="102">
        <f t="shared" si="185"/>
        <v>0</v>
      </c>
      <c r="D193" s="232">
        <v>0</v>
      </c>
      <c r="E193" s="476"/>
      <c r="F193" s="432">
        <f>D193+E193</f>
        <v>0</v>
      </c>
      <c r="G193" s="232"/>
      <c r="H193" s="107"/>
      <c r="I193" s="233">
        <f>G193+H193</f>
        <v>0</v>
      </c>
      <c r="J193" s="107"/>
      <c r="K193" s="108"/>
      <c r="L193" s="233">
        <f>J193+K193</f>
        <v>0</v>
      </c>
      <c r="M193" s="235"/>
      <c r="N193" s="108"/>
      <c r="O193" s="233">
        <f>M193+N193</f>
        <v>0</v>
      </c>
      <c r="P193" s="236"/>
      <c r="R193" s="514"/>
    </row>
    <row r="194" spans="1:18" s="27" customFormat="1" ht="24" x14ac:dyDescent="0.25">
      <c r="A194" s="279"/>
      <c r="B194" s="21" t="s">
        <v>207</v>
      </c>
      <c r="C194" s="199">
        <f t="shared" si="185"/>
        <v>190621</v>
      </c>
      <c r="D194" s="200">
        <f>SUM(D195,D230,D269)</f>
        <v>190621</v>
      </c>
      <c r="E194" s="471">
        <f t="shared" ref="E194:F194" si="251">SUM(E195,E230,E269)</f>
        <v>0</v>
      </c>
      <c r="F194" s="430">
        <f t="shared" si="251"/>
        <v>190621</v>
      </c>
      <c r="G194" s="200">
        <f>SUM(G195,G230,G269)</f>
        <v>0</v>
      </c>
      <c r="H194" s="202">
        <f t="shared" ref="H194:I194" si="252">SUM(H195,H230,H269)</f>
        <v>0</v>
      </c>
      <c r="I194" s="203">
        <f t="shared" si="252"/>
        <v>0</v>
      </c>
      <c r="J194" s="202">
        <f>SUM(J195,J230,J269)</f>
        <v>0</v>
      </c>
      <c r="K194" s="201">
        <f t="shared" ref="K194:L194" si="253">SUM(K195,K230,K269)</f>
        <v>0</v>
      </c>
      <c r="L194" s="203">
        <f t="shared" si="253"/>
        <v>0</v>
      </c>
      <c r="M194" s="280">
        <f>SUM(M195,M230,M269)</f>
        <v>0</v>
      </c>
      <c r="N194" s="281">
        <f t="shared" ref="N194:O194" si="254">SUM(N195,N230,N269)</f>
        <v>0</v>
      </c>
      <c r="O194" s="282">
        <f t="shared" si="254"/>
        <v>0</v>
      </c>
      <c r="P194" s="283"/>
      <c r="R194" s="514"/>
    </row>
    <row r="195" spans="1:18" x14ac:dyDescent="0.25">
      <c r="A195" s="205">
        <v>5000</v>
      </c>
      <c r="B195" s="205" t="s">
        <v>208</v>
      </c>
      <c r="C195" s="206">
        <f t="shared" si="185"/>
        <v>190621</v>
      </c>
      <c r="D195" s="207">
        <f>D196+D204</f>
        <v>190621</v>
      </c>
      <c r="E195" s="472">
        <f t="shared" ref="E195:F195" si="255">E196+E204</f>
        <v>0</v>
      </c>
      <c r="F195" s="431">
        <f t="shared" si="255"/>
        <v>190621</v>
      </c>
      <c r="G195" s="207">
        <f>G196+G204</f>
        <v>0</v>
      </c>
      <c r="H195" s="209">
        <f t="shared" ref="H195:I195" si="256">H196+H204</f>
        <v>0</v>
      </c>
      <c r="I195" s="210">
        <f t="shared" si="256"/>
        <v>0</v>
      </c>
      <c r="J195" s="209">
        <f>J196+J204</f>
        <v>0</v>
      </c>
      <c r="K195" s="208">
        <f t="shared" ref="K195:L195" si="257">K196+K204</f>
        <v>0</v>
      </c>
      <c r="L195" s="210">
        <f t="shared" si="257"/>
        <v>0</v>
      </c>
      <c r="M195" s="206">
        <f>M196+M204</f>
        <v>0</v>
      </c>
      <c r="N195" s="208">
        <f t="shared" ref="N195:O195" si="258">N196+N204</f>
        <v>0</v>
      </c>
      <c r="O195" s="210">
        <f t="shared" si="258"/>
        <v>0</v>
      </c>
      <c r="P195" s="212"/>
      <c r="R195" s="514"/>
    </row>
    <row r="196" spans="1:18" hidden="1" x14ac:dyDescent="0.25">
      <c r="A196" s="76">
        <v>5100</v>
      </c>
      <c r="B196" s="213" t="s">
        <v>209</v>
      </c>
      <c r="C196" s="77">
        <f t="shared" si="185"/>
        <v>0</v>
      </c>
      <c r="D196" s="214">
        <f>D197+D198+D201+D202+D203</f>
        <v>0</v>
      </c>
      <c r="E196" s="473">
        <f t="shared" ref="E196:F196" si="259">E197+E198+E201+E202+E203</f>
        <v>0</v>
      </c>
      <c r="F196" s="424">
        <f t="shared" si="259"/>
        <v>0</v>
      </c>
      <c r="G196" s="214">
        <f>G197+G198+G201+G202+G203</f>
        <v>0</v>
      </c>
      <c r="H196" s="87">
        <f t="shared" ref="H196:I196" si="260">H197+H198+H201+H202+H203</f>
        <v>0</v>
      </c>
      <c r="I196" s="215">
        <f t="shared" si="260"/>
        <v>0</v>
      </c>
      <c r="J196" s="87">
        <f>J197+J198+J201+J202+J203</f>
        <v>0</v>
      </c>
      <c r="K196" s="88">
        <f t="shared" ref="K196:L196" si="261">K197+K198+K201+K202+K203</f>
        <v>0</v>
      </c>
      <c r="L196" s="215">
        <f t="shared" si="261"/>
        <v>0</v>
      </c>
      <c r="M196" s="77">
        <f>M197+M198+M201+M202+M203</f>
        <v>0</v>
      </c>
      <c r="N196" s="88">
        <f t="shared" ref="N196:O196" si="262">N197+N198+N201+N202+N203</f>
        <v>0</v>
      </c>
      <c r="O196" s="215">
        <f t="shared" si="262"/>
        <v>0</v>
      </c>
      <c r="P196" s="245"/>
      <c r="R196" s="514"/>
    </row>
    <row r="197" spans="1:18" hidden="1" x14ac:dyDescent="0.25">
      <c r="A197" s="498">
        <v>5110</v>
      </c>
      <c r="B197" s="91" t="s">
        <v>210</v>
      </c>
      <c r="C197" s="92">
        <f t="shared" si="185"/>
        <v>0</v>
      </c>
      <c r="D197" s="227">
        <v>0</v>
      </c>
      <c r="E197" s="475"/>
      <c r="F197" s="433">
        <f>D197+E197</f>
        <v>0</v>
      </c>
      <c r="G197" s="227"/>
      <c r="H197" s="97"/>
      <c r="I197" s="228">
        <f>G197+H197</f>
        <v>0</v>
      </c>
      <c r="J197" s="97"/>
      <c r="K197" s="98"/>
      <c r="L197" s="228">
        <f>J197+K197</f>
        <v>0</v>
      </c>
      <c r="M197" s="230"/>
      <c r="N197" s="98"/>
      <c r="O197" s="228">
        <f>M197+N197</f>
        <v>0</v>
      </c>
      <c r="P197" s="231"/>
      <c r="R197" s="514"/>
    </row>
    <row r="198" spans="1:18" ht="24" hidden="1" x14ac:dyDescent="0.25">
      <c r="A198" s="237">
        <v>5120</v>
      </c>
      <c r="B198" s="101" t="s">
        <v>211</v>
      </c>
      <c r="C198" s="102">
        <f t="shared" si="185"/>
        <v>0</v>
      </c>
      <c r="D198" s="238">
        <f>D199+D200</f>
        <v>0</v>
      </c>
      <c r="E198" s="477">
        <f t="shared" ref="E198:F198" si="263">E199+E200</f>
        <v>0</v>
      </c>
      <c r="F198" s="432">
        <f t="shared" si="263"/>
        <v>0</v>
      </c>
      <c r="G198" s="238">
        <f>G199+G200</f>
        <v>0</v>
      </c>
      <c r="H198" s="240">
        <f t="shared" ref="H198:I198" si="264">H199+H200</f>
        <v>0</v>
      </c>
      <c r="I198" s="233">
        <f t="shared" si="264"/>
        <v>0</v>
      </c>
      <c r="J198" s="240">
        <f>J199+J200</f>
        <v>0</v>
      </c>
      <c r="K198" s="239">
        <f t="shared" ref="K198:L198" si="265">K199+K200</f>
        <v>0</v>
      </c>
      <c r="L198" s="233">
        <f t="shared" si="265"/>
        <v>0</v>
      </c>
      <c r="M198" s="102">
        <f>M199+M200</f>
        <v>0</v>
      </c>
      <c r="N198" s="239">
        <f t="shared" ref="N198:O198" si="266">N199+N200</f>
        <v>0</v>
      </c>
      <c r="O198" s="233">
        <f t="shared" si="266"/>
        <v>0</v>
      </c>
      <c r="P198" s="236"/>
      <c r="R198" s="514"/>
    </row>
    <row r="199" spans="1:18" hidden="1" x14ac:dyDescent="0.25">
      <c r="A199" s="58">
        <v>5121</v>
      </c>
      <c r="B199" s="101" t="s">
        <v>212</v>
      </c>
      <c r="C199" s="102">
        <f t="shared" si="185"/>
        <v>0</v>
      </c>
      <c r="D199" s="232">
        <v>0</v>
      </c>
      <c r="E199" s="476"/>
      <c r="F199" s="432">
        <f t="shared" ref="F199:F203" si="267">D199+E199</f>
        <v>0</v>
      </c>
      <c r="G199" s="232"/>
      <c r="H199" s="107"/>
      <c r="I199" s="233">
        <f t="shared" ref="I199:I203" si="268">G199+H199</f>
        <v>0</v>
      </c>
      <c r="J199" s="107"/>
      <c r="K199" s="108"/>
      <c r="L199" s="233">
        <f t="shared" ref="L199:L203" si="269">J199+K199</f>
        <v>0</v>
      </c>
      <c r="M199" s="235"/>
      <c r="N199" s="108"/>
      <c r="O199" s="233">
        <f t="shared" ref="O199:O203" si="270">M199+N199</f>
        <v>0</v>
      </c>
      <c r="P199" s="236"/>
      <c r="R199" s="514"/>
    </row>
    <row r="200" spans="1:18" ht="24" hidden="1" x14ac:dyDescent="0.25">
      <c r="A200" s="58">
        <v>5129</v>
      </c>
      <c r="B200" s="101" t="s">
        <v>213</v>
      </c>
      <c r="C200" s="102">
        <f t="shared" si="185"/>
        <v>0</v>
      </c>
      <c r="D200" s="232">
        <v>0</v>
      </c>
      <c r="E200" s="476"/>
      <c r="F200" s="432">
        <f t="shared" si="267"/>
        <v>0</v>
      </c>
      <c r="G200" s="232"/>
      <c r="H200" s="107"/>
      <c r="I200" s="233">
        <f t="shared" si="268"/>
        <v>0</v>
      </c>
      <c r="J200" s="107"/>
      <c r="K200" s="108"/>
      <c r="L200" s="233">
        <f t="shared" si="269"/>
        <v>0</v>
      </c>
      <c r="M200" s="235"/>
      <c r="N200" s="108"/>
      <c r="O200" s="233">
        <f t="shared" si="270"/>
        <v>0</v>
      </c>
      <c r="P200" s="236"/>
      <c r="R200" s="514"/>
    </row>
    <row r="201" spans="1:18" hidden="1" x14ac:dyDescent="0.25">
      <c r="A201" s="237">
        <v>5130</v>
      </c>
      <c r="B201" s="101" t="s">
        <v>214</v>
      </c>
      <c r="C201" s="102">
        <f t="shared" si="185"/>
        <v>0</v>
      </c>
      <c r="D201" s="232">
        <v>0</v>
      </c>
      <c r="E201" s="476"/>
      <c r="F201" s="432">
        <f t="shared" si="267"/>
        <v>0</v>
      </c>
      <c r="G201" s="232"/>
      <c r="H201" s="107"/>
      <c r="I201" s="233">
        <f t="shared" si="268"/>
        <v>0</v>
      </c>
      <c r="J201" s="107"/>
      <c r="K201" s="108"/>
      <c r="L201" s="233">
        <f t="shared" si="269"/>
        <v>0</v>
      </c>
      <c r="M201" s="235"/>
      <c r="N201" s="108"/>
      <c r="O201" s="233">
        <f t="shared" si="270"/>
        <v>0</v>
      </c>
      <c r="P201" s="236"/>
      <c r="R201" s="514"/>
    </row>
    <row r="202" spans="1:18" hidden="1" x14ac:dyDescent="0.25">
      <c r="A202" s="237">
        <v>5140</v>
      </c>
      <c r="B202" s="101" t="s">
        <v>215</v>
      </c>
      <c r="C202" s="102">
        <f t="shared" si="185"/>
        <v>0</v>
      </c>
      <c r="D202" s="232">
        <v>0</v>
      </c>
      <c r="E202" s="476"/>
      <c r="F202" s="432">
        <f t="shared" si="267"/>
        <v>0</v>
      </c>
      <c r="G202" s="232"/>
      <c r="H202" s="107"/>
      <c r="I202" s="233">
        <f t="shared" si="268"/>
        <v>0</v>
      </c>
      <c r="J202" s="107"/>
      <c r="K202" s="108"/>
      <c r="L202" s="233">
        <f t="shared" si="269"/>
        <v>0</v>
      </c>
      <c r="M202" s="235"/>
      <c r="N202" s="108"/>
      <c r="O202" s="233">
        <f t="shared" si="270"/>
        <v>0</v>
      </c>
      <c r="P202" s="236"/>
      <c r="R202" s="514"/>
    </row>
    <row r="203" spans="1:18" ht="24" hidden="1" x14ac:dyDescent="0.25">
      <c r="A203" s="237">
        <v>5170</v>
      </c>
      <c r="B203" s="101" t="s">
        <v>216</v>
      </c>
      <c r="C203" s="102">
        <f t="shared" si="185"/>
        <v>0</v>
      </c>
      <c r="D203" s="232">
        <v>0</v>
      </c>
      <c r="E203" s="476"/>
      <c r="F203" s="432">
        <f t="shared" si="267"/>
        <v>0</v>
      </c>
      <c r="G203" s="232"/>
      <c r="H203" s="107"/>
      <c r="I203" s="233">
        <f t="shared" si="268"/>
        <v>0</v>
      </c>
      <c r="J203" s="107"/>
      <c r="K203" s="108"/>
      <c r="L203" s="233">
        <f t="shared" si="269"/>
        <v>0</v>
      </c>
      <c r="M203" s="235"/>
      <c r="N203" s="108"/>
      <c r="O203" s="233">
        <f t="shared" si="270"/>
        <v>0</v>
      </c>
      <c r="P203" s="236"/>
      <c r="R203" s="514"/>
    </row>
    <row r="204" spans="1:18" x14ac:dyDescent="0.25">
      <c r="A204" s="76">
        <v>5200</v>
      </c>
      <c r="B204" s="213" t="s">
        <v>217</v>
      </c>
      <c r="C204" s="77">
        <f t="shared" si="185"/>
        <v>190621</v>
      </c>
      <c r="D204" s="214">
        <f>D205+D215+D216+D225+D226+D227+D229</f>
        <v>190621</v>
      </c>
      <c r="E204" s="473">
        <f t="shared" ref="E204:F204" si="271">E205+E215+E216+E225+E226+E227+E229</f>
        <v>0</v>
      </c>
      <c r="F204" s="424">
        <f t="shared" si="271"/>
        <v>190621</v>
      </c>
      <c r="G204" s="214">
        <f>G205+G215+G216+G225+G226+G227+G229</f>
        <v>0</v>
      </c>
      <c r="H204" s="87">
        <f t="shared" ref="H204:I204" si="272">H205+H215+H216+H225+H226+H227+H229</f>
        <v>0</v>
      </c>
      <c r="I204" s="215">
        <f t="shared" si="272"/>
        <v>0</v>
      </c>
      <c r="J204" s="87">
        <f>J205+J215+J216+J225+J226+J227+J229</f>
        <v>0</v>
      </c>
      <c r="K204" s="88">
        <f t="shared" ref="K204:L204" si="273">K205+K215+K216+K225+K226+K227+K229</f>
        <v>0</v>
      </c>
      <c r="L204" s="215">
        <f t="shared" si="273"/>
        <v>0</v>
      </c>
      <c r="M204" s="77">
        <f>M205+M215+M216+M225+M226+M227+M229</f>
        <v>0</v>
      </c>
      <c r="N204" s="88">
        <f t="shared" ref="N204:O204" si="274">N205+N215+N216+N225+N226+N227+N229</f>
        <v>0</v>
      </c>
      <c r="O204" s="215">
        <f t="shared" si="274"/>
        <v>0</v>
      </c>
      <c r="P204" s="245"/>
      <c r="R204" s="514"/>
    </row>
    <row r="205" spans="1:18" hidden="1" x14ac:dyDescent="0.25">
      <c r="A205" s="220">
        <v>5210</v>
      </c>
      <c r="B205" s="164" t="s">
        <v>218</v>
      </c>
      <c r="C205" s="170">
        <f t="shared" si="185"/>
        <v>0</v>
      </c>
      <c r="D205" s="221">
        <f>SUM(D206:D214)</f>
        <v>0</v>
      </c>
      <c r="E205" s="474">
        <f t="shared" ref="E205:F205" si="275">SUM(E206:E214)</f>
        <v>0</v>
      </c>
      <c r="F205" s="426">
        <f t="shared" si="275"/>
        <v>0</v>
      </c>
      <c r="G205" s="221">
        <f>SUM(G206:G214)</f>
        <v>0</v>
      </c>
      <c r="H205" s="223">
        <f t="shared" ref="H205:I205" si="276">SUM(H206:H214)</f>
        <v>0</v>
      </c>
      <c r="I205" s="224">
        <f t="shared" si="276"/>
        <v>0</v>
      </c>
      <c r="J205" s="223">
        <f>SUM(J206:J214)</f>
        <v>0</v>
      </c>
      <c r="K205" s="222">
        <f t="shared" ref="K205:L205" si="277">SUM(K206:K214)</f>
        <v>0</v>
      </c>
      <c r="L205" s="224">
        <f t="shared" si="277"/>
        <v>0</v>
      </c>
      <c r="M205" s="170">
        <f>SUM(M206:M214)</f>
        <v>0</v>
      </c>
      <c r="N205" s="222">
        <f t="shared" ref="N205:O205" si="278">SUM(N206:N214)</f>
        <v>0</v>
      </c>
      <c r="O205" s="224">
        <f t="shared" si="278"/>
        <v>0</v>
      </c>
      <c r="P205" s="226"/>
      <c r="R205" s="514"/>
    </row>
    <row r="206" spans="1:18" hidden="1" x14ac:dyDescent="0.25">
      <c r="A206" s="48">
        <v>5211</v>
      </c>
      <c r="B206" s="91" t="s">
        <v>219</v>
      </c>
      <c r="C206" s="92">
        <f t="shared" si="185"/>
        <v>0</v>
      </c>
      <c r="D206" s="227">
        <v>0</v>
      </c>
      <c r="E206" s="475"/>
      <c r="F206" s="433">
        <f t="shared" ref="F206:F215" si="279">D206+E206</f>
        <v>0</v>
      </c>
      <c r="G206" s="227"/>
      <c r="H206" s="97"/>
      <c r="I206" s="228">
        <f t="shared" ref="I206:I215" si="280">G206+H206</f>
        <v>0</v>
      </c>
      <c r="J206" s="97"/>
      <c r="K206" s="98"/>
      <c r="L206" s="228">
        <f t="shared" ref="L206:L215" si="281">J206+K206</f>
        <v>0</v>
      </c>
      <c r="M206" s="230"/>
      <c r="N206" s="98"/>
      <c r="O206" s="228">
        <f t="shared" ref="O206:O215" si="282">M206+N206</f>
        <v>0</v>
      </c>
      <c r="P206" s="231"/>
      <c r="R206" s="514"/>
    </row>
    <row r="207" spans="1:18" hidden="1" x14ac:dyDescent="0.25">
      <c r="A207" s="58">
        <v>5212</v>
      </c>
      <c r="B207" s="101" t="s">
        <v>220</v>
      </c>
      <c r="C207" s="102">
        <f t="shared" si="185"/>
        <v>0</v>
      </c>
      <c r="D207" s="232">
        <v>0</v>
      </c>
      <c r="E207" s="476"/>
      <c r="F207" s="432">
        <f t="shared" si="279"/>
        <v>0</v>
      </c>
      <c r="G207" s="232"/>
      <c r="H207" s="107"/>
      <c r="I207" s="233">
        <f t="shared" si="280"/>
        <v>0</v>
      </c>
      <c r="J207" s="107"/>
      <c r="K207" s="108"/>
      <c r="L207" s="233">
        <f t="shared" si="281"/>
        <v>0</v>
      </c>
      <c r="M207" s="235"/>
      <c r="N207" s="108"/>
      <c r="O207" s="233">
        <f t="shared" si="282"/>
        <v>0</v>
      </c>
      <c r="P207" s="236"/>
      <c r="R207" s="514"/>
    </row>
    <row r="208" spans="1:18" hidden="1" x14ac:dyDescent="0.25">
      <c r="A208" s="58">
        <v>5213</v>
      </c>
      <c r="B208" s="101" t="s">
        <v>221</v>
      </c>
      <c r="C208" s="102">
        <f t="shared" si="185"/>
        <v>0</v>
      </c>
      <c r="D208" s="232">
        <v>0</v>
      </c>
      <c r="E208" s="476"/>
      <c r="F208" s="432">
        <f t="shared" si="279"/>
        <v>0</v>
      </c>
      <c r="G208" s="232"/>
      <c r="H208" s="107"/>
      <c r="I208" s="233">
        <f t="shared" si="280"/>
        <v>0</v>
      </c>
      <c r="J208" s="107"/>
      <c r="K208" s="108"/>
      <c r="L208" s="233">
        <f t="shared" si="281"/>
        <v>0</v>
      </c>
      <c r="M208" s="235"/>
      <c r="N208" s="108"/>
      <c r="O208" s="233">
        <f t="shared" si="282"/>
        <v>0</v>
      </c>
      <c r="P208" s="236"/>
      <c r="R208" s="514"/>
    </row>
    <row r="209" spans="1:18" hidden="1" x14ac:dyDescent="0.25">
      <c r="A209" s="58">
        <v>5214</v>
      </c>
      <c r="B209" s="101" t="s">
        <v>222</v>
      </c>
      <c r="C209" s="102">
        <f t="shared" si="185"/>
        <v>0</v>
      </c>
      <c r="D209" s="232">
        <v>0</v>
      </c>
      <c r="E209" s="476"/>
      <c r="F209" s="432">
        <f t="shared" si="279"/>
        <v>0</v>
      </c>
      <c r="G209" s="232"/>
      <c r="H209" s="107"/>
      <c r="I209" s="233">
        <f t="shared" si="280"/>
        <v>0</v>
      </c>
      <c r="J209" s="107"/>
      <c r="K209" s="108"/>
      <c r="L209" s="233">
        <f t="shared" si="281"/>
        <v>0</v>
      </c>
      <c r="M209" s="235"/>
      <c r="N209" s="108"/>
      <c r="O209" s="233">
        <f t="shared" si="282"/>
        <v>0</v>
      </c>
      <c r="P209" s="236"/>
      <c r="R209" s="514"/>
    </row>
    <row r="210" spans="1:18" hidden="1" x14ac:dyDescent="0.25">
      <c r="A210" s="58">
        <v>5215</v>
      </c>
      <c r="B210" s="101" t="s">
        <v>223</v>
      </c>
      <c r="C210" s="102">
        <f t="shared" si="185"/>
        <v>0</v>
      </c>
      <c r="D210" s="232">
        <v>0</v>
      </c>
      <c r="E210" s="476"/>
      <c r="F210" s="432">
        <f t="shared" si="279"/>
        <v>0</v>
      </c>
      <c r="G210" s="232"/>
      <c r="H210" s="107"/>
      <c r="I210" s="233">
        <f t="shared" si="280"/>
        <v>0</v>
      </c>
      <c r="J210" s="107"/>
      <c r="K210" s="108"/>
      <c r="L210" s="233">
        <f t="shared" si="281"/>
        <v>0</v>
      </c>
      <c r="M210" s="235"/>
      <c r="N210" s="108"/>
      <c r="O210" s="233">
        <f t="shared" si="282"/>
        <v>0</v>
      </c>
      <c r="P210" s="236"/>
      <c r="R210" s="514"/>
    </row>
    <row r="211" spans="1:18" ht="14.25" hidden="1" customHeight="1" x14ac:dyDescent="0.25">
      <c r="A211" s="58">
        <v>5216</v>
      </c>
      <c r="B211" s="101" t="s">
        <v>224</v>
      </c>
      <c r="C211" s="102">
        <f t="shared" si="185"/>
        <v>0</v>
      </c>
      <c r="D211" s="232">
        <v>0</v>
      </c>
      <c r="E211" s="476"/>
      <c r="F211" s="432">
        <f t="shared" si="279"/>
        <v>0</v>
      </c>
      <c r="G211" s="232"/>
      <c r="H211" s="107"/>
      <c r="I211" s="233">
        <f t="shared" si="280"/>
        <v>0</v>
      </c>
      <c r="J211" s="107"/>
      <c r="K211" s="108"/>
      <c r="L211" s="233">
        <f t="shared" si="281"/>
        <v>0</v>
      </c>
      <c r="M211" s="235"/>
      <c r="N211" s="108"/>
      <c r="O211" s="233">
        <f t="shared" si="282"/>
        <v>0</v>
      </c>
      <c r="P211" s="236"/>
      <c r="R211" s="514"/>
    </row>
    <row r="212" spans="1:18" hidden="1" x14ac:dyDescent="0.25">
      <c r="A212" s="58">
        <v>5217</v>
      </c>
      <c r="B212" s="101" t="s">
        <v>225</v>
      </c>
      <c r="C212" s="102">
        <f t="shared" si="185"/>
        <v>0</v>
      </c>
      <c r="D212" s="232">
        <v>0</v>
      </c>
      <c r="E212" s="476"/>
      <c r="F212" s="432">
        <f t="shared" si="279"/>
        <v>0</v>
      </c>
      <c r="G212" s="232"/>
      <c r="H212" s="107"/>
      <c r="I212" s="233">
        <f t="shared" si="280"/>
        <v>0</v>
      </c>
      <c r="J212" s="107"/>
      <c r="K212" s="108"/>
      <c r="L212" s="233">
        <f t="shared" si="281"/>
        <v>0</v>
      </c>
      <c r="M212" s="235"/>
      <c r="N212" s="108"/>
      <c r="O212" s="233">
        <f t="shared" si="282"/>
        <v>0</v>
      </c>
      <c r="P212" s="236"/>
      <c r="R212" s="514"/>
    </row>
    <row r="213" spans="1:18" hidden="1" x14ac:dyDescent="0.25">
      <c r="A213" s="58">
        <v>5218</v>
      </c>
      <c r="B213" s="101" t="s">
        <v>226</v>
      </c>
      <c r="C213" s="102">
        <f t="shared" ref="C213:C276" si="283">F213+I213+L213+O213</f>
        <v>0</v>
      </c>
      <c r="D213" s="232">
        <v>0</v>
      </c>
      <c r="E213" s="476"/>
      <c r="F213" s="432">
        <f t="shared" si="279"/>
        <v>0</v>
      </c>
      <c r="G213" s="232"/>
      <c r="H213" s="107"/>
      <c r="I213" s="233">
        <f t="shared" si="280"/>
        <v>0</v>
      </c>
      <c r="J213" s="107"/>
      <c r="K213" s="108"/>
      <c r="L213" s="233">
        <f t="shared" si="281"/>
        <v>0</v>
      </c>
      <c r="M213" s="235"/>
      <c r="N213" s="108"/>
      <c r="O213" s="233">
        <f t="shared" si="282"/>
        <v>0</v>
      </c>
      <c r="P213" s="236"/>
      <c r="R213" s="514"/>
    </row>
    <row r="214" spans="1:18" hidden="1" x14ac:dyDescent="0.25">
      <c r="A214" s="58">
        <v>5219</v>
      </c>
      <c r="B214" s="101" t="s">
        <v>227</v>
      </c>
      <c r="C214" s="102">
        <f t="shared" si="283"/>
        <v>0</v>
      </c>
      <c r="D214" s="232">
        <v>0</v>
      </c>
      <c r="E214" s="476"/>
      <c r="F214" s="432">
        <f t="shared" si="279"/>
        <v>0</v>
      </c>
      <c r="G214" s="232"/>
      <c r="H214" s="107"/>
      <c r="I214" s="233">
        <f t="shared" si="280"/>
        <v>0</v>
      </c>
      <c r="J214" s="107"/>
      <c r="K214" s="108"/>
      <c r="L214" s="233">
        <f t="shared" si="281"/>
        <v>0</v>
      </c>
      <c r="M214" s="235"/>
      <c r="N214" s="108"/>
      <c r="O214" s="233">
        <f t="shared" si="282"/>
        <v>0</v>
      </c>
      <c r="P214" s="236"/>
      <c r="R214" s="514"/>
    </row>
    <row r="215" spans="1:18" ht="13.5" hidden="1" customHeight="1" x14ac:dyDescent="0.25">
      <c r="A215" s="237">
        <v>5220</v>
      </c>
      <c r="B215" s="101" t="s">
        <v>228</v>
      </c>
      <c r="C215" s="102">
        <f t="shared" si="283"/>
        <v>0</v>
      </c>
      <c r="D215" s="232">
        <v>0</v>
      </c>
      <c r="E215" s="476"/>
      <c r="F215" s="432">
        <f t="shared" si="279"/>
        <v>0</v>
      </c>
      <c r="G215" s="232"/>
      <c r="H215" s="107"/>
      <c r="I215" s="233">
        <f t="shared" si="280"/>
        <v>0</v>
      </c>
      <c r="J215" s="107"/>
      <c r="K215" s="108"/>
      <c r="L215" s="233">
        <f t="shared" si="281"/>
        <v>0</v>
      </c>
      <c r="M215" s="235"/>
      <c r="N215" s="108"/>
      <c r="O215" s="233">
        <f t="shared" si="282"/>
        <v>0</v>
      </c>
      <c r="P215" s="236"/>
      <c r="R215" s="514"/>
    </row>
    <row r="216" spans="1:18" hidden="1" x14ac:dyDescent="0.25">
      <c r="A216" s="237">
        <v>5230</v>
      </c>
      <c r="B216" s="101" t="s">
        <v>229</v>
      </c>
      <c r="C216" s="102">
        <f t="shared" si="283"/>
        <v>0</v>
      </c>
      <c r="D216" s="238">
        <f>SUM(D217:D224)</f>
        <v>0</v>
      </c>
      <c r="E216" s="477">
        <f t="shared" ref="E216:F216" si="284">SUM(E217:E224)</f>
        <v>0</v>
      </c>
      <c r="F216" s="432">
        <f t="shared" si="284"/>
        <v>0</v>
      </c>
      <c r="G216" s="238">
        <f>SUM(G217:G224)</f>
        <v>0</v>
      </c>
      <c r="H216" s="240">
        <f t="shared" ref="H216:I216" si="285">SUM(H217:H224)</f>
        <v>0</v>
      </c>
      <c r="I216" s="233">
        <f t="shared" si="285"/>
        <v>0</v>
      </c>
      <c r="J216" s="240">
        <f>SUM(J217:J224)</f>
        <v>0</v>
      </c>
      <c r="K216" s="239">
        <f t="shared" ref="K216:L216" si="286">SUM(K217:K224)</f>
        <v>0</v>
      </c>
      <c r="L216" s="233">
        <f t="shared" si="286"/>
        <v>0</v>
      </c>
      <c r="M216" s="102">
        <f>SUM(M217:M224)</f>
        <v>0</v>
      </c>
      <c r="N216" s="239">
        <f t="shared" ref="N216:O216" si="287">SUM(N217:N224)</f>
        <v>0</v>
      </c>
      <c r="O216" s="233">
        <f t="shared" si="287"/>
        <v>0</v>
      </c>
      <c r="P216" s="236"/>
      <c r="R216" s="514"/>
    </row>
    <row r="217" spans="1:18" hidden="1" x14ac:dyDescent="0.25">
      <c r="A217" s="58">
        <v>5231</v>
      </c>
      <c r="B217" s="101" t="s">
        <v>230</v>
      </c>
      <c r="C217" s="102">
        <f t="shared" si="283"/>
        <v>0</v>
      </c>
      <c r="D217" s="232">
        <v>0</v>
      </c>
      <c r="E217" s="476"/>
      <c r="F217" s="432">
        <f t="shared" ref="F217:F226" si="288">D217+E217</f>
        <v>0</v>
      </c>
      <c r="G217" s="232"/>
      <c r="H217" s="107"/>
      <c r="I217" s="233">
        <f t="shared" ref="I217:I226" si="289">G217+H217</f>
        <v>0</v>
      </c>
      <c r="J217" s="107"/>
      <c r="K217" s="108"/>
      <c r="L217" s="233">
        <f t="shared" ref="L217:L226" si="290">J217+K217</f>
        <v>0</v>
      </c>
      <c r="M217" s="235"/>
      <c r="N217" s="108"/>
      <c r="O217" s="233">
        <f t="shared" ref="O217:O226" si="291">M217+N217</f>
        <v>0</v>
      </c>
      <c r="P217" s="236"/>
      <c r="R217" s="514"/>
    </row>
    <row r="218" spans="1:18" hidden="1" x14ac:dyDescent="0.25">
      <c r="A218" s="58">
        <v>5232</v>
      </c>
      <c r="B218" s="101" t="s">
        <v>231</v>
      </c>
      <c r="C218" s="102">
        <f t="shared" si="283"/>
        <v>0</v>
      </c>
      <c r="D218" s="232">
        <v>0</v>
      </c>
      <c r="E218" s="476"/>
      <c r="F218" s="432">
        <f t="shared" si="288"/>
        <v>0</v>
      </c>
      <c r="G218" s="232"/>
      <c r="H218" s="107"/>
      <c r="I218" s="233">
        <f t="shared" si="289"/>
        <v>0</v>
      </c>
      <c r="J218" s="107"/>
      <c r="K218" s="108"/>
      <c r="L218" s="233">
        <f t="shared" si="290"/>
        <v>0</v>
      </c>
      <c r="M218" s="235"/>
      <c r="N218" s="108"/>
      <c r="O218" s="233">
        <f t="shared" si="291"/>
        <v>0</v>
      </c>
      <c r="P218" s="236"/>
      <c r="R218" s="514"/>
    </row>
    <row r="219" spans="1:18" hidden="1" x14ac:dyDescent="0.25">
      <c r="A219" s="58">
        <v>5233</v>
      </c>
      <c r="B219" s="101" t="s">
        <v>232</v>
      </c>
      <c r="C219" s="102">
        <f t="shared" si="283"/>
        <v>0</v>
      </c>
      <c r="D219" s="232">
        <v>0</v>
      </c>
      <c r="E219" s="476"/>
      <c r="F219" s="432">
        <f t="shared" si="288"/>
        <v>0</v>
      </c>
      <c r="G219" s="232"/>
      <c r="H219" s="107"/>
      <c r="I219" s="233">
        <f t="shared" si="289"/>
        <v>0</v>
      </c>
      <c r="J219" s="107"/>
      <c r="K219" s="108"/>
      <c r="L219" s="233">
        <f t="shared" si="290"/>
        <v>0</v>
      </c>
      <c r="M219" s="235"/>
      <c r="N219" s="108"/>
      <c r="O219" s="233">
        <f t="shared" si="291"/>
        <v>0</v>
      </c>
      <c r="P219" s="236"/>
      <c r="R219" s="514"/>
    </row>
    <row r="220" spans="1:18" ht="24" hidden="1" x14ac:dyDescent="0.25">
      <c r="A220" s="58">
        <v>5234</v>
      </c>
      <c r="B220" s="101" t="s">
        <v>233</v>
      </c>
      <c r="C220" s="102">
        <f t="shared" si="283"/>
        <v>0</v>
      </c>
      <c r="D220" s="232">
        <v>0</v>
      </c>
      <c r="E220" s="476"/>
      <c r="F220" s="432">
        <f t="shared" si="288"/>
        <v>0</v>
      </c>
      <c r="G220" s="232"/>
      <c r="H220" s="107"/>
      <c r="I220" s="233">
        <f t="shared" si="289"/>
        <v>0</v>
      </c>
      <c r="J220" s="107"/>
      <c r="K220" s="108"/>
      <c r="L220" s="233">
        <f t="shared" si="290"/>
        <v>0</v>
      </c>
      <c r="M220" s="235"/>
      <c r="N220" s="108"/>
      <c r="O220" s="233">
        <f t="shared" si="291"/>
        <v>0</v>
      </c>
      <c r="P220" s="236"/>
      <c r="R220" s="514"/>
    </row>
    <row r="221" spans="1:18" ht="14.25" hidden="1" customHeight="1" x14ac:dyDescent="0.25">
      <c r="A221" s="58">
        <v>5236</v>
      </c>
      <c r="B221" s="101" t="s">
        <v>234</v>
      </c>
      <c r="C221" s="102">
        <f t="shared" si="283"/>
        <v>0</v>
      </c>
      <c r="D221" s="232">
        <v>0</v>
      </c>
      <c r="E221" s="476"/>
      <c r="F221" s="432">
        <f t="shared" si="288"/>
        <v>0</v>
      </c>
      <c r="G221" s="232"/>
      <c r="H221" s="107"/>
      <c r="I221" s="233">
        <f t="shared" si="289"/>
        <v>0</v>
      </c>
      <c r="J221" s="107"/>
      <c r="K221" s="108"/>
      <c r="L221" s="233">
        <f t="shared" si="290"/>
        <v>0</v>
      </c>
      <c r="M221" s="235"/>
      <c r="N221" s="108"/>
      <c r="O221" s="233">
        <f t="shared" si="291"/>
        <v>0</v>
      </c>
      <c r="P221" s="236"/>
      <c r="R221" s="514"/>
    </row>
    <row r="222" spans="1:18" ht="14.25" hidden="1" customHeight="1" x14ac:dyDescent="0.25">
      <c r="A222" s="58">
        <v>5237</v>
      </c>
      <c r="B222" s="101" t="s">
        <v>235</v>
      </c>
      <c r="C222" s="102">
        <f t="shared" si="283"/>
        <v>0</v>
      </c>
      <c r="D222" s="232">
        <v>0</v>
      </c>
      <c r="E222" s="476"/>
      <c r="F222" s="432">
        <f t="shared" si="288"/>
        <v>0</v>
      </c>
      <c r="G222" s="232"/>
      <c r="H222" s="107"/>
      <c r="I222" s="233">
        <f t="shared" si="289"/>
        <v>0</v>
      </c>
      <c r="J222" s="107"/>
      <c r="K222" s="108"/>
      <c r="L222" s="233">
        <f t="shared" si="290"/>
        <v>0</v>
      </c>
      <c r="M222" s="235"/>
      <c r="N222" s="108"/>
      <c r="O222" s="233">
        <f t="shared" si="291"/>
        <v>0</v>
      </c>
      <c r="P222" s="236"/>
      <c r="R222" s="514"/>
    </row>
    <row r="223" spans="1:18" ht="24" hidden="1" x14ac:dyDescent="0.25">
      <c r="A223" s="58">
        <v>5238</v>
      </c>
      <c r="B223" s="101" t="s">
        <v>236</v>
      </c>
      <c r="C223" s="102">
        <f t="shared" si="283"/>
        <v>0</v>
      </c>
      <c r="D223" s="232">
        <v>0</v>
      </c>
      <c r="E223" s="476"/>
      <c r="F223" s="432">
        <f t="shared" si="288"/>
        <v>0</v>
      </c>
      <c r="G223" s="232"/>
      <c r="H223" s="107"/>
      <c r="I223" s="233">
        <f t="shared" si="289"/>
        <v>0</v>
      </c>
      <c r="J223" s="107"/>
      <c r="K223" s="108"/>
      <c r="L223" s="233">
        <f t="shared" si="290"/>
        <v>0</v>
      </c>
      <c r="M223" s="235"/>
      <c r="N223" s="108"/>
      <c r="O223" s="233">
        <f t="shared" si="291"/>
        <v>0</v>
      </c>
      <c r="P223" s="236"/>
      <c r="R223" s="514"/>
    </row>
    <row r="224" spans="1:18" ht="24" hidden="1" x14ac:dyDescent="0.25">
      <c r="A224" s="58">
        <v>5239</v>
      </c>
      <c r="B224" s="101" t="s">
        <v>237</v>
      </c>
      <c r="C224" s="102">
        <f t="shared" si="283"/>
        <v>0</v>
      </c>
      <c r="D224" s="232">
        <v>0</v>
      </c>
      <c r="E224" s="476"/>
      <c r="F224" s="432">
        <f t="shared" si="288"/>
        <v>0</v>
      </c>
      <c r="G224" s="232"/>
      <c r="H224" s="107"/>
      <c r="I224" s="233">
        <f t="shared" si="289"/>
        <v>0</v>
      </c>
      <c r="J224" s="107"/>
      <c r="K224" s="108"/>
      <c r="L224" s="233">
        <f t="shared" si="290"/>
        <v>0</v>
      </c>
      <c r="M224" s="235"/>
      <c r="N224" s="108"/>
      <c r="O224" s="233">
        <f t="shared" si="291"/>
        <v>0</v>
      </c>
      <c r="P224" s="236"/>
      <c r="R224" s="514"/>
    </row>
    <row r="225" spans="1:18" ht="24" x14ac:dyDescent="0.25">
      <c r="A225" s="237">
        <v>5240</v>
      </c>
      <c r="B225" s="101" t="s">
        <v>238</v>
      </c>
      <c r="C225" s="102">
        <f t="shared" si="283"/>
        <v>44128</v>
      </c>
      <c r="D225" s="232">
        <f>50464-5610</f>
        <v>44854</v>
      </c>
      <c r="E225" s="476">
        <v>-726</v>
      </c>
      <c r="F225" s="432">
        <f t="shared" si="288"/>
        <v>44128</v>
      </c>
      <c r="G225" s="232"/>
      <c r="H225" s="107"/>
      <c r="I225" s="233">
        <f t="shared" si="289"/>
        <v>0</v>
      </c>
      <c r="J225" s="107"/>
      <c r="K225" s="108"/>
      <c r="L225" s="233">
        <f t="shared" si="290"/>
        <v>0</v>
      </c>
      <c r="M225" s="235"/>
      <c r="N225" s="108"/>
      <c r="O225" s="233">
        <f t="shared" si="291"/>
        <v>0</v>
      </c>
      <c r="P225" s="236"/>
      <c r="R225" s="514"/>
    </row>
    <row r="226" spans="1:18" ht="96" x14ac:dyDescent="0.25">
      <c r="A226" s="237">
        <v>5250</v>
      </c>
      <c r="B226" s="101" t="s">
        <v>239</v>
      </c>
      <c r="C226" s="102">
        <f t="shared" si="283"/>
        <v>146493</v>
      </c>
      <c r="D226" s="232">
        <f>140883+5610-726</f>
        <v>145767</v>
      </c>
      <c r="E226" s="476">
        <v>726</v>
      </c>
      <c r="F226" s="432">
        <f t="shared" si="288"/>
        <v>146493</v>
      </c>
      <c r="G226" s="232"/>
      <c r="H226" s="107"/>
      <c r="I226" s="233">
        <f t="shared" si="289"/>
        <v>0</v>
      </c>
      <c r="J226" s="107"/>
      <c r="K226" s="108"/>
      <c r="L226" s="233">
        <f t="shared" si="290"/>
        <v>0</v>
      </c>
      <c r="M226" s="235"/>
      <c r="N226" s="108"/>
      <c r="O226" s="233">
        <f t="shared" si="291"/>
        <v>0</v>
      </c>
      <c r="P226" s="637" t="s">
        <v>746</v>
      </c>
      <c r="R226" s="514"/>
    </row>
    <row r="227" spans="1:18" hidden="1" x14ac:dyDescent="0.25">
      <c r="A227" s="237">
        <v>5260</v>
      </c>
      <c r="B227" s="101" t="s">
        <v>240</v>
      </c>
      <c r="C227" s="102">
        <f t="shared" si="283"/>
        <v>0</v>
      </c>
      <c r="D227" s="238">
        <f>SUM(D228)</f>
        <v>0</v>
      </c>
      <c r="E227" s="477">
        <f t="shared" ref="E227:F227" si="292">SUM(E228)</f>
        <v>0</v>
      </c>
      <c r="F227" s="432">
        <f t="shared" si="292"/>
        <v>0</v>
      </c>
      <c r="G227" s="238">
        <f>SUM(G228)</f>
        <v>0</v>
      </c>
      <c r="H227" s="240">
        <f t="shared" ref="H227:I227" si="293">SUM(H228)</f>
        <v>0</v>
      </c>
      <c r="I227" s="233">
        <f t="shared" si="293"/>
        <v>0</v>
      </c>
      <c r="J227" s="240">
        <f>SUM(J228)</f>
        <v>0</v>
      </c>
      <c r="K227" s="239">
        <f t="shared" ref="K227:L227" si="294">SUM(K228)</f>
        <v>0</v>
      </c>
      <c r="L227" s="233">
        <f t="shared" si="294"/>
        <v>0</v>
      </c>
      <c r="M227" s="102">
        <f>SUM(M228)</f>
        <v>0</v>
      </c>
      <c r="N227" s="239">
        <f t="shared" ref="N227:O227" si="295">SUM(N228)</f>
        <v>0</v>
      </c>
      <c r="O227" s="233">
        <f t="shared" si="295"/>
        <v>0</v>
      </c>
      <c r="P227" s="236"/>
      <c r="R227" s="514"/>
    </row>
    <row r="228" spans="1:18" ht="24" hidden="1" x14ac:dyDescent="0.25">
      <c r="A228" s="58">
        <v>5269</v>
      </c>
      <c r="B228" s="101" t="s">
        <v>241</v>
      </c>
      <c r="C228" s="102">
        <f t="shared" si="283"/>
        <v>0</v>
      </c>
      <c r="D228" s="232">
        <v>0</v>
      </c>
      <c r="E228" s="476"/>
      <c r="F228" s="432">
        <f t="shared" ref="F228:F229" si="296">D228+E228</f>
        <v>0</v>
      </c>
      <c r="G228" s="232"/>
      <c r="H228" s="107"/>
      <c r="I228" s="233">
        <f t="shared" ref="I228:I229" si="297">G228+H228</f>
        <v>0</v>
      </c>
      <c r="J228" s="107"/>
      <c r="K228" s="108"/>
      <c r="L228" s="233">
        <f t="shared" ref="L228:L229" si="298">J228+K228</f>
        <v>0</v>
      </c>
      <c r="M228" s="235"/>
      <c r="N228" s="108"/>
      <c r="O228" s="233">
        <f t="shared" ref="O228:O229" si="299">M228+N228</f>
        <v>0</v>
      </c>
      <c r="P228" s="236"/>
      <c r="R228" s="514"/>
    </row>
    <row r="229" spans="1:18" ht="24" hidden="1" x14ac:dyDescent="0.25">
      <c r="A229" s="220">
        <v>5270</v>
      </c>
      <c r="B229" s="164" t="s">
        <v>242</v>
      </c>
      <c r="C229" s="170">
        <f t="shared" si="283"/>
        <v>0</v>
      </c>
      <c r="D229" s="241">
        <v>0</v>
      </c>
      <c r="E229" s="478"/>
      <c r="F229" s="426">
        <f t="shared" si="296"/>
        <v>0</v>
      </c>
      <c r="G229" s="241"/>
      <c r="H229" s="243"/>
      <c r="I229" s="224">
        <f t="shared" si="297"/>
        <v>0</v>
      </c>
      <c r="J229" s="243"/>
      <c r="K229" s="242"/>
      <c r="L229" s="224">
        <f t="shared" si="298"/>
        <v>0</v>
      </c>
      <c r="M229" s="244"/>
      <c r="N229" s="242"/>
      <c r="O229" s="224">
        <f t="shared" si="299"/>
        <v>0</v>
      </c>
      <c r="P229" s="226"/>
      <c r="R229" s="514"/>
    </row>
    <row r="230" spans="1:18" hidden="1" x14ac:dyDescent="0.25">
      <c r="A230" s="205">
        <v>6000</v>
      </c>
      <c r="B230" s="205" t="s">
        <v>243</v>
      </c>
      <c r="C230" s="206">
        <f t="shared" si="283"/>
        <v>0</v>
      </c>
      <c r="D230" s="207">
        <f>D231+D251+D259</f>
        <v>0</v>
      </c>
      <c r="E230" s="472">
        <f t="shared" ref="E230:F230" si="300">E231+E251+E259</f>
        <v>0</v>
      </c>
      <c r="F230" s="431">
        <f t="shared" si="300"/>
        <v>0</v>
      </c>
      <c r="G230" s="207">
        <f>G231+G251+G259</f>
        <v>0</v>
      </c>
      <c r="H230" s="209">
        <f t="shared" ref="H230:I230" si="301">H231+H251+H259</f>
        <v>0</v>
      </c>
      <c r="I230" s="210">
        <f t="shared" si="301"/>
        <v>0</v>
      </c>
      <c r="J230" s="209">
        <f>J231+J251+J259</f>
        <v>0</v>
      </c>
      <c r="K230" s="208">
        <f t="shared" ref="K230:L230" si="302">K231+K251+K259</f>
        <v>0</v>
      </c>
      <c r="L230" s="210">
        <f t="shared" si="302"/>
        <v>0</v>
      </c>
      <c r="M230" s="206">
        <f>M231+M251+M259</f>
        <v>0</v>
      </c>
      <c r="N230" s="208">
        <f t="shared" ref="N230:O230" si="303">N231+N251+N259</f>
        <v>0</v>
      </c>
      <c r="O230" s="210">
        <f t="shared" si="303"/>
        <v>0</v>
      </c>
      <c r="P230" s="212"/>
      <c r="R230" s="514"/>
    </row>
    <row r="231" spans="1:18" ht="14.25" hidden="1" customHeight="1" x14ac:dyDescent="0.25">
      <c r="A231" s="273">
        <v>6200</v>
      </c>
      <c r="B231" s="262" t="s">
        <v>244</v>
      </c>
      <c r="C231" s="216">
        <f t="shared" si="283"/>
        <v>0</v>
      </c>
      <c r="D231" s="274">
        <f>SUM(D232,D233,D235,D238,D244,D245,D246)</f>
        <v>0</v>
      </c>
      <c r="E231" s="484">
        <f t="shared" ref="E231:F231" si="304">SUM(E232,E233,E235,E238,E244,E245,E246)</f>
        <v>0</v>
      </c>
      <c r="F231" s="485">
        <f t="shared" si="304"/>
        <v>0</v>
      </c>
      <c r="G231" s="274">
        <f>SUM(G232,G233,G235,G238,G244,G245,G246)</f>
        <v>0</v>
      </c>
      <c r="H231" s="275">
        <f t="shared" ref="H231:I231" si="305">SUM(H232,H233,H235,H238,H244,H245,H246)</f>
        <v>0</v>
      </c>
      <c r="I231" s="218">
        <f t="shared" si="305"/>
        <v>0</v>
      </c>
      <c r="J231" s="275">
        <f>SUM(J232,J233,J235,J238,J244,J245,J246)</f>
        <v>0</v>
      </c>
      <c r="K231" s="217">
        <f t="shared" ref="K231:L231" si="306">SUM(K232,K233,K235,K238,K244,K245,K246)</f>
        <v>0</v>
      </c>
      <c r="L231" s="218">
        <f t="shared" si="306"/>
        <v>0</v>
      </c>
      <c r="M231" s="216">
        <f>SUM(M232,M233,M235,M238,M244,M245,M246)</f>
        <v>0</v>
      </c>
      <c r="N231" s="217">
        <f t="shared" ref="N231:O231" si="307">SUM(N232,N233,N235,N238,N244,N245,N246)</f>
        <v>0</v>
      </c>
      <c r="O231" s="218">
        <f t="shared" si="307"/>
        <v>0</v>
      </c>
      <c r="P231" s="219"/>
      <c r="R231" s="514"/>
    </row>
    <row r="232" spans="1:18" ht="24" hidden="1" x14ac:dyDescent="0.25">
      <c r="A232" s="498">
        <v>6220</v>
      </c>
      <c r="B232" s="91" t="s">
        <v>245</v>
      </c>
      <c r="C232" s="92">
        <f t="shared" si="283"/>
        <v>0</v>
      </c>
      <c r="D232" s="227">
        <v>0</v>
      </c>
      <c r="E232" s="475"/>
      <c r="F232" s="433">
        <f>D232+E232</f>
        <v>0</v>
      </c>
      <c r="G232" s="227"/>
      <c r="H232" s="97"/>
      <c r="I232" s="228">
        <f>G232+H232</f>
        <v>0</v>
      </c>
      <c r="J232" s="97"/>
      <c r="K232" s="98"/>
      <c r="L232" s="228">
        <f>J232+K232</f>
        <v>0</v>
      </c>
      <c r="M232" s="230"/>
      <c r="N232" s="98"/>
      <c r="O232" s="228">
        <f>M232+N232</f>
        <v>0</v>
      </c>
      <c r="P232" s="231"/>
      <c r="R232" s="514"/>
    </row>
    <row r="233" spans="1:18" hidden="1" x14ac:dyDescent="0.25">
      <c r="A233" s="237">
        <v>6230</v>
      </c>
      <c r="B233" s="101" t="s">
        <v>246</v>
      </c>
      <c r="C233" s="102">
        <f t="shared" si="283"/>
        <v>0</v>
      </c>
      <c r="D233" s="238">
        <f t="shared" ref="D233:O233" si="308">SUM(D234)</f>
        <v>0</v>
      </c>
      <c r="E233" s="477">
        <f t="shared" si="308"/>
        <v>0</v>
      </c>
      <c r="F233" s="432">
        <f t="shared" si="308"/>
        <v>0</v>
      </c>
      <c r="G233" s="238">
        <f t="shared" si="308"/>
        <v>0</v>
      </c>
      <c r="H233" s="240">
        <f t="shared" si="308"/>
        <v>0</v>
      </c>
      <c r="I233" s="233">
        <f t="shared" si="308"/>
        <v>0</v>
      </c>
      <c r="J233" s="240">
        <f t="shared" si="308"/>
        <v>0</v>
      </c>
      <c r="K233" s="239">
        <f t="shared" si="308"/>
        <v>0</v>
      </c>
      <c r="L233" s="233">
        <f t="shared" si="308"/>
        <v>0</v>
      </c>
      <c r="M233" s="102">
        <f t="shared" si="308"/>
        <v>0</v>
      </c>
      <c r="N233" s="239">
        <f t="shared" si="308"/>
        <v>0</v>
      </c>
      <c r="O233" s="233">
        <f t="shared" si="308"/>
        <v>0</v>
      </c>
      <c r="P233" s="236"/>
      <c r="R233" s="514"/>
    </row>
    <row r="234" spans="1:18" ht="24" hidden="1" x14ac:dyDescent="0.25">
      <c r="A234" s="58">
        <v>6239</v>
      </c>
      <c r="B234" s="91" t="s">
        <v>247</v>
      </c>
      <c r="C234" s="102">
        <f t="shared" si="283"/>
        <v>0</v>
      </c>
      <c r="D234" s="227">
        <v>0</v>
      </c>
      <c r="E234" s="475"/>
      <c r="F234" s="433">
        <f>D234+E234</f>
        <v>0</v>
      </c>
      <c r="G234" s="227"/>
      <c r="H234" s="97"/>
      <c r="I234" s="228">
        <f>G234+H234</f>
        <v>0</v>
      </c>
      <c r="J234" s="97"/>
      <c r="K234" s="98"/>
      <c r="L234" s="228">
        <f>J234+K234</f>
        <v>0</v>
      </c>
      <c r="M234" s="230"/>
      <c r="N234" s="98"/>
      <c r="O234" s="228">
        <f>M234+N234</f>
        <v>0</v>
      </c>
      <c r="P234" s="231"/>
      <c r="R234" s="514"/>
    </row>
    <row r="235" spans="1:18" ht="24" hidden="1" x14ac:dyDescent="0.25">
      <c r="A235" s="237">
        <v>6240</v>
      </c>
      <c r="B235" s="101" t="s">
        <v>248</v>
      </c>
      <c r="C235" s="102">
        <f t="shared" si="283"/>
        <v>0</v>
      </c>
      <c r="D235" s="238">
        <f>SUM(D236:D237)</f>
        <v>0</v>
      </c>
      <c r="E235" s="477">
        <f t="shared" ref="E235:F235" si="309">SUM(E236:E237)</f>
        <v>0</v>
      </c>
      <c r="F235" s="432">
        <f t="shared" si="309"/>
        <v>0</v>
      </c>
      <c r="G235" s="238">
        <f>SUM(G236:G237)</f>
        <v>0</v>
      </c>
      <c r="H235" s="240">
        <f t="shared" ref="H235:I235" si="310">SUM(H236:H237)</f>
        <v>0</v>
      </c>
      <c r="I235" s="233">
        <f t="shared" si="310"/>
        <v>0</v>
      </c>
      <c r="J235" s="240">
        <f>SUM(J236:J237)</f>
        <v>0</v>
      </c>
      <c r="K235" s="239">
        <f t="shared" ref="K235:L235" si="311">SUM(K236:K237)</f>
        <v>0</v>
      </c>
      <c r="L235" s="233">
        <f t="shared" si="311"/>
        <v>0</v>
      </c>
      <c r="M235" s="102">
        <f>SUM(M236:M237)</f>
        <v>0</v>
      </c>
      <c r="N235" s="239">
        <f t="shared" ref="N235:O235" si="312">SUM(N236:N237)</f>
        <v>0</v>
      </c>
      <c r="O235" s="233">
        <f t="shared" si="312"/>
        <v>0</v>
      </c>
      <c r="P235" s="236"/>
      <c r="R235" s="514"/>
    </row>
    <row r="236" spans="1:18" hidden="1" x14ac:dyDescent="0.25">
      <c r="A236" s="58">
        <v>6241</v>
      </c>
      <c r="B236" s="101" t="s">
        <v>249</v>
      </c>
      <c r="C236" s="102">
        <f t="shared" si="283"/>
        <v>0</v>
      </c>
      <c r="D236" s="232">
        <v>0</v>
      </c>
      <c r="E236" s="476"/>
      <c r="F236" s="432">
        <f t="shared" ref="F236:F237" si="313">D236+E236</f>
        <v>0</v>
      </c>
      <c r="G236" s="232"/>
      <c r="H236" s="107"/>
      <c r="I236" s="233">
        <f t="shared" ref="I236:I237" si="314">G236+H236</f>
        <v>0</v>
      </c>
      <c r="J236" s="107"/>
      <c r="K236" s="108"/>
      <c r="L236" s="233">
        <f t="shared" ref="L236:L237" si="315">J236+K236</f>
        <v>0</v>
      </c>
      <c r="M236" s="235"/>
      <c r="N236" s="108"/>
      <c r="O236" s="233">
        <f t="shared" ref="O236:O237" si="316">M236+N236</f>
        <v>0</v>
      </c>
      <c r="P236" s="236"/>
      <c r="R236" s="514"/>
    </row>
    <row r="237" spans="1:18" hidden="1" x14ac:dyDescent="0.25">
      <c r="A237" s="58">
        <v>6242</v>
      </c>
      <c r="B237" s="101" t="s">
        <v>250</v>
      </c>
      <c r="C237" s="102">
        <f t="shared" si="283"/>
        <v>0</v>
      </c>
      <c r="D237" s="232">
        <v>0</v>
      </c>
      <c r="E237" s="476"/>
      <c r="F237" s="432">
        <f t="shared" si="313"/>
        <v>0</v>
      </c>
      <c r="G237" s="232"/>
      <c r="H237" s="107"/>
      <c r="I237" s="233">
        <f t="shared" si="314"/>
        <v>0</v>
      </c>
      <c r="J237" s="107"/>
      <c r="K237" s="108"/>
      <c r="L237" s="233">
        <f t="shared" si="315"/>
        <v>0</v>
      </c>
      <c r="M237" s="235"/>
      <c r="N237" s="108"/>
      <c r="O237" s="233">
        <f t="shared" si="316"/>
        <v>0</v>
      </c>
      <c r="P237" s="236"/>
      <c r="R237" s="514"/>
    </row>
    <row r="238" spans="1:18" ht="25.5" hidden="1" customHeight="1" x14ac:dyDescent="0.25">
      <c r="A238" s="237">
        <v>6250</v>
      </c>
      <c r="B238" s="101" t="s">
        <v>251</v>
      </c>
      <c r="C238" s="102">
        <f t="shared" si="283"/>
        <v>0</v>
      </c>
      <c r="D238" s="238">
        <f>SUM(D239:D243)</f>
        <v>0</v>
      </c>
      <c r="E238" s="477">
        <f t="shared" ref="E238:F238" si="317">SUM(E239:E243)</f>
        <v>0</v>
      </c>
      <c r="F238" s="432">
        <f t="shared" si="317"/>
        <v>0</v>
      </c>
      <c r="G238" s="238">
        <f>SUM(G239:G243)</f>
        <v>0</v>
      </c>
      <c r="H238" s="240">
        <f t="shared" ref="H238:I238" si="318">SUM(H239:H243)</f>
        <v>0</v>
      </c>
      <c r="I238" s="233">
        <f t="shared" si="318"/>
        <v>0</v>
      </c>
      <c r="J238" s="240">
        <f>SUM(J239:J243)</f>
        <v>0</v>
      </c>
      <c r="K238" s="239">
        <f t="shared" ref="K238:L238" si="319">SUM(K239:K243)</f>
        <v>0</v>
      </c>
      <c r="L238" s="233">
        <f t="shared" si="319"/>
        <v>0</v>
      </c>
      <c r="M238" s="102">
        <f>SUM(M239:M243)</f>
        <v>0</v>
      </c>
      <c r="N238" s="239">
        <f t="shared" ref="N238:O238" si="320">SUM(N239:N243)</f>
        <v>0</v>
      </c>
      <c r="O238" s="233">
        <f t="shared" si="320"/>
        <v>0</v>
      </c>
      <c r="P238" s="236"/>
      <c r="R238" s="514"/>
    </row>
    <row r="239" spans="1:18" ht="14.25" hidden="1" customHeight="1" x14ac:dyDescent="0.25">
      <c r="A239" s="58">
        <v>6252</v>
      </c>
      <c r="B239" s="101" t="s">
        <v>252</v>
      </c>
      <c r="C239" s="102">
        <f t="shared" si="283"/>
        <v>0</v>
      </c>
      <c r="D239" s="232">
        <v>0</v>
      </c>
      <c r="E239" s="476"/>
      <c r="F239" s="432">
        <f t="shared" ref="F239:F245" si="321">D239+E239</f>
        <v>0</v>
      </c>
      <c r="G239" s="232"/>
      <c r="H239" s="107"/>
      <c r="I239" s="233">
        <f t="shared" ref="I239:I245" si="322">G239+H239</f>
        <v>0</v>
      </c>
      <c r="J239" s="107"/>
      <c r="K239" s="108"/>
      <c r="L239" s="233">
        <f t="shared" ref="L239:L245" si="323">J239+K239</f>
        <v>0</v>
      </c>
      <c r="M239" s="235"/>
      <c r="N239" s="108"/>
      <c r="O239" s="233">
        <f t="shared" ref="O239:O245" si="324">M239+N239</f>
        <v>0</v>
      </c>
      <c r="P239" s="236"/>
      <c r="R239" s="514"/>
    </row>
    <row r="240" spans="1:18" ht="14.25" hidden="1" customHeight="1" x14ac:dyDescent="0.25">
      <c r="A240" s="58">
        <v>6253</v>
      </c>
      <c r="B240" s="101" t="s">
        <v>253</v>
      </c>
      <c r="C240" s="102">
        <f t="shared" si="283"/>
        <v>0</v>
      </c>
      <c r="D240" s="232">
        <v>0</v>
      </c>
      <c r="E240" s="476"/>
      <c r="F240" s="432">
        <f t="shared" si="321"/>
        <v>0</v>
      </c>
      <c r="G240" s="232"/>
      <c r="H240" s="107"/>
      <c r="I240" s="233">
        <f t="shared" si="322"/>
        <v>0</v>
      </c>
      <c r="J240" s="107"/>
      <c r="K240" s="108"/>
      <c r="L240" s="233">
        <f t="shared" si="323"/>
        <v>0</v>
      </c>
      <c r="M240" s="235"/>
      <c r="N240" s="108"/>
      <c r="O240" s="233">
        <f t="shared" si="324"/>
        <v>0</v>
      </c>
      <c r="P240" s="236"/>
      <c r="R240" s="514"/>
    </row>
    <row r="241" spans="1:18" ht="24" hidden="1" x14ac:dyDescent="0.25">
      <c r="A241" s="58">
        <v>6254</v>
      </c>
      <c r="B241" s="101" t="s">
        <v>254</v>
      </c>
      <c r="C241" s="102">
        <f t="shared" si="283"/>
        <v>0</v>
      </c>
      <c r="D241" s="232">
        <v>0</v>
      </c>
      <c r="E241" s="476"/>
      <c r="F241" s="432">
        <f t="shared" si="321"/>
        <v>0</v>
      </c>
      <c r="G241" s="232"/>
      <c r="H241" s="107"/>
      <c r="I241" s="233">
        <f t="shared" si="322"/>
        <v>0</v>
      </c>
      <c r="J241" s="107"/>
      <c r="K241" s="108"/>
      <c r="L241" s="233">
        <f t="shared" si="323"/>
        <v>0</v>
      </c>
      <c r="M241" s="235"/>
      <c r="N241" s="108"/>
      <c r="O241" s="233">
        <f t="shared" si="324"/>
        <v>0</v>
      </c>
      <c r="P241" s="236"/>
      <c r="R241" s="514"/>
    </row>
    <row r="242" spans="1:18" ht="24" hidden="1" x14ac:dyDescent="0.25">
      <c r="A242" s="58">
        <v>6255</v>
      </c>
      <c r="B242" s="101" t="s">
        <v>255</v>
      </c>
      <c r="C242" s="102">
        <f t="shared" si="283"/>
        <v>0</v>
      </c>
      <c r="D242" s="232">
        <v>0</v>
      </c>
      <c r="E242" s="476"/>
      <c r="F242" s="432">
        <f t="shared" si="321"/>
        <v>0</v>
      </c>
      <c r="G242" s="232"/>
      <c r="H242" s="107"/>
      <c r="I242" s="233">
        <f t="shared" si="322"/>
        <v>0</v>
      </c>
      <c r="J242" s="107"/>
      <c r="K242" s="108"/>
      <c r="L242" s="233">
        <f t="shared" si="323"/>
        <v>0</v>
      </c>
      <c r="M242" s="235"/>
      <c r="N242" s="108"/>
      <c r="O242" s="233">
        <f t="shared" si="324"/>
        <v>0</v>
      </c>
      <c r="P242" s="236"/>
      <c r="R242" s="514"/>
    </row>
    <row r="243" spans="1:18" hidden="1" x14ac:dyDescent="0.25">
      <c r="A243" s="58">
        <v>6259</v>
      </c>
      <c r="B243" s="101" t="s">
        <v>256</v>
      </c>
      <c r="C243" s="102">
        <f t="shared" si="283"/>
        <v>0</v>
      </c>
      <c r="D243" s="232">
        <v>0</v>
      </c>
      <c r="E243" s="476"/>
      <c r="F243" s="432">
        <f t="shared" si="321"/>
        <v>0</v>
      </c>
      <c r="G243" s="232"/>
      <c r="H243" s="107"/>
      <c r="I243" s="233">
        <f t="shared" si="322"/>
        <v>0</v>
      </c>
      <c r="J243" s="107"/>
      <c r="K243" s="108"/>
      <c r="L243" s="233">
        <f t="shared" si="323"/>
        <v>0</v>
      </c>
      <c r="M243" s="235"/>
      <c r="N243" s="108"/>
      <c r="O243" s="233">
        <f t="shared" si="324"/>
        <v>0</v>
      </c>
      <c r="P243" s="236"/>
      <c r="R243" s="514"/>
    </row>
    <row r="244" spans="1:18" ht="24" hidden="1" x14ac:dyDescent="0.25">
      <c r="A244" s="237">
        <v>6260</v>
      </c>
      <c r="B244" s="101" t="s">
        <v>257</v>
      </c>
      <c r="C244" s="102">
        <f t="shared" si="283"/>
        <v>0</v>
      </c>
      <c r="D244" s="232">
        <v>0</v>
      </c>
      <c r="E244" s="476"/>
      <c r="F244" s="432">
        <f t="shared" si="321"/>
        <v>0</v>
      </c>
      <c r="G244" s="232"/>
      <c r="H244" s="107"/>
      <c r="I244" s="233">
        <f t="shared" si="322"/>
        <v>0</v>
      </c>
      <c r="J244" s="107"/>
      <c r="K244" s="108"/>
      <c r="L244" s="233">
        <f t="shared" si="323"/>
        <v>0</v>
      </c>
      <c r="M244" s="235"/>
      <c r="N244" s="108"/>
      <c r="O244" s="233">
        <f t="shared" si="324"/>
        <v>0</v>
      </c>
      <c r="P244" s="236"/>
      <c r="R244" s="514"/>
    </row>
    <row r="245" spans="1:18" hidden="1" x14ac:dyDescent="0.25">
      <c r="A245" s="237">
        <v>6270</v>
      </c>
      <c r="B245" s="101" t="s">
        <v>258</v>
      </c>
      <c r="C245" s="102">
        <f t="shared" si="283"/>
        <v>0</v>
      </c>
      <c r="D245" s="232">
        <v>0</v>
      </c>
      <c r="E245" s="476"/>
      <c r="F245" s="432">
        <f t="shared" si="321"/>
        <v>0</v>
      </c>
      <c r="G245" s="232"/>
      <c r="H245" s="107"/>
      <c r="I245" s="233">
        <f t="shared" si="322"/>
        <v>0</v>
      </c>
      <c r="J245" s="107"/>
      <c r="K245" s="108"/>
      <c r="L245" s="233">
        <f t="shared" si="323"/>
        <v>0</v>
      </c>
      <c r="M245" s="235"/>
      <c r="N245" s="108"/>
      <c r="O245" s="233">
        <f t="shared" si="324"/>
        <v>0</v>
      </c>
      <c r="P245" s="236"/>
      <c r="R245" s="514"/>
    </row>
    <row r="246" spans="1:18" ht="24" hidden="1" x14ac:dyDescent="0.25">
      <c r="A246" s="498">
        <v>6290</v>
      </c>
      <c r="B246" s="91" t="s">
        <v>259</v>
      </c>
      <c r="C246" s="263">
        <f t="shared" si="283"/>
        <v>0</v>
      </c>
      <c r="D246" s="246">
        <f>SUM(D247:D250)</f>
        <v>0</v>
      </c>
      <c r="E246" s="480">
        <f t="shared" ref="E246:O246" si="325">SUM(E247:E250)</f>
        <v>0</v>
      </c>
      <c r="F246" s="433">
        <f t="shared" si="325"/>
        <v>0</v>
      </c>
      <c r="G246" s="246">
        <f t="shared" si="325"/>
        <v>0</v>
      </c>
      <c r="H246" s="248">
        <f t="shared" si="325"/>
        <v>0</v>
      </c>
      <c r="I246" s="228">
        <f t="shared" si="325"/>
        <v>0</v>
      </c>
      <c r="J246" s="248">
        <f t="shared" si="325"/>
        <v>0</v>
      </c>
      <c r="K246" s="247">
        <f t="shared" si="325"/>
        <v>0</v>
      </c>
      <c r="L246" s="228">
        <f t="shared" si="325"/>
        <v>0</v>
      </c>
      <c r="M246" s="263">
        <f t="shared" si="325"/>
        <v>0</v>
      </c>
      <c r="N246" s="264">
        <f t="shared" si="325"/>
        <v>0</v>
      </c>
      <c r="O246" s="265">
        <f t="shared" si="325"/>
        <v>0</v>
      </c>
      <c r="P246" s="266"/>
      <c r="R246" s="514"/>
    </row>
    <row r="247" spans="1:18" hidden="1" x14ac:dyDescent="0.25">
      <c r="A247" s="58">
        <v>6291</v>
      </c>
      <c r="B247" s="101" t="s">
        <v>260</v>
      </c>
      <c r="C247" s="102">
        <f t="shared" si="283"/>
        <v>0</v>
      </c>
      <c r="D247" s="232">
        <v>0</v>
      </c>
      <c r="E247" s="476"/>
      <c r="F247" s="432">
        <f t="shared" ref="F247:F250" si="326">D247+E247</f>
        <v>0</v>
      </c>
      <c r="G247" s="232"/>
      <c r="H247" s="107"/>
      <c r="I247" s="233">
        <f t="shared" ref="I247:I250" si="327">G247+H247</f>
        <v>0</v>
      </c>
      <c r="J247" s="107"/>
      <c r="K247" s="108"/>
      <c r="L247" s="233">
        <f t="shared" ref="L247:L250" si="328">J247+K247</f>
        <v>0</v>
      </c>
      <c r="M247" s="235"/>
      <c r="N247" s="108"/>
      <c r="O247" s="233">
        <f t="shared" ref="O247:O250" si="329">M247+N247</f>
        <v>0</v>
      </c>
      <c r="P247" s="236"/>
      <c r="R247" s="514"/>
    </row>
    <row r="248" spans="1:18" hidden="1" x14ac:dyDescent="0.25">
      <c r="A248" s="58">
        <v>6292</v>
      </c>
      <c r="B248" s="101" t="s">
        <v>261</v>
      </c>
      <c r="C248" s="102">
        <f t="shared" si="283"/>
        <v>0</v>
      </c>
      <c r="D248" s="232">
        <v>0</v>
      </c>
      <c r="E248" s="476"/>
      <c r="F248" s="432">
        <f t="shared" si="326"/>
        <v>0</v>
      </c>
      <c r="G248" s="232"/>
      <c r="H248" s="107"/>
      <c r="I248" s="233">
        <f t="shared" si="327"/>
        <v>0</v>
      </c>
      <c r="J248" s="107"/>
      <c r="K248" s="108"/>
      <c r="L248" s="233">
        <f t="shared" si="328"/>
        <v>0</v>
      </c>
      <c r="M248" s="235"/>
      <c r="N248" s="108"/>
      <c r="O248" s="233">
        <f t="shared" si="329"/>
        <v>0</v>
      </c>
      <c r="P248" s="236"/>
      <c r="R248" s="514"/>
    </row>
    <row r="249" spans="1:18" ht="72" hidden="1" x14ac:dyDescent="0.25">
      <c r="A249" s="58">
        <v>6296</v>
      </c>
      <c r="B249" s="101" t="s">
        <v>262</v>
      </c>
      <c r="C249" s="102">
        <f t="shared" si="283"/>
        <v>0</v>
      </c>
      <c r="D249" s="232">
        <v>0</v>
      </c>
      <c r="E249" s="476"/>
      <c r="F249" s="432">
        <f t="shared" si="326"/>
        <v>0</v>
      </c>
      <c r="G249" s="232"/>
      <c r="H249" s="107"/>
      <c r="I249" s="233">
        <f t="shared" si="327"/>
        <v>0</v>
      </c>
      <c r="J249" s="107"/>
      <c r="K249" s="108"/>
      <c r="L249" s="233">
        <f t="shared" si="328"/>
        <v>0</v>
      </c>
      <c r="M249" s="235"/>
      <c r="N249" s="108"/>
      <c r="O249" s="233">
        <f t="shared" si="329"/>
        <v>0</v>
      </c>
      <c r="P249" s="236"/>
      <c r="R249" s="514"/>
    </row>
    <row r="250" spans="1:18" ht="39.75" hidden="1" customHeight="1" x14ac:dyDescent="0.25">
      <c r="A250" s="58">
        <v>6299</v>
      </c>
      <c r="B250" s="101" t="s">
        <v>263</v>
      </c>
      <c r="C250" s="102">
        <f t="shared" si="283"/>
        <v>0</v>
      </c>
      <c r="D250" s="232">
        <v>0</v>
      </c>
      <c r="E250" s="476"/>
      <c r="F250" s="432">
        <f t="shared" si="326"/>
        <v>0</v>
      </c>
      <c r="G250" s="232"/>
      <c r="H250" s="107"/>
      <c r="I250" s="233">
        <f t="shared" si="327"/>
        <v>0</v>
      </c>
      <c r="J250" s="107"/>
      <c r="K250" s="108"/>
      <c r="L250" s="233">
        <f t="shared" si="328"/>
        <v>0</v>
      </c>
      <c r="M250" s="235"/>
      <c r="N250" s="108"/>
      <c r="O250" s="233">
        <f t="shared" si="329"/>
        <v>0</v>
      </c>
      <c r="P250" s="236"/>
      <c r="R250" s="514"/>
    </row>
    <row r="251" spans="1:18" hidden="1" x14ac:dyDescent="0.25">
      <c r="A251" s="76">
        <v>6300</v>
      </c>
      <c r="B251" s="213" t="s">
        <v>264</v>
      </c>
      <c r="C251" s="77">
        <f t="shared" si="283"/>
        <v>0</v>
      </c>
      <c r="D251" s="214">
        <f>SUM(D252,D257,D258)</f>
        <v>0</v>
      </c>
      <c r="E251" s="473">
        <f t="shared" ref="E251:O251" si="330">SUM(E252,E257,E258)</f>
        <v>0</v>
      </c>
      <c r="F251" s="424">
        <f t="shared" si="330"/>
        <v>0</v>
      </c>
      <c r="G251" s="214">
        <f t="shared" si="330"/>
        <v>0</v>
      </c>
      <c r="H251" s="87">
        <f t="shared" si="330"/>
        <v>0</v>
      </c>
      <c r="I251" s="215">
        <f t="shared" si="330"/>
        <v>0</v>
      </c>
      <c r="J251" s="87">
        <f t="shared" si="330"/>
        <v>0</v>
      </c>
      <c r="K251" s="88">
        <f t="shared" si="330"/>
        <v>0</v>
      </c>
      <c r="L251" s="215">
        <f t="shared" si="330"/>
        <v>0</v>
      </c>
      <c r="M251" s="125">
        <f t="shared" si="330"/>
        <v>0</v>
      </c>
      <c r="N251" s="249">
        <f t="shared" si="330"/>
        <v>0</v>
      </c>
      <c r="O251" s="250">
        <f t="shared" si="330"/>
        <v>0</v>
      </c>
      <c r="P251" s="251"/>
      <c r="R251" s="514"/>
    </row>
    <row r="252" spans="1:18" ht="24" hidden="1" x14ac:dyDescent="0.25">
      <c r="A252" s="498">
        <v>6320</v>
      </c>
      <c r="B252" s="91" t="s">
        <v>265</v>
      </c>
      <c r="C252" s="263">
        <f t="shared" si="283"/>
        <v>0</v>
      </c>
      <c r="D252" s="246">
        <f>SUM(D253:D256)</f>
        <v>0</v>
      </c>
      <c r="E252" s="480">
        <f t="shared" ref="E252:O252" si="331">SUM(E253:E256)</f>
        <v>0</v>
      </c>
      <c r="F252" s="433">
        <f t="shared" si="331"/>
        <v>0</v>
      </c>
      <c r="G252" s="246">
        <f t="shared" si="331"/>
        <v>0</v>
      </c>
      <c r="H252" s="248">
        <f t="shared" si="331"/>
        <v>0</v>
      </c>
      <c r="I252" s="228">
        <f t="shared" si="331"/>
        <v>0</v>
      </c>
      <c r="J252" s="248">
        <f t="shared" si="331"/>
        <v>0</v>
      </c>
      <c r="K252" s="247">
        <f t="shared" si="331"/>
        <v>0</v>
      </c>
      <c r="L252" s="228">
        <f t="shared" si="331"/>
        <v>0</v>
      </c>
      <c r="M252" s="92">
        <f t="shared" si="331"/>
        <v>0</v>
      </c>
      <c r="N252" s="247">
        <f t="shared" si="331"/>
        <v>0</v>
      </c>
      <c r="O252" s="228">
        <f t="shared" si="331"/>
        <v>0</v>
      </c>
      <c r="P252" s="231"/>
      <c r="R252" s="514"/>
    </row>
    <row r="253" spans="1:18" hidden="1" x14ac:dyDescent="0.25">
      <c r="A253" s="58">
        <v>6322</v>
      </c>
      <c r="B253" s="101" t="s">
        <v>266</v>
      </c>
      <c r="C253" s="102">
        <f t="shared" si="283"/>
        <v>0</v>
      </c>
      <c r="D253" s="232">
        <v>0</v>
      </c>
      <c r="E253" s="476"/>
      <c r="F253" s="432">
        <f t="shared" ref="F253:F258" si="332">D253+E253</f>
        <v>0</v>
      </c>
      <c r="G253" s="232"/>
      <c r="H253" s="107"/>
      <c r="I253" s="233">
        <f t="shared" ref="I253:I258" si="333">G253+H253</f>
        <v>0</v>
      </c>
      <c r="J253" s="107"/>
      <c r="K253" s="108"/>
      <c r="L253" s="233">
        <f t="shared" ref="L253:L258" si="334">J253+K253</f>
        <v>0</v>
      </c>
      <c r="M253" s="235"/>
      <c r="N253" s="108"/>
      <c r="O253" s="233">
        <f t="shared" ref="O253:O258" si="335">M253+N253</f>
        <v>0</v>
      </c>
      <c r="P253" s="236"/>
      <c r="R253" s="514"/>
    </row>
    <row r="254" spans="1:18" ht="24" hidden="1" x14ac:dyDescent="0.25">
      <c r="A254" s="58">
        <v>6323</v>
      </c>
      <c r="B254" s="101" t="s">
        <v>267</v>
      </c>
      <c r="C254" s="102">
        <f t="shared" si="283"/>
        <v>0</v>
      </c>
      <c r="D254" s="232">
        <v>0</v>
      </c>
      <c r="E254" s="476"/>
      <c r="F254" s="432">
        <f t="shared" si="332"/>
        <v>0</v>
      </c>
      <c r="G254" s="232"/>
      <c r="H254" s="107"/>
      <c r="I254" s="233">
        <f t="shared" si="333"/>
        <v>0</v>
      </c>
      <c r="J254" s="107"/>
      <c r="K254" s="108"/>
      <c r="L254" s="233">
        <f t="shared" si="334"/>
        <v>0</v>
      </c>
      <c r="M254" s="235"/>
      <c r="N254" s="108"/>
      <c r="O254" s="233">
        <f t="shared" si="335"/>
        <v>0</v>
      </c>
      <c r="P254" s="236"/>
      <c r="R254" s="514"/>
    </row>
    <row r="255" spans="1:18" ht="24" hidden="1" x14ac:dyDescent="0.25">
      <c r="A255" s="58">
        <v>6324</v>
      </c>
      <c r="B255" s="101" t="s">
        <v>268</v>
      </c>
      <c r="C255" s="102">
        <f t="shared" si="283"/>
        <v>0</v>
      </c>
      <c r="D255" s="232">
        <v>0</v>
      </c>
      <c r="E255" s="476"/>
      <c r="F255" s="432">
        <f t="shared" si="332"/>
        <v>0</v>
      </c>
      <c r="G255" s="232"/>
      <c r="H255" s="107"/>
      <c r="I255" s="233">
        <f t="shared" si="333"/>
        <v>0</v>
      </c>
      <c r="J255" s="107"/>
      <c r="K255" s="108"/>
      <c r="L255" s="233">
        <f t="shared" si="334"/>
        <v>0</v>
      </c>
      <c r="M255" s="235"/>
      <c r="N255" s="108"/>
      <c r="O255" s="233">
        <f t="shared" si="335"/>
        <v>0</v>
      </c>
      <c r="P255" s="236"/>
      <c r="R255" s="514"/>
    </row>
    <row r="256" spans="1:18" hidden="1" x14ac:dyDescent="0.25">
      <c r="A256" s="48">
        <v>6329</v>
      </c>
      <c r="B256" s="91" t="s">
        <v>269</v>
      </c>
      <c r="C256" s="92">
        <f t="shared" si="283"/>
        <v>0</v>
      </c>
      <c r="D256" s="227">
        <v>0</v>
      </c>
      <c r="E256" s="475"/>
      <c r="F256" s="433">
        <f t="shared" si="332"/>
        <v>0</v>
      </c>
      <c r="G256" s="227"/>
      <c r="H256" s="97"/>
      <c r="I256" s="228">
        <f t="shared" si="333"/>
        <v>0</v>
      </c>
      <c r="J256" s="97"/>
      <c r="K256" s="98"/>
      <c r="L256" s="228">
        <f t="shared" si="334"/>
        <v>0</v>
      </c>
      <c r="M256" s="230"/>
      <c r="N256" s="98"/>
      <c r="O256" s="228">
        <f t="shared" si="335"/>
        <v>0</v>
      </c>
      <c r="P256" s="231"/>
      <c r="R256" s="514"/>
    </row>
    <row r="257" spans="1:18" ht="24" hidden="1" x14ac:dyDescent="0.25">
      <c r="A257" s="284">
        <v>6330</v>
      </c>
      <c r="B257" s="285" t="s">
        <v>270</v>
      </c>
      <c r="C257" s="263">
        <f t="shared" si="283"/>
        <v>0</v>
      </c>
      <c r="D257" s="268">
        <v>0</v>
      </c>
      <c r="E257" s="482"/>
      <c r="F257" s="483">
        <f t="shared" si="332"/>
        <v>0</v>
      </c>
      <c r="G257" s="268"/>
      <c r="H257" s="270"/>
      <c r="I257" s="265">
        <f t="shared" si="333"/>
        <v>0</v>
      </c>
      <c r="J257" s="270"/>
      <c r="K257" s="269"/>
      <c r="L257" s="265">
        <f t="shared" si="334"/>
        <v>0</v>
      </c>
      <c r="M257" s="272"/>
      <c r="N257" s="269"/>
      <c r="O257" s="265">
        <f t="shared" si="335"/>
        <v>0</v>
      </c>
      <c r="P257" s="266"/>
      <c r="R257" s="514"/>
    </row>
    <row r="258" spans="1:18" hidden="1" x14ac:dyDescent="0.25">
      <c r="A258" s="237">
        <v>6360</v>
      </c>
      <c r="B258" s="101" t="s">
        <v>271</v>
      </c>
      <c r="C258" s="102">
        <f t="shared" si="283"/>
        <v>0</v>
      </c>
      <c r="D258" s="232">
        <v>0</v>
      </c>
      <c r="E258" s="476"/>
      <c r="F258" s="432">
        <f t="shared" si="332"/>
        <v>0</v>
      </c>
      <c r="G258" s="232"/>
      <c r="H258" s="107"/>
      <c r="I258" s="233">
        <f t="shared" si="333"/>
        <v>0</v>
      </c>
      <c r="J258" s="107"/>
      <c r="K258" s="108"/>
      <c r="L258" s="233">
        <f t="shared" si="334"/>
        <v>0</v>
      </c>
      <c r="M258" s="235"/>
      <c r="N258" s="108"/>
      <c r="O258" s="233">
        <f t="shared" si="335"/>
        <v>0</v>
      </c>
      <c r="P258" s="236"/>
      <c r="R258" s="514"/>
    </row>
    <row r="259" spans="1:18" ht="36" hidden="1" x14ac:dyDescent="0.25">
      <c r="A259" s="76">
        <v>6400</v>
      </c>
      <c r="B259" s="213" t="s">
        <v>272</v>
      </c>
      <c r="C259" s="77">
        <f t="shared" si="283"/>
        <v>0</v>
      </c>
      <c r="D259" s="214">
        <f>SUM(D260,D264)</f>
        <v>0</v>
      </c>
      <c r="E259" s="473">
        <f t="shared" ref="E259:O259" si="336">SUM(E260,E264)</f>
        <v>0</v>
      </c>
      <c r="F259" s="424">
        <f t="shared" si="336"/>
        <v>0</v>
      </c>
      <c r="G259" s="214">
        <f t="shared" si="336"/>
        <v>0</v>
      </c>
      <c r="H259" s="87">
        <f t="shared" si="336"/>
        <v>0</v>
      </c>
      <c r="I259" s="215">
        <f t="shared" si="336"/>
        <v>0</v>
      </c>
      <c r="J259" s="87">
        <f t="shared" si="336"/>
        <v>0</v>
      </c>
      <c r="K259" s="88">
        <f t="shared" si="336"/>
        <v>0</v>
      </c>
      <c r="L259" s="215">
        <f t="shared" si="336"/>
        <v>0</v>
      </c>
      <c r="M259" s="125">
        <f t="shared" si="336"/>
        <v>0</v>
      </c>
      <c r="N259" s="249">
        <f t="shared" si="336"/>
        <v>0</v>
      </c>
      <c r="O259" s="250">
        <f t="shared" si="336"/>
        <v>0</v>
      </c>
      <c r="P259" s="251"/>
      <c r="R259" s="514"/>
    </row>
    <row r="260" spans="1:18" ht="24" hidden="1" x14ac:dyDescent="0.25">
      <c r="A260" s="498">
        <v>6410</v>
      </c>
      <c r="B260" s="91" t="s">
        <v>273</v>
      </c>
      <c r="C260" s="92">
        <f t="shared" si="283"/>
        <v>0</v>
      </c>
      <c r="D260" s="246">
        <f>SUM(D261:D263)</f>
        <v>0</v>
      </c>
      <c r="E260" s="480">
        <f t="shared" ref="E260:O260" si="337">SUM(E261:E263)</f>
        <v>0</v>
      </c>
      <c r="F260" s="433">
        <f t="shared" si="337"/>
        <v>0</v>
      </c>
      <c r="G260" s="246">
        <f t="shared" si="337"/>
        <v>0</v>
      </c>
      <c r="H260" s="248">
        <f t="shared" si="337"/>
        <v>0</v>
      </c>
      <c r="I260" s="228">
        <f t="shared" si="337"/>
        <v>0</v>
      </c>
      <c r="J260" s="248">
        <f t="shared" si="337"/>
        <v>0</v>
      </c>
      <c r="K260" s="247">
        <f t="shared" si="337"/>
        <v>0</v>
      </c>
      <c r="L260" s="228">
        <f t="shared" si="337"/>
        <v>0</v>
      </c>
      <c r="M260" s="113">
        <f t="shared" si="337"/>
        <v>0</v>
      </c>
      <c r="N260" s="258">
        <f t="shared" si="337"/>
        <v>0</v>
      </c>
      <c r="O260" s="259">
        <f t="shared" si="337"/>
        <v>0</v>
      </c>
      <c r="P260" s="260"/>
      <c r="R260" s="514"/>
    </row>
    <row r="261" spans="1:18" hidden="1" x14ac:dyDescent="0.25">
      <c r="A261" s="58">
        <v>6411</v>
      </c>
      <c r="B261" s="252" t="s">
        <v>274</v>
      </c>
      <c r="C261" s="102">
        <f t="shared" si="283"/>
        <v>0</v>
      </c>
      <c r="D261" s="232">
        <v>0</v>
      </c>
      <c r="E261" s="476"/>
      <c r="F261" s="432">
        <f t="shared" ref="F261:F263" si="338">D261+E261</f>
        <v>0</v>
      </c>
      <c r="G261" s="232"/>
      <c r="H261" s="107"/>
      <c r="I261" s="233">
        <f t="shared" ref="I261:I263" si="339">G261+H261</f>
        <v>0</v>
      </c>
      <c r="J261" s="107"/>
      <c r="K261" s="108"/>
      <c r="L261" s="233">
        <f t="shared" ref="L261:L263" si="340">J261+K261</f>
        <v>0</v>
      </c>
      <c r="M261" s="235"/>
      <c r="N261" s="108"/>
      <c r="O261" s="233">
        <f t="shared" ref="O261:O263" si="341">M261+N261</f>
        <v>0</v>
      </c>
      <c r="P261" s="236"/>
      <c r="R261" s="514"/>
    </row>
    <row r="262" spans="1:18" ht="36" hidden="1" x14ac:dyDescent="0.25">
      <c r="A262" s="58">
        <v>6412</v>
      </c>
      <c r="B262" s="101" t="s">
        <v>275</v>
      </c>
      <c r="C262" s="102">
        <f t="shared" si="283"/>
        <v>0</v>
      </c>
      <c r="D262" s="232">
        <v>0</v>
      </c>
      <c r="E262" s="476"/>
      <c r="F262" s="432">
        <f t="shared" si="338"/>
        <v>0</v>
      </c>
      <c r="G262" s="232"/>
      <c r="H262" s="107"/>
      <c r="I262" s="233">
        <f t="shared" si="339"/>
        <v>0</v>
      </c>
      <c r="J262" s="107"/>
      <c r="K262" s="108"/>
      <c r="L262" s="233">
        <f t="shared" si="340"/>
        <v>0</v>
      </c>
      <c r="M262" s="235"/>
      <c r="N262" s="108"/>
      <c r="O262" s="233">
        <f t="shared" si="341"/>
        <v>0</v>
      </c>
      <c r="P262" s="236"/>
      <c r="R262" s="514"/>
    </row>
    <row r="263" spans="1:18" ht="36" hidden="1" x14ac:dyDescent="0.25">
      <c r="A263" s="58">
        <v>6419</v>
      </c>
      <c r="B263" s="101" t="s">
        <v>276</v>
      </c>
      <c r="C263" s="102">
        <f t="shared" si="283"/>
        <v>0</v>
      </c>
      <c r="D263" s="232">
        <v>0</v>
      </c>
      <c r="E263" s="476"/>
      <c r="F263" s="432">
        <f t="shared" si="338"/>
        <v>0</v>
      </c>
      <c r="G263" s="232"/>
      <c r="H263" s="107"/>
      <c r="I263" s="233">
        <f t="shared" si="339"/>
        <v>0</v>
      </c>
      <c r="J263" s="107"/>
      <c r="K263" s="108"/>
      <c r="L263" s="233">
        <f t="shared" si="340"/>
        <v>0</v>
      </c>
      <c r="M263" s="235"/>
      <c r="N263" s="108"/>
      <c r="O263" s="233">
        <f t="shared" si="341"/>
        <v>0</v>
      </c>
      <c r="P263" s="236"/>
      <c r="R263" s="514"/>
    </row>
    <row r="264" spans="1:18" ht="36" hidden="1" x14ac:dyDescent="0.25">
      <c r="A264" s="237">
        <v>6420</v>
      </c>
      <c r="B264" s="101" t="s">
        <v>277</v>
      </c>
      <c r="C264" s="102">
        <f t="shared" si="283"/>
        <v>0</v>
      </c>
      <c r="D264" s="238">
        <f>SUM(D265:D268)</f>
        <v>0</v>
      </c>
      <c r="E264" s="477">
        <f t="shared" ref="E264:F264" si="342">SUM(E265:E268)</f>
        <v>0</v>
      </c>
      <c r="F264" s="432">
        <f t="shared" si="342"/>
        <v>0</v>
      </c>
      <c r="G264" s="238">
        <f>SUM(G265:G268)</f>
        <v>0</v>
      </c>
      <c r="H264" s="240">
        <f t="shared" ref="H264:I264" si="343">SUM(H265:H268)</f>
        <v>0</v>
      </c>
      <c r="I264" s="233">
        <f t="shared" si="343"/>
        <v>0</v>
      </c>
      <c r="J264" s="240">
        <f>SUM(J265:J268)</f>
        <v>0</v>
      </c>
      <c r="K264" s="239">
        <f t="shared" ref="K264:L264" si="344">SUM(K265:K268)</f>
        <v>0</v>
      </c>
      <c r="L264" s="233">
        <f t="shared" si="344"/>
        <v>0</v>
      </c>
      <c r="M264" s="102">
        <f>SUM(M265:M268)</f>
        <v>0</v>
      </c>
      <c r="N264" s="239">
        <f t="shared" ref="N264:O264" si="345">SUM(N265:N268)</f>
        <v>0</v>
      </c>
      <c r="O264" s="233">
        <f t="shared" si="345"/>
        <v>0</v>
      </c>
      <c r="P264" s="236"/>
      <c r="R264" s="514"/>
    </row>
    <row r="265" spans="1:18" hidden="1" x14ac:dyDescent="0.25">
      <c r="A265" s="58">
        <v>6421</v>
      </c>
      <c r="B265" s="101" t="s">
        <v>278</v>
      </c>
      <c r="C265" s="102">
        <f t="shared" si="283"/>
        <v>0</v>
      </c>
      <c r="D265" s="232">
        <v>0</v>
      </c>
      <c r="E265" s="476"/>
      <c r="F265" s="432">
        <f t="shared" ref="F265:F268" si="346">D265+E265</f>
        <v>0</v>
      </c>
      <c r="G265" s="232"/>
      <c r="H265" s="107"/>
      <c r="I265" s="233">
        <f t="shared" ref="I265:I268" si="347">G265+H265</f>
        <v>0</v>
      </c>
      <c r="J265" s="107"/>
      <c r="K265" s="108"/>
      <c r="L265" s="233">
        <f t="shared" ref="L265:L268" si="348">J265+K265</f>
        <v>0</v>
      </c>
      <c r="M265" s="235"/>
      <c r="N265" s="108"/>
      <c r="O265" s="233">
        <f t="shared" ref="O265:O268" si="349">M265+N265</f>
        <v>0</v>
      </c>
      <c r="P265" s="236"/>
      <c r="R265" s="514"/>
    </row>
    <row r="266" spans="1:18" hidden="1" x14ac:dyDescent="0.25">
      <c r="A266" s="58">
        <v>6422</v>
      </c>
      <c r="B266" s="101" t="s">
        <v>279</v>
      </c>
      <c r="C266" s="102">
        <f t="shared" si="283"/>
        <v>0</v>
      </c>
      <c r="D266" s="232">
        <v>0</v>
      </c>
      <c r="E266" s="476"/>
      <c r="F266" s="432">
        <f t="shared" si="346"/>
        <v>0</v>
      </c>
      <c r="G266" s="232"/>
      <c r="H266" s="107"/>
      <c r="I266" s="233">
        <f t="shared" si="347"/>
        <v>0</v>
      </c>
      <c r="J266" s="107"/>
      <c r="K266" s="108"/>
      <c r="L266" s="233">
        <f t="shared" si="348"/>
        <v>0</v>
      </c>
      <c r="M266" s="235"/>
      <c r="N266" s="108"/>
      <c r="O266" s="233">
        <f t="shared" si="349"/>
        <v>0</v>
      </c>
      <c r="P266" s="236"/>
      <c r="R266" s="514"/>
    </row>
    <row r="267" spans="1:18" ht="13.5" hidden="1" customHeight="1" x14ac:dyDescent="0.25">
      <c r="A267" s="58">
        <v>6423</v>
      </c>
      <c r="B267" s="101" t="s">
        <v>280</v>
      </c>
      <c r="C267" s="102">
        <f t="shared" si="283"/>
        <v>0</v>
      </c>
      <c r="D267" s="232">
        <v>0</v>
      </c>
      <c r="E267" s="476"/>
      <c r="F267" s="432">
        <f t="shared" si="346"/>
        <v>0</v>
      </c>
      <c r="G267" s="232"/>
      <c r="H267" s="107"/>
      <c r="I267" s="233">
        <f t="shared" si="347"/>
        <v>0</v>
      </c>
      <c r="J267" s="107"/>
      <c r="K267" s="108"/>
      <c r="L267" s="233">
        <f t="shared" si="348"/>
        <v>0</v>
      </c>
      <c r="M267" s="235"/>
      <c r="N267" s="108"/>
      <c r="O267" s="233">
        <f t="shared" si="349"/>
        <v>0</v>
      </c>
      <c r="P267" s="236"/>
      <c r="R267" s="514"/>
    </row>
    <row r="268" spans="1:18" ht="36" hidden="1" x14ac:dyDescent="0.25">
      <c r="A268" s="58">
        <v>6424</v>
      </c>
      <c r="B268" s="101" t="s">
        <v>281</v>
      </c>
      <c r="C268" s="102">
        <f t="shared" si="283"/>
        <v>0</v>
      </c>
      <c r="D268" s="232">
        <v>0</v>
      </c>
      <c r="E268" s="476"/>
      <c r="F268" s="432">
        <f t="shared" si="346"/>
        <v>0</v>
      </c>
      <c r="G268" s="232"/>
      <c r="H268" s="107"/>
      <c r="I268" s="233">
        <f t="shared" si="347"/>
        <v>0</v>
      </c>
      <c r="J268" s="107"/>
      <c r="K268" s="108"/>
      <c r="L268" s="233">
        <f t="shared" si="348"/>
        <v>0</v>
      </c>
      <c r="M268" s="235"/>
      <c r="N268" s="108"/>
      <c r="O268" s="233">
        <f t="shared" si="349"/>
        <v>0</v>
      </c>
      <c r="P268" s="236"/>
      <c r="R268" s="514"/>
    </row>
    <row r="269" spans="1:18" ht="36" hidden="1" x14ac:dyDescent="0.25">
      <c r="A269" s="286">
        <v>7000</v>
      </c>
      <c r="B269" s="286" t="s">
        <v>282</v>
      </c>
      <c r="C269" s="287">
        <f t="shared" si="283"/>
        <v>0</v>
      </c>
      <c r="D269" s="288">
        <f>SUM(D270,D281)</f>
        <v>0</v>
      </c>
      <c r="E269" s="486">
        <f t="shared" ref="E269:F269" si="350">SUM(E270,E281)</f>
        <v>0</v>
      </c>
      <c r="F269" s="487">
        <f t="shared" si="350"/>
        <v>0</v>
      </c>
      <c r="G269" s="288">
        <f>SUM(G270,G281)</f>
        <v>0</v>
      </c>
      <c r="H269" s="290">
        <f t="shared" ref="H269:I269" si="351">SUM(H270,H281)</f>
        <v>0</v>
      </c>
      <c r="I269" s="291">
        <f t="shared" si="351"/>
        <v>0</v>
      </c>
      <c r="J269" s="290">
        <f>SUM(J270,J281)</f>
        <v>0</v>
      </c>
      <c r="K269" s="289">
        <f t="shared" ref="K269:L269" si="352">SUM(K270,K281)</f>
        <v>0</v>
      </c>
      <c r="L269" s="291">
        <f t="shared" si="352"/>
        <v>0</v>
      </c>
      <c r="M269" s="293">
        <f>SUM(M270,M281)</f>
        <v>0</v>
      </c>
      <c r="N269" s="294">
        <f t="shared" ref="N269:O269" si="353">SUM(N270,N281)</f>
        <v>0</v>
      </c>
      <c r="O269" s="295">
        <f t="shared" si="353"/>
        <v>0</v>
      </c>
      <c r="P269" s="296"/>
      <c r="R269" s="514"/>
    </row>
    <row r="270" spans="1:18" ht="24" hidden="1" x14ac:dyDescent="0.25">
      <c r="A270" s="76">
        <v>7200</v>
      </c>
      <c r="B270" s="213" t="s">
        <v>283</v>
      </c>
      <c r="C270" s="77">
        <f t="shared" si="283"/>
        <v>0</v>
      </c>
      <c r="D270" s="214">
        <f>SUM(D271,D272,D275,D276,D280)</f>
        <v>0</v>
      </c>
      <c r="E270" s="473">
        <f t="shared" ref="E270:F270" si="354">SUM(E271,E272,E275,E276,E280)</f>
        <v>0</v>
      </c>
      <c r="F270" s="424">
        <f t="shared" si="354"/>
        <v>0</v>
      </c>
      <c r="G270" s="214">
        <f>SUM(G271,G272,G275,G276,G280)</f>
        <v>0</v>
      </c>
      <c r="H270" s="87">
        <f t="shared" ref="H270:I270" si="355">SUM(H271,H272,H275,H276,H280)</f>
        <v>0</v>
      </c>
      <c r="I270" s="215">
        <f t="shared" si="355"/>
        <v>0</v>
      </c>
      <c r="J270" s="87">
        <f>SUM(J271,J272,J275,J276,J280)</f>
        <v>0</v>
      </c>
      <c r="K270" s="88">
        <f t="shared" ref="K270:L270" si="356">SUM(K271,K272,K275,K276,K280)</f>
        <v>0</v>
      </c>
      <c r="L270" s="215">
        <f t="shared" si="356"/>
        <v>0</v>
      </c>
      <c r="M270" s="216">
        <f>SUM(M271,M272,M275,M276,M280)</f>
        <v>0</v>
      </c>
      <c r="N270" s="217">
        <f t="shared" ref="N270:O270" si="357">SUM(N271,N272,N275,N276,N280)</f>
        <v>0</v>
      </c>
      <c r="O270" s="218">
        <f t="shared" si="357"/>
        <v>0</v>
      </c>
      <c r="P270" s="219"/>
      <c r="R270" s="514"/>
    </row>
    <row r="271" spans="1:18" ht="24" hidden="1" x14ac:dyDescent="0.25">
      <c r="A271" s="498">
        <v>7210</v>
      </c>
      <c r="B271" s="91" t="s">
        <v>284</v>
      </c>
      <c r="C271" s="92">
        <f t="shared" si="283"/>
        <v>0</v>
      </c>
      <c r="D271" s="227">
        <v>0</v>
      </c>
      <c r="E271" s="475"/>
      <c r="F271" s="433">
        <f>D271+E271</f>
        <v>0</v>
      </c>
      <c r="G271" s="227"/>
      <c r="H271" s="97"/>
      <c r="I271" s="228">
        <f>G271+H271</f>
        <v>0</v>
      </c>
      <c r="J271" s="97"/>
      <c r="K271" s="98"/>
      <c r="L271" s="228">
        <f>J271+K271</f>
        <v>0</v>
      </c>
      <c r="M271" s="230"/>
      <c r="N271" s="98"/>
      <c r="O271" s="228">
        <f>M271+N271</f>
        <v>0</v>
      </c>
      <c r="P271" s="231"/>
      <c r="R271" s="514"/>
    </row>
    <row r="272" spans="1:18" s="297" customFormat="1" ht="36" hidden="1" x14ac:dyDescent="0.25">
      <c r="A272" s="237">
        <v>7220</v>
      </c>
      <c r="B272" s="101" t="s">
        <v>285</v>
      </c>
      <c r="C272" s="102">
        <f t="shared" si="283"/>
        <v>0</v>
      </c>
      <c r="D272" s="238">
        <f>SUM(D273:D274)</f>
        <v>0</v>
      </c>
      <c r="E272" s="477">
        <f t="shared" ref="E272:F272" si="358">SUM(E273:E274)</f>
        <v>0</v>
      </c>
      <c r="F272" s="432">
        <f t="shared" si="358"/>
        <v>0</v>
      </c>
      <c r="G272" s="238">
        <f>SUM(G273:G274)</f>
        <v>0</v>
      </c>
      <c r="H272" s="240">
        <f t="shared" ref="H272:I272" si="359">SUM(H273:H274)</f>
        <v>0</v>
      </c>
      <c r="I272" s="233">
        <f t="shared" si="359"/>
        <v>0</v>
      </c>
      <c r="J272" s="240">
        <f>SUM(J273:J274)</f>
        <v>0</v>
      </c>
      <c r="K272" s="239">
        <f t="shared" ref="K272:L272" si="360">SUM(K273:K274)</f>
        <v>0</v>
      </c>
      <c r="L272" s="233">
        <f t="shared" si="360"/>
        <v>0</v>
      </c>
      <c r="M272" s="102">
        <f>SUM(M273:M274)</f>
        <v>0</v>
      </c>
      <c r="N272" s="239">
        <f t="shared" ref="N272:O272" si="361">SUM(N273:N274)</f>
        <v>0</v>
      </c>
      <c r="O272" s="233">
        <f t="shared" si="361"/>
        <v>0</v>
      </c>
      <c r="P272" s="236"/>
      <c r="R272" s="514"/>
    </row>
    <row r="273" spans="1:18" s="297" customFormat="1" ht="36" hidden="1" x14ac:dyDescent="0.25">
      <c r="A273" s="58">
        <v>7221</v>
      </c>
      <c r="B273" s="101" t="s">
        <v>286</v>
      </c>
      <c r="C273" s="102">
        <f t="shared" si="283"/>
        <v>0</v>
      </c>
      <c r="D273" s="232">
        <v>0</v>
      </c>
      <c r="E273" s="476"/>
      <c r="F273" s="432">
        <f t="shared" ref="F273:F275" si="362">D273+E273</f>
        <v>0</v>
      </c>
      <c r="G273" s="232"/>
      <c r="H273" s="107"/>
      <c r="I273" s="233">
        <f t="shared" ref="I273:I275" si="363">G273+H273</f>
        <v>0</v>
      </c>
      <c r="J273" s="107"/>
      <c r="K273" s="108"/>
      <c r="L273" s="233">
        <f t="shared" ref="L273:L275" si="364">J273+K273</f>
        <v>0</v>
      </c>
      <c r="M273" s="235"/>
      <c r="N273" s="108"/>
      <c r="O273" s="233">
        <f t="shared" ref="O273:O275" si="365">M273+N273</f>
        <v>0</v>
      </c>
      <c r="P273" s="236"/>
      <c r="R273" s="514"/>
    </row>
    <row r="274" spans="1:18" s="297" customFormat="1" ht="36" hidden="1" x14ac:dyDescent="0.25">
      <c r="A274" s="58">
        <v>7222</v>
      </c>
      <c r="B274" s="101" t="s">
        <v>287</v>
      </c>
      <c r="C274" s="102">
        <f t="shared" si="283"/>
        <v>0</v>
      </c>
      <c r="D274" s="232">
        <v>0</v>
      </c>
      <c r="E274" s="476"/>
      <c r="F274" s="432">
        <f t="shared" si="362"/>
        <v>0</v>
      </c>
      <c r="G274" s="232"/>
      <c r="H274" s="107"/>
      <c r="I274" s="233">
        <f t="shared" si="363"/>
        <v>0</v>
      </c>
      <c r="J274" s="107"/>
      <c r="K274" s="108"/>
      <c r="L274" s="233">
        <f t="shared" si="364"/>
        <v>0</v>
      </c>
      <c r="M274" s="235"/>
      <c r="N274" s="108"/>
      <c r="O274" s="233">
        <f t="shared" si="365"/>
        <v>0</v>
      </c>
      <c r="P274" s="236"/>
      <c r="R274" s="514"/>
    </row>
    <row r="275" spans="1:18" ht="24" hidden="1" x14ac:dyDescent="0.25">
      <c r="A275" s="237">
        <v>7230</v>
      </c>
      <c r="B275" s="101" t="s">
        <v>288</v>
      </c>
      <c r="C275" s="102">
        <f t="shared" si="283"/>
        <v>0</v>
      </c>
      <c r="D275" s="232">
        <v>0</v>
      </c>
      <c r="E275" s="476"/>
      <c r="F275" s="432">
        <f t="shared" si="362"/>
        <v>0</v>
      </c>
      <c r="G275" s="232"/>
      <c r="H275" s="107"/>
      <c r="I275" s="233">
        <f t="shared" si="363"/>
        <v>0</v>
      </c>
      <c r="J275" s="107"/>
      <c r="K275" s="108"/>
      <c r="L275" s="233">
        <f t="shared" si="364"/>
        <v>0</v>
      </c>
      <c r="M275" s="235"/>
      <c r="N275" s="108"/>
      <c r="O275" s="233">
        <f t="shared" si="365"/>
        <v>0</v>
      </c>
      <c r="P275" s="236"/>
      <c r="R275" s="514"/>
    </row>
    <row r="276" spans="1:18" ht="24" hidden="1" x14ac:dyDescent="0.25">
      <c r="A276" s="237">
        <v>7240</v>
      </c>
      <c r="B276" s="101" t="s">
        <v>289</v>
      </c>
      <c r="C276" s="102">
        <f t="shared" si="283"/>
        <v>0</v>
      </c>
      <c r="D276" s="238">
        <f t="shared" ref="D276:O276" si="366">SUM(D277:D279)</f>
        <v>0</v>
      </c>
      <c r="E276" s="477">
        <f t="shared" si="366"/>
        <v>0</v>
      </c>
      <c r="F276" s="432">
        <f t="shared" si="366"/>
        <v>0</v>
      </c>
      <c r="G276" s="238">
        <f t="shared" si="366"/>
        <v>0</v>
      </c>
      <c r="H276" s="240">
        <f t="shared" si="366"/>
        <v>0</v>
      </c>
      <c r="I276" s="233">
        <f t="shared" si="366"/>
        <v>0</v>
      </c>
      <c r="J276" s="240">
        <f>SUM(J277:J279)</f>
        <v>0</v>
      </c>
      <c r="K276" s="239">
        <f t="shared" ref="K276:L276" si="367">SUM(K277:K279)</f>
        <v>0</v>
      </c>
      <c r="L276" s="233">
        <f t="shared" si="367"/>
        <v>0</v>
      </c>
      <c r="M276" s="102">
        <f t="shared" si="366"/>
        <v>0</v>
      </c>
      <c r="N276" s="239">
        <f t="shared" si="366"/>
        <v>0</v>
      </c>
      <c r="O276" s="233">
        <f t="shared" si="366"/>
        <v>0</v>
      </c>
      <c r="P276" s="236"/>
      <c r="R276" s="514"/>
    </row>
    <row r="277" spans="1:18" ht="48" hidden="1" x14ac:dyDescent="0.25">
      <c r="A277" s="58">
        <v>7245</v>
      </c>
      <c r="B277" s="101" t="s">
        <v>290</v>
      </c>
      <c r="C277" s="102">
        <f t="shared" ref="C277:C298" si="368">F277+I277+L277+O277</f>
        <v>0</v>
      </c>
      <c r="D277" s="232">
        <v>0</v>
      </c>
      <c r="E277" s="476"/>
      <c r="F277" s="432">
        <f t="shared" ref="F277:F280" si="369">D277+E277</f>
        <v>0</v>
      </c>
      <c r="G277" s="232"/>
      <c r="H277" s="107"/>
      <c r="I277" s="233">
        <f t="shared" ref="I277:I280" si="370">G277+H277</f>
        <v>0</v>
      </c>
      <c r="J277" s="107"/>
      <c r="K277" s="108"/>
      <c r="L277" s="233">
        <f t="shared" ref="L277:L280" si="371">J277+K277</f>
        <v>0</v>
      </c>
      <c r="M277" s="235"/>
      <c r="N277" s="108"/>
      <c r="O277" s="233">
        <f t="shared" ref="O277:O280" si="372">M277+N277</f>
        <v>0</v>
      </c>
      <c r="P277" s="236"/>
      <c r="R277" s="514"/>
    </row>
    <row r="278" spans="1:18" ht="84.75" hidden="1" customHeight="1" x14ac:dyDescent="0.25">
      <c r="A278" s="58">
        <v>7246</v>
      </c>
      <c r="B278" s="101" t="s">
        <v>291</v>
      </c>
      <c r="C278" s="102">
        <f t="shared" si="368"/>
        <v>0</v>
      </c>
      <c r="D278" s="232">
        <v>0</v>
      </c>
      <c r="E278" s="476"/>
      <c r="F278" s="432">
        <f t="shared" si="369"/>
        <v>0</v>
      </c>
      <c r="G278" s="232"/>
      <c r="H278" s="107"/>
      <c r="I278" s="233">
        <f t="shared" si="370"/>
        <v>0</v>
      </c>
      <c r="J278" s="107"/>
      <c r="K278" s="108"/>
      <c r="L278" s="233">
        <f t="shared" si="371"/>
        <v>0</v>
      </c>
      <c r="M278" s="235"/>
      <c r="N278" s="108"/>
      <c r="O278" s="233">
        <f t="shared" si="372"/>
        <v>0</v>
      </c>
      <c r="P278" s="236"/>
      <c r="R278" s="514"/>
    </row>
    <row r="279" spans="1:18" ht="36" hidden="1" x14ac:dyDescent="0.25">
      <c r="A279" s="58">
        <v>7247</v>
      </c>
      <c r="B279" s="101" t="s">
        <v>292</v>
      </c>
      <c r="C279" s="102">
        <f t="shared" si="368"/>
        <v>0</v>
      </c>
      <c r="D279" s="232">
        <v>0</v>
      </c>
      <c r="E279" s="476"/>
      <c r="F279" s="432">
        <f t="shared" si="369"/>
        <v>0</v>
      </c>
      <c r="G279" s="232"/>
      <c r="H279" s="107"/>
      <c r="I279" s="233">
        <f t="shared" si="370"/>
        <v>0</v>
      </c>
      <c r="J279" s="107"/>
      <c r="K279" s="108"/>
      <c r="L279" s="233">
        <f t="shared" si="371"/>
        <v>0</v>
      </c>
      <c r="M279" s="235"/>
      <c r="N279" s="108"/>
      <c r="O279" s="233">
        <f t="shared" si="372"/>
        <v>0</v>
      </c>
      <c r="P279" s="236"/>
      <c r="R279" s="514"/>
    </row>
    <row r="280" spans="1:18" ht="24" hidden="1" x14ac:dyDescent="0.25">
      <c r="A280" s="498">
        <v>7260</v>
      </c>
      <c r="B280" s="91" t="s">
        <v>293</v>
      </c>
      <c r="C280" s="92">
        <f t="shared" si="368"/>
        <v>0</v>
      </c>
      <c r="D280" s="227">
        <v>0</v>
      </c>
      <c r="E280" s="475"/>
      <c r="F280" s="433">
        <f t="shared" si="369"/>
        <v>0</v>
      </c>
      <c r="G280" s="227"/>
      <c r="H280" s="97"/>
      <c r="I280" s="228">
        <f t="shared" si="370"/>
        <v>0</v>
      </c>
      <c r="J280" s="97"/>
      <c r="K280" s="98"/>
      <c r="L280" s="228">
        <f t="shared" si="371"/>
        <v>0</v>
      </c>
      <c r="M280" s="230"/>
      <c r="N280" s="98"/>
      <c r="O280" s="228">
        <f t="shared" si="372"/>
        <v>0</v>
      </c>
      <c r="P280" s="231"/>
      <c r="R280" s="514"/>
    </row>
    <row r="281" spans="1:18" hidden="1" x14ac:dyDescent="0.25">
      <c r="A281" s="161">
        <v>7700</v>
      </c>
      <c r="B281" s="124" t="s">
        <v>294</v>
      </c>
      <c r="C281" s="125">
        <f t="shared" si="368"/>
        <v>0</v>
      </c>
      <c r="D281" s="298">
        <f t="shared" ref="D281:O281" si="373">D282</f>
        <v>0</v>
      </c>
      <c r="E281" s="488">
        <f t="shared" si="373"/>
        <v>0</v>
      </c>
      <c r="F281" s="425">
        <f t="shared" si="373"/>
        <v>0</v>
      </c>
      <c r="G281" s="298">
        <f t="shared" si="373"/>
        <v>0</v>
      </c>
      <c r="H281" s="299">
        <f t="shared" si="373"/>
        <v>0</v>
      </c>
      <c r="I281" s="250">
        <f t="shared" si="373"/>
        <v>0</v>
      </c>
      <c r="J281" s="299">
        <f t="shared" si="373"/>
        <v>0</v>
      </c>
      <c r="K281" s="249">
        <f t="shared" si="373"/>
        <v>0</v>
      </c>
      <c r="L281" s="250">
        <f t="shared" si="373"/>
        <v>0</v>
      </c>
      <c r="M281" s="125">
        <f t="shared" si="373"/>
        <v>0</v>
      </c>
      <c r="N281" s="249">
        <f t="shared" si="373"/>
        <v>0</v>
      </c>
      <c r="O281" s="250">
        <f t="shared" si="373"/>
        <v>0</v>
      </c>
      <c r="P281" s="251"/>
      <c r="R281" s="514"/>
    </row>
    <row r="282" spans="1:18" hidden="1" x14ac:dyDescent="0.25">
      <c r="A282" s="220">
        <v>7720</v>
      </c>
      <c r="B282" s="91" t="s">
        <v>295</v>
      </c>
      <c r="C282" s="113">
        <f t="shared" si="368"/>
        <v>0</v>
      </c>
      <c r="D282" s="301">
        <v>0</v>
      </c>
      <c r="E282" s="489"/>
      <c r="F282" s="464">
        <f>D282+E282</f>
        <v>0</v>
      </c>
      <c r="G282" s="301"/>
      <c r="H282" s="118"/>
      <c r="I282" s="259">
        <f>G282+H282</f>
        <v>0</v>
      </c>
      <c r="J282" s="118"/>
      <c r="K282" s="119"/>
      <c r="L282" s="259">
        <f>J282+K282</f>
        <v>0</v>
      </c>
      <c r="M282" s="303"/>
      <c r="N282" s="119"/>
      <c r="O282" s="259">
        <f>M282+N282</f>
        <v>0</v>
      </c>
      <c r="P282" s="260"/>
      <c r="R282" s="514"/>
    </row>
    <row r="283" spans="1:18" hidden="1" x14ac:dyDescent="0.25">
      <c r="A283" s="252"/>
      <c r="B283" s="101" t="s">
        <v>296</v>
      </c>
      <c r="C283" s="102">
        <f t="shared" si="368"/>
        <v>0</v>
      </c>
      <c r="D283" s="238">
        <f>SUM(D284:D285)</f>
        <v>0</v>
      </c>
      <c r="E283" s="477">
        <f t="shared" ref="E283:F283" si="374">SUM(E284:E285)</f>
        <v>0</v>
      </c>
      <c r="F283" s="432">
        <f t="shared" si="374"/>
        <v>0</v>
      </c>
      <c r="G283" s="238">
        <f>SUM(G284:G285)</f>
        <v>0</v>
      </c>
      <c r="H283" s="240">
        <f t="shared" ref="H283:I283" si="375">SUM(H284:H285)</f>
        <v>0</v>
      </c>
      <c r="I283" s="233">
        <f t="shared" si="375"/>
        <v>0</v>
      </c>
      <c r="J283" s="240">
        <f>SUM(J284:J285)</f>
        <v>0</v>
      </c>
      <c r="K283" s="239">
        <f t="shared" ref="K283:L283" si="376">SUM(K284:K285)</f>
        <v>0</v>
      </c>
      <c r="L283" s="233">
        <f t="shared" si="376"/>
        <v>0</v>
      </c>
      <c r="M283" s="102">
        <f>SUM(M284:M285)</f>
        <v>0</v>
      </c>
      <c r="N283" s="239">
        <f t="shared" ref="N283:O283" si="377">SUM(N284:N285)</f>
        <v>0</v>
      </c>
      <c r="O283" s="233">
        <f t="shared" si="377"/>
        <v>0</v>
      </c>
      <c r="P283" s="236"/>
      <c r="R283" s="514"/>
    </row>
    <row r="284" spans="1:18" hidden="1" x14ac:dyDescent="0.25">
      <c r="A284" s="252" t="s">
        <v>297</v>
      </c>
      <c r="B284" s="58" t="s">
        <v>298</v>
      </c>
      <c r="C284" s="102">
        <f t="shared" si="368"/>
        <v>0</v>
      </c>
      <c r="D284" s="232">
        <v>0</v>
      </c>
      <c r="E284" s="476"/>
      <c r="F284" s="432">
        <f t="shared" ref="F284:F285" si="378">D284+E284</f>
        <v>0</v>
      </c>
      <c r="G284" s="232"/>
      <c r="H284" s="107"/>
      <c r="I284" s="233">
        <f t="shared" ref="I284:I285" si="379">G284+H284</f>
        <v>0</v>
      </c>
      <c r="J284" s="107"/>
      <c r="K284" s="108"/>
      <c r="L284" s="233">
        <f t="shared" ref="L284:L285" si="380">J284+K284</f>
        <v>0</v>
      </c>
      <c r="M284" s="235"/>
      <c r="N284" s="108"/>
      <c r="O284" s="233">
        <f t="shared" ref="O284:O285" si="381">M284+N284</f>
        <v>0</v>
      </c>
      <c r="P284" s="236"/>
      <c r="R284" s="514"/>
    </row>
    <row r="285" spans="1:18" ht="24" hidden="1" x14ac:dyDescent="0.25">
      <c r="A285" s="252" t="s">
        <v>299</v>
      </c>
      <c r="B285" s="304" t="s">
        <v>300</v>
      </c>
      <c r="C285" s="92">
        <f t="shared" si="368"/>
        <v>0</v>
      </c>
      <c r="D285" s="227">
        <v>0</v>
      </c>
      <c r="E285" s="475"/>
      <c r="F285" s="433">
        <f t="shared" si="378"/>
        <v>0</v>
      </c>
      <c r="G285" s="227"/>
      <c r="H285" s="97"/>
      <c r="I285" s="228">
        <f t="shared" si="379"/>
        <v>0</v>
      </c>
      <c r="J285" s="97"/>
      <c r="K285" s="98"/>
      <c r="L285" s="228">
        <f t="shared" si="380"/>
        <v>0</v>
      </c>
      <c r="M285" s="230"/>
      <c r="N285" s="98"/>
      <c r="O285" s="228">
        <f t="shared" si="381"/>
        <v>0</v>
      </c>
      <c r="P285" s="231"/>
      <c r="R285" s="514"/>
    </row>
    <row r="286" spans="1:18" ht="12.75" thickBot="1" x14ac:dyDescent="0.3">
      <c r="A286" s="305"/>
      <c r="B286" s="305" t="s">
        <v>301</v>
      </c>
      <c r="C286" s="306">
        <f t="shared" si="368"/>
        <v>192948</v>
      </c>
      <c r="D286" s="307">
        <f t="shared" ref="D286:O286" si="382">SUM(D283,D269,D230,D195,D187,D173,D75,D53)</f>
        <v>192948</v>
      </c>
      <c r="E286" s="490">
        <f t="shared" si="382"/>
        <v>0</v>
      </c>
      <c r="F286" s="434">
        <f t="shared" si="382"/>
        <v>192948</v>
      </c>
      <c r="G286" s="307">
        <f t="shared" si="382"/>
        <v>0</v>
      </c>
      <c r="H286" s="309">
        <f t="shared" si="382"/>
        <v>0</v>
      </c>
      <c r="I286" s="310">
        <f t="shared" si="382"/>
        <v>0</v>
      </c>
      <c r="J286" s="309">
        <f t="shared" si="382"/>
        <v>0</v>
      </c>
      <c r="K286" s="308">
        <f t="shared" si="382"/>
        <v>0</v>
      </c>
      <c r="L286" s="310">
        <f t="shared" si="382"/>
        <v>0</v>
      </c>
      <c r="M286" s="306">
        <f t="shared" si="382"/>
        <v>0</v>
      </c>
      <c r="N286" s="308">
        <f t="shared" si="382"/>
        <v>0</v>
      </c>
      <c r="O286" s="310">
        <f t="shared" si="382"/>
        <v>0</v>
      </c>
      <c r="P286" s="311"/>
      <c r="R286" s="514"/>
    </row>
    <row r="287" spans="1:18" s="27" customFormat="1" ht="13.5" hidden="1" thickTop="1" thickBot="1" x14ac:dyDescent="0.3">
      <c r="A287" s="681" t="s">
        <v>302</v>
      </c>
      <c r="B287" s="682"/>
      <c r="C287" s="312">
        <f t="shared" si="368"/>
        <v>0</v>
      </c>
      <c r="D287" s="313">
        <f>SUM(D24,D25,D41)-D51</f>
        <v>0</v>
      </c>
      <c r="E287" s="491">
        <f t="shared" ref="E287:F287" si="383">SUM(E24,E25,E41)-E51</f>
        <v>0</v>
      </c>
      <c r="F287" s="492">
        <f t="shared" si="383"/>
        <v>0</v>
      </c>
      <c r="G287" s="313">
        <f>SUM(G24,G25,G41)-G51</f>
        <v>0</v>
      </c>
      <c r="H287" s="315">
        <f t="shared" ref="H287:I287" si="384">SUM(H24,H25,H41)-H51</f>
        <v>0</v>
      </c>
      <c r="I287" s="316">
        <f t="shared" si="384"/>
        <v>0</v>
      </c>
      <c r="J287" s="315">
        <f>(J26+J43)-J51</f>
        <v>0</v>
      </c>
      <c r="K287" s="314">
        <f t="shared" ref="K287:L287" si="385">(K26+K43)-K51</f>
        <v>0</v>
      </c>
      <c r="L287" s="316">
        <f t="shared" si="385"/>
        <v>0</v>
      </c>
      <c r="M287" s="312">
        <f>M45-M51</f>
        <v>0</v>
      </c>
      <c r="N287" s="314">
        <f t="shared" ref="N287:O287" si="386">N45-N51</f>
        <v>0</v>
      </c>
      <c r="O287" s="316">
        <f t="shared" si="386"/>
        <v>0</v>
      </c>
      <c r="P287" s="318"/>
      <c r="R287" s="514"/>
    </row>
    <row r="288" spans="1:18" s="27" customFormat="1" ht="12.75" hidden="1" thickTop="1" x14ac:dyDescent="0.25">
      <c r="A288" s="683" t="s">
        <v>303</v>
      </c>
      <c r="B288" s="684"/>
      <c r="C288" s="319">
        <f t="shared" si="368"/>
        <v>0</v>
      </c>
      <c r="D288" s="320">
        <f t="shared" ref="D288:O288" si="387">SUM(D289,D290)-D297+D298</f>
        <v>0</v>
      </c>
      <c r="E288" s="493">
        <f t="shared" si="387"/>
        <v>0</v>
      </c>
      <c r="F288" s="494">
        <f t="shared" si="387"/>
        <v>0</v>
      </c>
      <c r="G288" s="320">
        <f t="shared" si="387"/>
        <v>0</v>
      </c>
      <c r="H288" s="322">
        <f t="shared" si="387"/>
        <v>0</v>
      </c>
      <c r="I288" s="323">
        <f t="shared" si="387"/>
        <v>0</v>
      </c>
      <c r="J288" s="322">
        <f t="shared" si="387"/>
        <v>0</v>
      </c>
      <c r="K288" s="321">
        <f t="shared" si="387"/>
        <v>0</v>
      </c>
      <c r="L288" s="323">
        <f t="shared" si="387"/>
        <v>0</v>
      </c>
      <c r="M288" s="319">
        <f t="shared" si="387"/>
        <v>0</v>
      </c>
      <c r="N288" s="321">
        <f t="shared" si="387"/>
        <v>0</v>
      </c>
      <c r="O288" s="323">
        <f t="shared" si="387"/>
        <v>0</v>
      </c>
      <c r="P288" s="325"/>
      <c r="R288" s="514"/>
    </row>
    <row r="289" spans="1:18" s="27" customFormat="1" ht="13.5" hidden="1" thickTop="1" thickBot="1" x14ac:dyDescent="0.3">
      <c r="A289" s="182" t="s">
        <v>304</v>
      </c>
      <c r="B289" s="182" t="s">
        <v>305</v>
      </c>
      <c r="C289" s="183">
        <f t="shared" si="368"/>
        <v>0</v>
      </c>
      <c r="D289" s="184">
        <f t="shared" ref="D289:O289" si="388">D21-D283</f>
        <v>0</v>
      </c>
      <c r="E289" s="469">
        <f t="shared" si="388"/>
        <v>0</v>
      </c>
      <c r="F289" s="428">
        <f t="shared" si="388"/>
        <v>0</v>
      </c>
      <c r="G289" s="184">
        <f t="shared" si="388"/>
        <v>0</v>
      </c>
      <c r="H289" s="186">
        <f t="shared" si="388"/>
        <v>0</v>
      </c>
      <c r="I289" s="187">
        <f t="shared" si="388"/>
        <v>0</v>
      </c>
      <c r="J289" s="186">
        <f t="shared" si="388"/>
        <v>0</v>
      </c>
      <c r="K289" s="185">
        <f t="shared" si="388"/>
        <v>0</v>
      </c>
      <c r="L289" s="187">
        <f t="shared" si="388"/>
        <v>0</v>
      </c>
      <c r="M289" s="183">
        <f t="shared" si="388"/>
        <v>0</v>
      </c>
      <c r="N289" s="185">
        <f t="shared" si="388"/>
        <v>0</v>
      </c>
      <c r="O289" s="187">
        <f t="shared" si="388"/>
        <v>0</v>
      </c>
      <c r="P289" s="189"/>
      <c r="R289" s="514"/>
    </row>
    <row r="290" spans="1:18" s="27" customFormat="1" ht="12.75" hidden="1" thickTop="1" x14ac:dyDescent="0.25">
      <c r="A290" s="326" t="s">
        <v>306</v>
      </c>
      <c r="B290" s="326" t="s">
        <v>307</v>
      </c>
      <c r="C290" s="319">
        <f t="shared" si="368"/>
        <v>0</v>
      </c>
      <c r="D290" s="320">
        <f t="shared" ref="D290:O290" si="389">SUM(D291,D293,D295)-SUM(D292,D294,D296)</f>
        <v>0</v>
      </c>
      <c r="E290" s="493">
        <f t="shared" si="389"/>
        <v>0</v>
      </c>
      <c r="F290" s="494">
        <f t="shared" si="389"/>
        <v>0</v>
      </c>
      <c r="G290" s="320">
        <f t="shared" si="389"/>
        <v>0</v>
      </c>
      <c r="H290" s="322">
        <f t="shared" si="389"/>
        <v>0</v>
      </c>
      <c r="I290" s="323">
        <f t="shared" si="389"/>
        <v>0</v>
      </c>
      <c r="J290" s="322">
        <f t="shared" si="389"/>
        <v>0</v>
      </c>
      <c r="K290" s="321">
        <f t="shared" si="389"/>
        <v>0</v>
      </c>
      <c r="L290" s="323">
        <f t="shared" si="389"/>
        <v>0</v>
      </c>
      <c r="M290" s="319">
        <f t="shared" si="389"/>
        <v>0</v>
      </c>
      <c r="N290" s="321">
        <f t="shared" si="389"/>
        <v>0</v>
      </c>
      <c r="O290" s="323">
        <f t="shared" si="389"/>
        <v>0</v>
      </c>
      <c r="P290" s="325"/>
      <c r="R290" s="514"/>
    </row>
    <row r="291" spans="1:18" ht="12.75" hidden="1" thickTop="1" x14ac:dyDescent="0.25">
      <c r="A291" s="327" t="s">
        <v>308</v>
      </c>
      <c r="B291" s="169" t="s">
        <v>309</v>
      </c>
      <c r="C291" s="113">
        <f t="shared" si="368"/>
        <v>0</v>
      </c>
      <c r="D291" s="301"/>
      <c r="E291" s="489"/>
      <c r="F291" s="464">
        <f t="shared" ref="F291:F298" si="390">D291+E291</f>
        <v>0</v>
      </c>
      <c r="G291" s="301"/>
      <c r="H291" s="118"/>
      <c r="I291" s="259">
        <f t="shared" ref="I291:I298" si="391">G291+H291</f>
        <v>0</v>
      </c>
      <c r="J291" s="118"/>
      <c r="K291" s="119"/>
      <c r="L291" s="259">
        <f t="shared" ref="L291:L298" si="392">J291+K291</f>
        <v>0</v>
      </c>
      <c r="M291" s="303"/>
      <c r="N291" s="119"/>
      <c r="O291" s="259">
        <f t="shared" ref="O291:O298" si="393">M291+N291</f>
        <v>0</v>
      </c>
      <c r="P291" s="260"/>
      <c r="R291" s="514"/>
    </row>
    <row r="292" spans="1:18" ht="24.75" hidden="1" thickTop="1" x14ac:dyDescent="0.25">
      <c r="A292" s="252" t="s">
        <v>310</v>
      </c>
      <c r="B292" s="57" t="s">
        <v>311</v>
      </c>
      <c r="C292" s="102">
        <f t="shared" si="368"/>
        <v>0</v>
      </c>
      <c r="D292" s="232"/>
      <c r="E292" s="476"/>
      <c r="F292" s="432">
        <f t="shared" si="390"/>
        <v>0</v>
      </c>
      <c r="G292" s="232"/>
      <c r="H292" s="107"/>
      <c r="I292" s="233">
        <f t="shared" si="391"/>
        <v>0</v>
      </c>
      <c r="J292" s="107"/>
      <c r="K292" s="108"/>
      <c r="L292" s="233">
        <f t="shared" si="392"/>
        <v>0</v>
      </c>
      <c r="M292" s="235"/>
      <c r="N292" s="108"/>
      <c r="O292" s="233">
        <f t="shared" si="393"/>
        <v>0</v>
      </c>
      <c r="P292" s="236"/>
      <c r="R292" s="514"/>
    </row>
    <row r="293" spans="1:18" ht="12.75" hidden="1" thickTop="1" x14ac:dyDescent="0.25">
      <c r="A293" s="252" t="s">
        <v>312</v>
      </c>
      <c r="B293" s="57" t="s">
        <v>313</v>
      </c>
      <c r="C293" s="102">
        <f t="shared" si="368"/>
        <v>0</v>
      </c>
      <c r="D293" s="232"/>
      <c r="E293" s="476"/>
      <c r="F293" s="432">
        <f t="shared" si="390"/>
        <v>0</v>
      </c>
      <c r="G293" s="232"/>
      <c r="H293" s="107"/>
      <c r="I293" s="233">
        <f t="shared" si="391"/>
        <v>0</v>
      </c>
      <c r="J293" s="107"/>
      <c r="K293" s="108"/>
      <c r="L293" s="233">
        <f t="shared" si="392"/>
        <v>0</v>
      </c>
      <c r="M293" s="235"/>
      <c r="N293" s="108"/>
      <c r="O293" s="233">
        <f t="shared" si="393"/>
        <v>0</v>
      </c>
      <c r="P293" s="236"/>
      <c r="R293" s="514"/>
    </row>
    <row r="294" spans="1:18" ht="24.75" hidden="1" thickTop="1" x14ac:dyDescent="0.25">
      <c r="A294" s="252" t="s">
        <v>314</v>
      </c>
      <c r="B294" s="57" t="s">
        <v>315</v>
      </c>
      <c r="C294" s="102">
        <f>F294+I294+L294+O294</f>
        <v>0</v>
      </c>
      <c r="D294" s="232"/>
      <c r="E294" s="476"/>
      <c r="F294" s="432">
        <f t="shared" si="390"/>
        <v>0</v>
      </c>
      <c r="G294" s="232"/>
      <c r="H294" s="107"/>
      <c r="I294" s="233">
        <f t="shared" si="391"/>
        <v>0</v>
      </c>
      <c r="J294" s="107"/>
      <c r="K294" s="108"/>
      <c r="L294" s="233">
        <f t="shared" si="392"/>
        <v>0</v>
      </c>
      <c r="M294" s="235"/>
      <c r="N294" s="108"/>
      <c r="O294" s="233">
        <f t="shared" si="393"/>
        <v>0</v>
      </c>
      <c r="P294" s="236"/>
      <c r="R294" s="514"/>
    </row>
    <row r="295" spans="1:18" ht="12.75" hidden="1" thickTop="1" x14ac:dyDescent="0.25">
      <c r="A295" s="252" t="s">
        <v>316</v>
      </c>
      <c r="B295" s="57" t="s">
        <v>317</v>
      </c>
      <c r="C295" s="102">
        <f t="shared" si="368"/>
        <v>0</v>
      </c>
      <c r="D295" s="232"/>
      <c r="E295" s="476"/>
      <c r="F295" s="432">
        <f t="shared" si="390"/>
        <v>0</v>
      </c>
      <c r="G295" s="232"/>
      <c r="H295" s="107"/>
      <c r="I295" s="233">
        <f t="shared" si="391"/>
        <v>0</v>
      </c>
      <c r="J295" s="107"/>
      <c r="K295" s="108"/>
      <c r="L295" s="233">
        <f t="shared" si="392"/>
        <v>0</v>
      </c>
      <c r="M295" s="235"/>
      <c r="N295" s="108"/>
      <c r="O295" s="233">
        <f t="shared" si="393"/>
        <v>0</v>
      </c>
      <c r="P295" s="236"/>
      <c r="R295" s="514"/>
    </row>
    <row r="296" spans="1:18" ht="24.75" hidden="1" thickTop="1" x14ac:dyDescent="0.25">
      <c r="A296" s="328" t="s">
        <v>318</v>
      </c>
      <c r="B296" s="329" t="s">
        <v>319</v>
      </c>
      <c r="C296" s="263">
        <f t="shared" si="368"/>
        <v>0</v>
      </c>
      <c r="D296" s="268"/>
      <c r="E296" s="482"/>
      <c r="F296" s="483">
        <f t="shared" si="390"/>
        <v>0</v>
      </c>
      <c r="G296" s="268"/>
      <c r="H296" s="270"/>
      <c r="I296" s="265">
        <f t="shared" si="391"/>
        <v>0</v>
      </c>
      <c r="J296" s="270"/>
      <c r="K296" s="269"/>
      <c r="L296" s="265">
        <f t="shared" si="392"/>
        <v>0</v>
      </c>
      <c r="M296" s="272"/>
      <c r="N296" s="269"/>
      <c r="O296" s="265">
        <f t="shared" si="393"/>
        <v>0</v>
      </c>
      <c r="P296" s="266"/>
      <c r="R296" s="514"/>
    </row>
    <row r="297" spans="1:18" s="27" customFormat="1" ht="13.5" hidden="1" thickTop="1" thickBot="1" x14ac:dyDescent="0.3">
      <c r="A297" s="330" t="s">
        <v>320</v>
      </c>
      <c r="B297" s="330" t="s">
        <v>321</v>
      </c>
      <c r="C297" s="312">
        <f t="shared" si="368"/>
        <v>0</v>
      </c>
      <c r="D297" s="331"/>
      <c r="E297" s="495"/>
      <c r="F297" s="492">
        <f t="shared" si="390"/>
        <v>0</v>
      </c>
      <c r="G297" s="331"/>
      <c r="H297" s="333"/>
      <c r="I297" s="316">
        <f t="shared" si="391"/>
        <v>0</v>
      </c>
      <c r="J297" s="333"/>
      <c r="K297" s="332"/>
      <c r="L297" s="316">
        <f t="shared" si="392"/>
        <v>0</v>
      </c>
      <c r="M297" s="334"/>
      <c r="N297" s="332"/>
      <c r="O297" s="316">
        <f t="shared" si="393"/>
        <v>0</v>
      </c>
      <c r="P297" s="318"/>
      <c r="R297" s="514"/>
    </row>
    <row r="298" spans="1:18" s="27" customFormat="1" ht="48.75" hidden="1" thickTop="1" x14ac:dyDescent="0.25">
      <c r="A298" s="326" t="s">
        <v>322</v>
      </c>
      <c r="B298" s="335" t="s">
        <v>323</v>
      </c>
      <c r="C298" s="319">
        <f t="shared" si="368"/>
        <v>0</v>
      </c>
      <c r="D298" s="254"/>
      <c r="E298" s="481"/>
      <c r="F298" s="424">
        <f t="shared" si="390"/>
        <v>0</v>
      </c>
      <c r="G298" s="254"/>
      <c r="H298" s="256"/>
      <c r="I298" s="215">
        <f t="shared" si="391"/>
        <v>0</v>
      </c>
      <c r="J298" s="256"/>
      <c r="K298" s="255"/>
      <c r="L298" s="215">
        <f t="shared" si="392"/>
        <v>0</v>
      </c>
      <c r="M298" s="257"/>
      <c r="N298" s="255"/>
      <c r="O298" s="215">
        <f t="shared" si="393"/>
        <v>0</v>
      </c>
      <c r="P298" s="245"/>
      <c r="R298" s="514"/>
    </row>
    <row r="299" spans="1:18" ht="12.75" thickTop="1" x14ac:dyDescent="0.25">
      <c r="A299" s="4"/>
      <c r="B299" s="4"/>
      <c r="C299" s="4"/>
      <c r="D299" s="4"/>
      <c r="E299" s="4"/>
      <c r="F299" s="4"/>
      <c r="G299" s="4"/>
      <c r="H299" s="4"/>
      <c r="I299" s="4"/>
      <c r="J299" s="4"/>
      <c r="K299" s="4"/>
      <c r="L299" s="4"/>
      <c r="M299" s="4"/>
    </row>
    <row r="300" spans="1:18" x14ac:dyDescent="0.25">
      <c r="A300" s="4"/>
      <c r="B300" s="4"/>
      <c r="C300" s="4"/>
      <c r="D300" s="4"/>
      <c r="E300" s="4"/>
      <c r="F300" s="4"/>
      <c r="G300" s="4"/>
      <c r="H300" s="4"/>
      <c r="I300" s="4"/>
      <c r="J300" s="4"/>
      <c r="K300" s="4"/>
      <c r="L300" s="4"/>
      <c r="M300" s="4"/>
    </row>
    <row r="301" spans="1:18" x14ac:dyDescent="0.25">
      <c r="A301" s="4"/>
      <c r="B301" s="4"/>
      <c r="C301" s="4"/>
      <c r="D301" s="4"/>
      <c r="E301" s="4"/>
      <c r="F301" s="4"/>
      <c r="G301" s="4"/>
      <c r="H301" s="4"/>
      <c r="I301" s="4"/>
      <c r="J301" s="4"/>
      <c r="K301" s="4"/>
      <c r="L301" s="4"/>
      <c r="M301" s="4"/>
    </row>
    <row r="302" spans="1:18" x14ac:dyDescent="0.25">
      <c r="A302" s="4"/>
      <c r="B302" s="4"/>
      <c r="C302" s="4"/>
      <c r="D302" s="4"/>
      <c r="E302" s="4"/>
      <c r="F302" s="4"/>
      <c r="G302" s="4"/>
      <c r="H302" s="4"/>
      <c r="I302" s="4"/>
      <c r="J302" s="4"/>
      <c r="K302" s="4"/>
      <c r="L302" s="4"/>
      <c r="M302" s="4"/>
    </row>
    <row r="303" spans="1:18" x14ac:dyDescent="0.25">
      <c r="A303" s="4"/>
      <c r="B303" s="4"/>
      <c r="C303" s="4"/>
      <c r="D303" s="4"/>
      <c r="E303" s="4"/>
      <c r="F303" s="4"/>
      <c r="G303" s="4"/>
      <c r="H303" s="4"/>
      <c r="I303" s="4"/>
      <c r="J303" s="4"/>
      <c r="K303" s="4"/>
      <c r="L303" s="4"/>
      <c r="M303" s="4"/>
    </row>
    <row r="304" spans="1:18" x14ac:dyDescent="0.25">
      <c r="A304" s="4"/>
      <c r="B304" s="4"/>
      <c r="C304" s="4"/>
      <c r="D304" s="4"/>
      <c r="E304" s="4"/>
      <c r="F304" s="4"/>
      <c r="G304" s="4"/>
      <c r="H304" s="4"/>
      <c r="I304" s="4"/>
      <c r="J304" s="4"/>
      <c r="K304" s="4"/>
      <c r="L304" s="4"/>
      <c r="M304" s="4"/>
    </row>
    <row r="305" spans="1:13" x14ac:dyDescent="0.25">
      <c r="A305" s="4"/>
      <c r="B305" s="4"/>
      <c r="C305" s="4"/>
      <c r="D305" s="4"/>
      <c r="E305" s="4"/>
      <c r="F305" s="4"/>
      <c r="G305" s="4"/>
      <c r="H305" s="4"/>
      <c r="I305" s="4"/>
      <c r="J305" s="4"/>
      <c r="K305" s="4"/>
      <c r="L305" s="4"/>
      <c r="M305" s="4"/>
    </row>
    <row r="306" spans="1:13" x14ac:dyDescent="0.25">
      <c r="A306" s="4"/>
      <c r="B306" s="4"/>
      <c r="C306" s="4"/>
      <c r="D306" s="4"/>
      <c r="E306" s="4"/>
      <c r="F306" s="4"/>
      <c r="G306" s="4"/>
      <c r="H306" s="4"/>
      <c r="I306" s="4"/>
      <c r="J306" s="4"/>
      <c r="K306" s="4"/>
      <c r="L306" s="4"/>
      <c r="M306" s="4"/>
    </row>
    <row r="307" spans="1:13" x14ac:dyDescent="0.25">
      <c r="A307" s="4"/>
      <c r="B307" s="4"/>
      <c r="C307" s="4"/>
      <c r="D307" s="4"/>
      <c r="E307" s="4"/>
      <c r="F307" s="4"/>
      <c r="G307" s="4"/>
      <c r="H307" s="4"/>
      <c r="I307" s="4"/>
      <c r="J307" s="4"/>
      <c r="K307" s="4"/>
      <c r="L307" s="4"/>
      <c r="M307" s="4"/>
    </row>
    <row r="308" spans="1:13" x14ac:dyDescent="0.25">
      <c r="A308" s="4"/>
      <c r="B308" s="4"/>
      <c r="C308" s="4"/>
      <c r="D308" s="4"/>
      <c r="E308" s="4"/>
      <c r="F308" s="4"/>
      <c r="G308" s="4"/>
      <c r="H308" s="4"/>
      <c r="I308" s="4"/>
      <c r="J308" s="4"/>
      <c r="K308" s="4"/>
      <c r="L308" s="4"/>
      <c r="M308" s="4"/>
    </row>
    <row r="309" spans="1:13" x14ac:dyDescent="0.25">
      <c r="A309" s="4"/>
      <c r="B309" s="4"/>
      <c r="C309" s="4"/>
      <c r="D309" s="4"/>
      <c r="E309" s="4"/>
      <c r="F309" s="4"/>
      <c r="G309" s="4"/>
      <c r="H309" s="4"/>
      <c r="I309" s="4"/>
      <c r="J309" s="4"/>
      <c r="K309" s="4"/>
      <c r="L309" s="4"/>
      <c r="M309" s="4"/>
    </row>
    <row r="310" spans="1:13" x14ac:dyDescent="0.25">
      <c r="A310" s="4"/>
      <c r="B310" s="4"/>
      <c r="C310" s="4"/>
      <c r="D310" s="4"/>
      <c r="E310" s="4"/>
      <c r="F310" s="4"/>
      <c r="G310" s="4"/>
      <c r="H310" s="4"/>
      <c r="I310" s="4"/>
      <c r="J310" s="4"/>
      <c r="K310" s="4"/>
      <c r="L310" s="4"/>
      <c r="M310" s="4"/>
    </row>
    <row r="311" spans="1:13" x14ac:dyDescent="0.25">
      <c r="A311" s="4"/>
      <c r="B311" s="4"/>
      <c r="C311" s="4"/>
      <c r="D311" s="4"/>
      <c r="E311" s="4"/>
      <c r="F311" s="4"/>
      <c r="G311" s="4"/>
      <c r="H311" s="4"/>
      <c r="I311" s="4"/>
      <c r="J311" s="4"/>
      <c r="K311" s="4"/>
      <c r="L311" s="4"/>
      <c r="M311" s="4"/>
    </row>
    <row r="312" spans="1:13" x14ac:dyDescent="0.25">
      <c r="A312" s="4"/>
      <c r="B312" s="4"/>
      <c r="C312" s="4"/>
      <c r="D312" s="4"/>
      <c r="E312" s="4"/>
      <c r="F312" s="4"/>
      <c r="G312" s="4"/>
      <c r="H312" s="4"/>
      <c r="I312" s="4"/>
      <c r="J312" s="4"/>
      <c r="K312" s="4"/>
      <c r="L312" s="4"/>
      <c r="M312" s="4"/>
    </row>
    <row r="313" spans="1:13" x14ac:dyDescent="0.25">
      <c r="A313" s="4"/>
      <c r="B313" s="4"/>
      <c r="C313" s="4"/>
      <c r="D313" s="4"/>
      <c r="E313" s="4"/>
      <c r="F313" s="4"/>
      <c r="G313" s="4"/>
      <c r="H313" s="4"/>
      <c r="I313" s="4"/>
      <c r="J313" s="4"/>
      <c r="K313" s="4"/>
      <c r="L313" s="4"/>
      <c r="M313" s="4"/>
    </row>
    <row r="314" spans="1:13" x14ac:dyDescent="0.25">
      <c r="A314" s="4"/>
      <c r="B314" s="4"/>
      <c r="C314" s="4"/>
      <c r="D314" s="4"/>
      <c r="E314" s="4"/>
      <c r="F314" s="4"/>
      <c r="G314" s="4"/>
      <c r="H314" s="4"/>
      <c r="I314" s="4"/>
      <c r="J314" s="4"/>
      <c r="K314" s="4"/>
      <c r="L314" s="4"/>
      <c r="M314" s="4"/>
    </row>
  </sheetData>
  <sheetProtection algorithmName="SHA-512" hashValue="7BzpNehMtrhiO1nqQMMHy66PqIpygiyCWtJmBcCnhwn7xIokzVTgTLwLBaGxhnl7Lmfnk10p0307DluaoEHElQ==" saltValue="/l+3xDnIf4dLEgbDg2MPtw==" spinCount="100000" sheet="1" objects="1" scenarios="1" formatCells="0" formatColumns="0" formatRows="0"/>
  <autoFilter ref="A18:P298">
    <filterColumn colId="2">
      <filters blank="1">
        <filter val="145 767"/>
        <filter val="190 621"/>
        <filter val="192 948"/>
        <filter val="2 327"/>
        <filter val="44 854"/>
      </filters>
    </filterColumn>
  </autoFilter>
  <mergeCells count="32">
    <mergeCell ref="A287:B287"/>
    <mergeCell ref="A288:B288"/>
    <mergeCell ref="I16:I17"/>
    <mergeCell ref="J16:J17"/>
    <mergeCell ref="K16:K17"/>
    <mergeCell ref="C14:P14"/>
    <mergeCell ref="A15:A17"/>
    <mergeCell ref="B15:B17"/>
    <mergeCell ref="C15:P15"/>
    <mergeCell ref="C16:C17"/>
    <mergeCell ref="D16:D17"/>
    <mergeCell ref="E16:E17"/>
    <mergeCell ref="F16:F17"/>
    <mergeCell ref="G16:G17"/>
    <mergeCell ref="H16:H17"/>
    <mergeCell ref="O16:O17"/>
    <mergeCell ref="P16:P17"/>
    <mergeCell ref="L16:L17"/>
    <mergeCell ref="M16:M17"/>
    <mergeCell ref="N16:N17"/>
    <mergeCell ref="C13:P13"/>
    <mergeCell ref="A2:P2"/>
    <mergeCell ref="C3:P3"/>
    <mergeCell ref="C4:P4"/>
    <mergeCell ref="C5:P5"/>
    <mergeCell ref="C6:P6"/>
    <mergeCell ref="C7:P7"/>
    <mergeCell ref="C8:P8"/>
    <mergeCell ref="C9:P9"/>
    <mergeCell ref="C10:P10"/>
    <mergeCell ref="C11:P11"/>
    <mergeCell ref="C12:P12"/>
  </mergeCells>
  <pageMargins left="0.98425196850393704" right="0.39370078740157483" top="0.59055118110236227" bottom="0.39370078740157483" header="0.23622047244094491" footer="0.23622047244094491"/>
  <pageSetup paperSize="9" scale="65" fitToHeight="0" orientation="portrait" verticalDpi="4294967294" r:id="rId1"/>
  <headerFooter differentFirst="1">
    <oddFooter>&amp;L&amp;"Times New Roman,Regular"&amp;9&amp;D; &amp;T&amp;R&amp;"Times New Roman,Regular"&amp;9&amp;P (&amp;N)</oddFooter>
    <firstHeader xml:space="preserve">&amp;R&amp;"Times New Roman,Regular"&amp;9
73.pielikums Jūrmalas pilsētas domes  2018.gada 18.oktobra saistošajiem noteikumiem Nr.35
(protokols Nr.15, 16.punkts) 
 </firstHeader>
    <firstFooter>&amp;L&amp;9&amp;D; &amp;T&amp;R&amp;9&amp;P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70"/>
  <sheetViews>
    <sheetView view="pageLayout" zoomScaleNormal="100" workbookViewId="0">
      <selection activeCell="N10" sqref="N10"/>
    </sheetView>
  </sheetViews>
  <sheetFormatPr defaultColWidth="9.140625" defaultRowHeight="12" outlineLevelCol="1" x14ac:dyDescent="0.25"/>
  <cols>
    <col min="1" max="1" width="3.28515625" style="386" bestFit="1" customWidth="1"/>
    <col min="2" max="2" width="32" style="386" customWidth="1"/>
    <col min="3" max="3" width="10.5703125" style="386" customWidth="1"/>
    <col min="4" max="4" width="11" style="386" hidden="1" customWidth="1" outlineLevel="1"/>
    <col min="5" max="5" width="9.7109375" style="386" hidden="1" customWidth="1" outlineLevel="1"/>
    <col min="6" max="6" width="10.5703125" style="386" hidden="1" customWidth="1" outlineLevel="1"/>
    <col min="7" max="7" width="10.140625" style="386" hidden="1" customWidth="1" outlineLevel="1"/>
    <col min="8" max="8" width="11" style="386" customWidth="1" collapsed="1"/>
    <col min="9" max="9" width="11.42578125" style="386" customWidth="1"/>
    <col min="10" max="10" width="26.140625" style="386" hidden="1" customWidth="1" outlineLevel="1"/>
    <col min="11" max="11" width="17" style="386" customWidth="1" collapsed="1"/>
    <col min="12" max="16384" width="9.140625" style="386"/>
  </cols>
  <sheetData>
    <row r="1" spans="1:13" x14ac:dyDescent="0.2">
      <c r="K1" s="387" t="s">
        <v>337</v>
      </c>
    </row>
    <row r="2" spans="1:13" x14ac:dyDescent="0.2">
      <c r="K2" s="387" t="s">
        <v>324</v>
      </c>
    </row>
    <row r="3" spans="1:13" x14ac:dyDescent="0.25">
      <c r="A3" s="702" t="s">
        <v>1</v>
      </c>
      <c r="B3" s="702"/>
      <c r="C3" s="388" t="s">
        <v>2</v>
      </c>
    </row>
    <row r="4" spans="1:13" x14ac:dyDescent="0.25">
      <c r="A4" s="702" t="s">
        <v>3</v>
      </c>
      <c r="B4" s="702"/>
      <c r="C4" s="389" t="s">
        <v>4</v>
      </c>
    </row>
    <row r="5" spans="1:13" ht="15.75" x14ac:dyDescent="0.25">
      <c r="A5" s="717" t="s">
        <v>338</v>
      </c>
      <c r="B5" s="717"/>
      <c r="C5" s="717"/>
      <c r="D5" s="717"/>
      <c r="E5" s="717"/>
      <c r="F5" s="717"/>
      <c r="G5" s="717"/>
      <c r="H5" s="717"/>
      <c r="I5" s="717"/>
      <c r="J5" s="717"/>
      <c r="K5" s="717"/>
    </row>
    <row r="6" spans="1:13" ht="15.75" x14ac:dyDescent="0.25">
      <c r="A6" s="390"/>
      <c r="B6" s="390"/>
      <c r="C6" s="390"/>
      <c r="D6" s="390"/>
      <c r="E6" s="390"/>
      <c r="F6" s="390"/>
      <c r="G6" s="390"/>
      <c r="H6" s="390"/>
      <c r="I6" s="390"/>
      <c r="J6" s="390"/>
      <c r="K6" s="390"/>
    </row>
    <row r="7" spans="1:13" ht="15.75" x14ac:dyDescent="0.25">
      <c r="A7" s="386" t="s">
        <v>339</v>
      </c>
      <c r="C7" s="391"/>
      <c r="D7" s="391"/>
      <c r="E7" s="391"/>
      <c r="F7" s="391"/>
      <c r="G7" s="391"/>
      <c r="H7" s="391"/>
      <c r="I7" s="391"/>
      <c r="J7" s="391"/>
      <c r="K7" s="391"/>
    </row>
    <row r="8" spans="1:13" x14ac:dyDescent="0.25">
      <c r="A8" s="702" t="s">
        <v>340</v>
      </c>
      <c r="B8" s="702"/>
    </row>
    <row r="9" spans="1:13" x14ac:dyDescent="0.25">
      <c r="A9" s="702" t="s">
        <v>341</v>
      </c>
      <c r="B9" s="702"/>
      <c r="C9" s="392"/>
      <c r="D9" s="392"/>
      <c r="E9" s="392"/>
      <c r="F9" s="392"/>
      <c r="G9" s="392"/>
      <c r="H9" s="392"/>
      <c r="I9" s="392"/>
      <c r="J9" s="392"/>
      <c r="K9" s="392"/>
    </row>
    <row r="10" spans="1:13" s="393" customFormat="1" ht="25.5" customHeight="1" x14ac:dyDescent="0.2">
      <c r="A10" s="718" t="s">
        <v>325</v>
      </c>
      <c r="B10" s="718" t="s">
        <v>326</v>
      </c>
      <c r="C10" s="718" t="s">
        <v>327</v>
      </c>
      <c r="D10" s="704" t="s">
        <v>328</v>
      </c>
      <c r="E10" s="705"/>
      <c r="F10" s="722" t="s">
        <v>329</v>
      </c>
      <c r="G10" s="723"/>
      <c r="H10" s="704" t="s">
        <v>330</v>
      </c>
      <c r="I10" s="705"/>
      <c r="J10" s="706" t="s">
        <v>32</v>
      </c>
      <c r="K10" s="718" t="s">
        <v>331</v>
      </c>
    </row>
    <row r="11" spans="1:13" s="393" customFormat="1" ht="33.75" customHeight="1" x14ac:dyDescent="0.2">
      <c r="A11" s="719"/>
      <c r="B11" s="719"/>
      <c r="C11" s="719"/>
      <c r="D11" s="394" t="s">
        <v>22</v>
      </c>
      <c r="E11" s="340" t="s">
        <v>342</v>
      </c>
      <c r="F11" s="394" t="s">
        <v>22</v>
      </c>
      <c r="G11" s="340" t="s">
        <v>342</v>
      </c>
      <c r="H11" s="394" t="s">
        <v>22</v>
      </c>
      <c r="I11" s="340" t="s">
        <v>342</v>
      </c>
      <c r="J11" s="707"/>
      <c r="K11" s="719"/>
    </row>
    <row r="12" spans="1:13" ht="12.75" customHeight="1" x14ac:dyDescent="0.25">
      <c r="A12" s="720" t="s">
        <v>332</v>
      </c>
      <c r="B12" s="721"/>
      <c r="C12" s="395"/>
      <c r="D12" s="395">
        <f>SUM(D13:D32)</f>
        <v>482716</v>
      </c>
      <c r="E12" s="395">
        <f t="shared" ref="E12:I12" si="0">SUM(E13:E32)</f>
        <v>37070</v>
      </c>
      <c r="F12" s="395">
        <f t="shared" si="0"/>
        <v>6741</v>
      </c>
      <c r="G12" s="395">
        <f t="shared" si="0"/>
        <v>0</v>
      </c>
      <c r="H12" s="395">
        <f>SUM(H13:H32)</f>
        <v>489457</v>
      </c>
      <c r="I12" s="395">
        <f t="shared" si="0"/>
        <v>37070</v>
      </c>
      <c r="J12" s="395"/>
      <c r="K12" s="395"/>
    </row>
    <row r="13" spans="1:13" s="402" customFormat="1" ht="61.5" customHeight="1" x14ac:dyDescent="0.25">
      <c r="A13" s="396">
        <v>1</v>
      </c>
      <c r="B13" s="397" t="s">
        <v>343</v>
      </c>
      <c r="C13" s="398">
        <v>2279</v>
      </c>
      <c r="D13" s="399">
        <v>14100</v>
      </c>
      <c r="E13" s="399"/>
      <c r="F13" s="398"/>
      <c r="G13" s="399"/>
      <c r="H13" s="399">
        <f>D13+F13</f>
        <v>14100</v>
      </c>
      <c r="I13" s="399">
        <f>E13+G13</f>
        <v>0</v>
      </c>
      <c r="J13" s="400"/>
      <c r="K13" s="401" t="s">
        <v>344</v>
      </c>
      <c r="M13" s="403"/>
    </row>
    <row r="14" spans="1:13" s="402" customFormat="1" ht="45.75" customHeight="1" x14ac:dyDescent="0.25">
      <c r="A14" s="396">
        <v>2</v>
      </c>
      <c r="B14" s="397" t="s">
        <v>345</v>
      </c>
      <c r="C14" s="398">
        <v>2239</v>
      </c>
      <c r="D14" s="399">
        <v>5000</v>
      </c>
      <c r="E14" s="399"/>
      <c r="F14" s="398"/>
      <c r="G14" s="399"/>
      <c r="H14" s="399">
        <f t="shared" ref="H14:I30" si="1">D14+F14</f>
        <v>5000</v>
      </c>
      <c r="I14" s="399">
        <f t="shared" si="1"/>
        <v>0</v>
      </c>
      <c r="J14" s="400"/>
      <c r="K14" s="401" t="s">
        <v>346</v>
      </c>
    </row>
    <row r="15" spans="1:13" s="402" customFormat="1" ht="12" customHeight="1" x14ac:dyDescent="0.25">
      <c r="A15" s="708">
        <v>3</v>
      </c>
      <c r="B15" s="711" t="s">
        <v>347</v>
      </c>
      <c r="C15" s="398">
        <v>2312</v>
      </c>
      <c r="D15" s="399">
        <v>3500</v>
      </c>
      <c r="E15" s="399"/>
      <c r="F15" s="398"/>
      <c r="G15" s="399"/>
      <c r="H15" s="399">
        <f t="shared" si="1"/>
        <v>3500</v>
      </c>
      <c r="I15" s="399">
        <f t="shared" si="1"/>
        <v>0</v>
      </c>
      <c r="J15" s="400"/>
      <c r="K15" s="714" t="s">
        <v>346</v>
      </c>
    </row>
    <row r="16" spans="1:13" s="402" customFormat="1" x14ac:dyDescent="0.25">
      <c r="A16" s="710"/>
      <c r="B16" s="713"/>
      <c r="C16" s="398">
        <v>2279</v>
      </c>
      <c r="D16" s="399">
        <v>1600</v>
      </c>
      <c r="E16" s="399"/>
      <c r="F16" s="398"/>
      <c r="G16" s="399"/>
      <c r="H16" s="399">
        <f t="shared" si="1"/>
        <v>1600</v>
      </c>
      <c r="I16" s="399">
        <f t="shared" si="1"/>
        <v>0</v>
      </c>
      <c r="J16" s="400"/>
      <c r="K16" s="716"/>
    </row>
    <row r="17" spans="1:11" s="402" customFormat="1" ht="15" customHeight="1" x14ac:dyDescent="0.25">
      <c r="A17" s="396">
        <v>4</v>
      </c>
      <c r="B17" s="397" t="s">
        <v>132</v>
      </c>
      <c r="C17" s="398">
        <v>2263</v>
      </c>
      <c r="D17" s="399">
        <v>24121</v>
      </c>
      <c r="E17" s="399"/>
      <c r="F17" s="399"/>
      <c r="G17" s="399"/>
      <c r="H17" s="399">
        <f t="shared" si="1"/>
        <v>24121</v>
      </c>
      <c r="I17" s="399">
        <f t="shared" si="1"/>
        <v>0</v>
      </c>
      <c r="J17" s="400"/>
      <c r="K17" s="401" t="s">
        <v>344</v>
      </c>
    </row>
    <row r="18" spans="1:11" s="402" customFormat="1" ht="15.75" customHeight="1" x14ac:dyDescent="0.25">
      <c r="A18" s="396">
        <v>5</v>
      </c>
      <c r="B18" s="397" t="s">
        <v>348</v>
      </c>
      <c r="C18" s="398">
        <v>2269</v>
      </c>
      <c r="D18" s="399">
        <v>3722</v>
      </c>
      <c r="E18" s="399"/>
      <c r="F18" s="399"/>
      <c r="G18" s="399"/>
      <c r="H18" s="399">
        <f t="shared" si="1"/>
        <v>3722</v>
      </c>
      <c r="I18" s="399">
        <f t="shared" si="1"/>
        <v>0</v>
      </c>
      <c r="J18" s="400"/>
      <c r="K18" s="401" t="s">
        <v>344</v>
      </c>
    </row>
    <row r="19" spans="1:11" s="402" customFormat="1" ht="15" customHeight="1" x14ac:dyDescent="0.25">
      <c r="A19" s="396">
        <v>6</v>
      </c>
      <c r="B19" s="397" t="s">
        <v>349</v>
      </c>
      <c r="C19" s="398">
        <v>2261</v>
      </c>
      <c r="D19" s="399">
        <v>56846</v>
      </c>
      <c r="E19" s="399">
        <v>37070</v>
      </c>
      <c r="F19" s="399"/>
      <c r="G19" s="399"/>
      <c r="H19" s="399">
        <f t="shared" si="1"/>
        <v>56846</v>
      </c>
      <c r="I19" s="399">
        <f t="shared" si="1"/>
        <v>37070</v>
      </c>
      <c r="J19" s="400"/>
      <c r="K19" s="401" t="s">
        <v>344</v>
      </c>
    </row>
    <row r="20" spans="1:11" s="402" customFormat="1" ht="12" customHeight="1" x14ac:dyDescent="0.25">
      <c r="A20" s="708">
        <v>7</v>
      </c>
      <c r="B20" s="711" t="s">
        <v>350</v>
      </c>
      <c r="C20" s="398">
        <v>2221</v>
      </c>
      <c r="D20" s="399">
        <v>10551</v>
      </c>
      <c r="E20" s="399"/>
      <c r="F20" s="398"/>
      <c r="G20" s="399"/>
      <c r="H20" s="399">
        <f t="shared" si="1"/>
        <v>10551</v>
      </c>
      <c r="I20" s="399">
        <f t="shared" si="1"/>
        <v>0</v>
      </c>
      <c r="J20" s="400"/>
      <c r="K20" s="714" t="s">
        <v>344</v>
      </c>
    </row>
    <row r="21" spans="1:11" s="402" customFormat="1" ht="12" customHeight="1" x14ac:dyDescent="0.25">
      <c r="A21" s="709"/>
      <c r="B21" s="712"/>
      <c r="C21" s="404">
        <v>2222</v>
      </c>
      <c r="D21" s="405">
        <v>2006</v>
      </c>
      <c r="E21" s="405"/>
      <c r="F21" s="399"/>
      <c r="G21" s="399"/>
      <c r="H21" s="399">
        <f t="shared" si="1"/>
        <v>2006</v>
      </c>
      <c r="I21" s="399">
        <f t="shared" si="1"/>
        <v>0</v>
      </c>
      <c r="J21" s="400"/>
      <c r="K21" s="715"/>
    </row>
    <row r="22" spans="1:11" s="402" customFormat="1" ht="12" customHeight="1" x14ac:dyDescent="0.25">
      <c r="A22" s="709"/>
      <c r="B22" s="712"/>
      <c r="C22" s="404">
        <v>2223</v>
      </c>
      <c r="D22" s="405">
        <v>10275</v>
      </c>
      <c r="E22" s="405"/>
      <c r="F22" s="399"/>
      <c r="G22" s="399"/>
      <c r="H22" s="399">
        <f t="shared" si="1"/>
        <v>10275</v>
      </c>
      <c r="I22" s="399">
        <f t="shared" si="1"/>
        <v>0</v>
      </c>
      <c r="J22" s="400"/>
      <c r="K22" s="715"/>
    </row>
    <row r="23" spans="1:11" s="402" customFormat="1" x14ac:dyDescent="0.25">
      <c r="A23" s="709"/>
      <c r="B23" s="712"/>
      <c r="C23" s="404">
        <v>2243</v>
      </c>
      <c r="D23" s="405">
        <v>700</v>
      </c>
      <c r="E23" s="405"/>
      <c r="F23" s="398"/>
      <c r="G23" s="399"/>
      <c r="H23" s="399">
        <f t="shared" si="1"/>
        <v>700</v>
      </c>
      <c r="I23" s="399"/>
      <c r="J23" s="400"/>
      <c r="K23" s="715"/>
    </row>
    <row r="24" spans="1:11" s="402" customFormat="1" ht="60" x14ac:dyDescent="0.25">
      <c r="A24" s="710"/>
      <c r="B24" s="713"/>
      <c r="C24" s="404">
        <v>2244</v>
      </c>
      <c r="D24" s="405">
        <v>292048</v>
      </c>
      <c r="E24" s="405"/>
      <c r="F24" s="406">
        <v>6741</v>
      </c>
      <c r="G24" s="399"/>
      <c r="H24" s="399">
        <f>D24+F24</f>
        <v>298789</v>
      </c>
      <c r="I24" s="399">
        <f t="shared" si="1"/>
        <v>0</v>
      </c>
      <c r="J24" s="400" t="s">
        <v>351</v>
      </c>
      <c r="K24" s="716"/>
    </row>
    <row r="25" spans="1:11" s="402" customFormat="1" ht="15" customHeight="1" x14ac:dyDescent="0.25">
      <c r="A25" s="407">
        <v>8</v>
      </c>
      <c r="B25" s="408" t="s">
        <v>352</v>
      </c>
      <c r="C25" s="404">
        <v>2247</v>
      </c>
      <c r="D25" s="405">
        <v>12650</v>
      </c>
      <c r="E25" s="405"/>
      <c r="F25" s="399"/>
      <c r="G25" s="399"/>
      <c r="H25" s="399">
        <f t="shared" si="1"/>
        <v>12650</v>
      </c>
      <c r="I25" s="399">
        <f t="shared" si="1"/>
        <v>0</v>
      </c>
      <c r="J25" s="400"/>
      <c r="K25" s="409" t="s">
        <v>344</v>
      </c>
    </row>
    <row r="26" spans="1:11" s="402" customFormat="1" x14ac:dyDescent="0.25">
      <c r="A26" s="410">
        <v>9</v>
      </c>
      <c r="B26" s="397" t="s">
        <v>353</v>
      </c>
      <c r="C26" s="411">
        <v>2279</v>
      </c>
      <c r="D26" s="399">
        <v>13000</v>
      </c>
      <c r="E26" s="399"/>
      <c r="F26" s="398"/>
      <c r="G26" s="399"/>
      <c r="H26" s="399">
        <f t="shared" si="1"/>
        <v>13000</v>
      </c>
      <c r="I26" s="399">
        <f t="shared" si="1"/>
        <v>0</v>
      </c>
      <c r="J26" s="400"/>
      <c r="K26" s="401" t="s">
        <v>354</v>
      </c>
    </row>
    <row r="27" spans="1:11" s="402" customFormat="1" ht="52.5" customHeight="1" x14ac:dyDescent="0.25">
      <c r="A27" s="410">
        <v>10</v>
      </c>
      <c r="B27" s="397" t="s">
        <v>355</v>
      </c>
      <c r="C27" s="398">
        <v>2279</v>
      </c>
      <c r="D27" s="399">
        <v>22295</v>
      </c>
      <c r="E27" s="399"/>
      <c r="F27" s="398"/>
      <c r="G27" s="399"/>
      <c r="H27" s="399">
        <f t="shared" si="1"/>
        <v>22295</v>
      </c>
      <c r="I27" s="399">
        <f t="shared" si="1"/>
        <v>0</v>
      </c>
      <c r="J27" s="400"/>
      <c r="K27" s="401" t="s">
        <v>354</v>
      </c>
    </row>
    <row r="28" spans="1:11" s="402" customFormat="1" ht="87.75" customHeight="1" x14ac:dyDescent="0.25">
      <c r="A28" s="410">
        <v>11</v>
      </c>
      <c r="B28" s="397" t="s">
        <v>356</v>
      </c>
      <c r="C28" s="411">
        <v>2279</v>
      </c>
      <c r="D28" s="399">
        <v>5000</v>
      </c>
      <c r="E28" s="399"/>
      <c r="F28" s="398"/>
      <c r="G28" s="399"/>
      <c r="H28" s="399">
        <f t="shared" si="1"/>
        <v>5000</v>
      </c>
      <c r="I28" s="399">
        <f t="shared" si="1"/>
        <v>0</v>
      </c>
      <c r="J28" s="400"/>
      <c r="K28" s="401" t="s">
        <v>354</v>
      </c>
    </row>
    <row r="29" spans="1:11" s="402" customFormat="1" ht="16.5" customHeight="1" x14ac:dyDescent="0.25">
      <c r="A29" s="396">
        <v>12</v>
      </c>
      <c r="B29" s="397" t="s">
        <v>357</v>
      </c>
      <c r="C29" s="398">
        <v>2519</v>
      </c>
      <c r="D29" s="399">
        <v>2100</v>
      </c>
      <c r="E29" s="399"/>
      <c r="F29" s="399"/>
      <c r="G29" s="399"/>
      <c r="H29" s="399">
        <f t="shared" si="1"/>
        <v>2100</v>
      </c>
      <c r="I29" s="399">
        <f t="shared" si="1"/>
        <v>0</v>
      </c>
      <c r="J29" s="399"/>
      <c r="K29" s="401" t="s">
        <v>354</v>
      </c>
    </row>
    <row r="30" spans="1:11" s="402" customFormat="1" ht="52.5" customHeight="1" x14ac:dyDescent="0.25">
      <c r="A30" s="396">
        <v>13</v>
      </c>
      <c r="B30" s="397" t="s">
        <v>358</v>
      </c>
      <c r="C30" s="398">
        <v>2276</v>
      </c>
      <c r="D30" s="399">
        <v>1000</v>
      </c>
      <c r="E30" s="399"/>
      <c r="F30" s="399"/>
      <c r="G30" s="399"/>
      <c r="H30" s="399">
        <f t="shared" si="1"/>
        <v>1000</v>
      </c>
      <c r="I30" s="399">
        <f t="shared" si="1"/>
        <v>0</v>
      </c>
      <c r="J30" s="399"/>
      <c r="K30" s="401" t="s">
        <v>354</v>
      </c>
    </row>
    <row r="31" spans="1:11" s="402" customFormat="1" ht="18" customHeight="1" x14ac:dyDescent="0.25">
      <c r="A31" s="396">
        <v>14</v>
      </c>
      <c r="B31" s="397" t="s">
        <v>359</v>
      </c>
      <c r="C31" s="398">
        <v>2279</v>
      </c>
      <c r="D31" s="399">
        <v>1000</v>
      </c>
      <c r="E31" s="399"/>
      <c r="F31" s="399"/>
      <c r="G31" s="399"/>
      <c r="H31" s="399">
        <f>D31+F31</f>
        <v>1000</v>
      </c>
      <c r="I31" s="399">
        <f>E31+G31</f>
        <v>0</v>
      </c>
      <c r="J31" s="399"/>
      <c r="K31" s="401" t="s">
        <v>354</v>
      </c>
    </row>
    <row r="32" spans="1:11" s="402" customFormat="1" ht="15.75" customHeight="1" x14ac:dyDescent="0.25">
      <c r="A32" s="396">
        <v>15</v>
      </c>
      <c r="B32" s="397" t="s">
        <v>360</v>
      </c>
      <c r="C32" s="398">
        <v>5240</v>
      </c>
      <c r="D32" s="399">
        <v>1202</v>
      </c>
      <c r="E32" s="399"/>
      <c r="F32" s="398"/>
      <c r="G32" s="399"/>
      <c r="H32" s="399">
        <f>D32+F32</f>
        <v>1202</v>
      </c>
      <c r="I32" s="399"/>
      <c r="J32" s="400"/>
      <c r="K32" s="401" t="s">
        <v>361</v>
      </c>
    </row>
    <row r="34" spans="1:18" x14ac:dyDescent="0.25">
      <c r="A34" s="702" t="s">
        <v>362</v>
      </c>
      <c r="B34" s="702"/>
    </row>
    <row r="35" spans="1:18" x14ac:dyDescent="0.25">
      <c r="A35" s="702" t="s">
        <v>363</v>
      </c>
      <c r="B35" s="702"/>
    </row>
    <row r="36" spans="1:18" x14ac:dyDescent="0.25">
      <c r="A36" s="388"/>
      <c r="B36" s="388"/>
    </row>
    <row r="37" spans="1:18" x14ac:dyDescent="0.25">
      <c r="A37" s="386" t="s">
        <v>364</v>
      </c>
    </row>
    <row r="38" spans="1:18" x14ac:dyDescent="0.25">
      <c r="A38" s="386" t="s">
        <v>365</v>
      </c>
    </row>
    <row r="39" spans="1:18" x14ac:dyDescent="0.25">
      <c r="B39" s="386" t="s">
        <v>366</v>
      </c>
    </row>
    <row r="40" spans="1:18" s="393" customFormat="1" x14ac:dyDescent="0.2">
      <c r="B40" s="393" t="s">
        <v>367</v>
      </c>
    </row>
    <row r="41" spans="1:18" x14ac:dyDescent="0.25">
      <c r="B41" s="386" t="s">
        <v>368</v>
      </c>
    </row>
    <row r="42" spans="1:18" s="393" customFormat="1" x14ac:dyDescent="0.2">
      <c r="B42" s="393" t="s">
        <v>369</v>
      </c>
    </row>
    <row r="43" spans="1:18" s="393" customFormat="1" x14ac:dyDescent="0.2">
      <c r="A43" s="393" t="s">
        <v>370</v>
      </c>
    </row>
    <row r="44" spans="1:18" s="393" customFormat="1" x14ac:dyDescent="0.2">
      <c r="B44" s="393" t="s">
        <v>371</v>
      </c>
    </row>
    <row r="45" spans="1:18" s="393" customFormat="1" x14ac:dyDescent="0.2">
      <c r="B45" s="393" t="s">
        <v>372</v>
      </c>
    </row>
    <row r="47" spans="1:18" s="415" customFormat="1" x14ac:dyDescent="0.2">
      <c r="A47" s="412"/>
      <c r="B47" s="413"/>
      <c r="C47" s="413"/>
      <c r="D47" s="414"/>
      <c r="E47" s="414"/>
      <c r="F47" s="414"/>
      <c r="G47" s="414"/>
      <c r="H47" s="414"/>
      <c r="I47" s="414"/>
      <c r="J47" s="414"/>
      <c r="K47" s="414"/>
      <c r="L47" s="414"/>
      <c r="M47" s="414"/>
      <c r="N47" s="414"/>
      <c r="O47" s="414"/>
      <c r="P47" s="414"/>
      <c r="Q47" s="414"/>
      <c r="R47" s="414"/>
    </row>
    <row r="48" spans="1:18" s="415" customFormat="1" x14ac:dyDescent="0.2">
      <c r="A48" s="413"/>
      <c r="B48" s="413"/>
      <c r="C48" s="413"/>
      <c r="D48" s="414"/>
      <c r="E48" s="414"/>
      <c r="F48" s="414"/>
      <c r="G48" s="414"/>
      <c r="H48" s="414"/>
      <c r="I48" s="414"/>
      <c r="J48" s="414"/>
      <c r="K48" s="414"/>
      <c r="L48" s="414"/>
      <c r="M48" s="414"/>
      <c r="N48" s="414"/>
      <c r="O48" s="414"/>
      <c r="P48" s="414"/>
      <c r="Q48" s="414"/>
      <c r="R48" s="414"/>
    </row>
    <row r="49" spans="1:14" s="415" customFormat="1" ht="18.75" x14ac:dyDescent="0.3">
      <c r="A49" s="703"/>
      <c r="B49" s="703"/>
      <c r="C49" s="703"/>
      <c r="D49" s="703"/>
      <c r="E49" s="703"/>
      <c r="F49" s="703"/>
      <c r="G49" s="703"/>
      <c r="H49" s="703"/>
      <c r="I49" s="703"/>
    </row>
    <row r="50" spans="1:14" s="412" customFormat="1" x14ac:dyDescent="0.2"/>
    <row r="51" spans="1:14" s="412" customFormat="1" x14ac:dyDescent="0.2"/>
    <row r="52" spans="1:14" s="417" customFormat="1" ht="15.75" x14ac:dyDescent="0.25">
      <c r="A52" s="416"/>
      <c r="B52" s="416"/>
      <c r="C52" s="416"/>
    </row>
    <row r="53" spans="1:14" s="417" customFormat="1" ht="15.75" x14ac:dyDescent="0.25">
      <c r="A53" s="416"/>
      <c r="B53" s="416"/>
      <c r="C53" s="416"/>
    </row>
    <row r="54" spans="1:14" s="417" customFormat="1" ht="15.75" x14ac:dyDescent="0.25">
      <c r="A54" s="416"/>
      <c r="B54" s="416"/>
      <c r="C54" s="416"/>
    </row>
    <row r="55" spans="1:14" s="417" customFormat="1" ht="15.75" x14ac:dyDescent="0.25">
      <c r="A55" s="416"/>
      <c r="B55" s="416"/>
      <c r="C55" s="416"/>
    </row>
    <row r="56" spans="1:14" s="417" customFormat="1" ht="15.75" x14ac:dyDescent="0.25">
      <c r="A56" s="416"/>
      <c r="B56" s="416"/>
      <c r="C56" s="416"/>
      <c r="G56" s="416"/>
      <c r="N56" s="416"/>
    </row>
    <row r="57" spans="1:14" s="417" customFormat="1" ht="15.75" x14ac:dyDescent="0.25">
      <c r="A57" s="416"/>
      <c r="B57" s="416"/>
      <c r="C57" s="416"/>
      <c r="G57" s="416"/>
      <c r="N57" s="416"/>
    </row>
    <row r="58" spans="1:14" s="417" customFormat="1" ht="15.75" x14ac:dyDescent="0.25">
      <c r="A58" s="416"/>
      <c r="B58" s="416"/>
      <c r="C58" s="416"/>
      <c r="G58" s="416"/>
      <c r="N58" s="416"/>
    </row>
    <row r="59" spans="1:14" s="417" customFormat="1" ht="15.75" x14ac:dyDescent="0.25"/>
    <row r="60" spans="1:14" s="417" customFormat="1" ht="15.75" x14ac:dyDescent="0.25"/>
    <row r="61" spans="1:14" s="417" customFormat="1" ht="15.75" x14ac:dyDescent="0.25"/>
    <row r="62" spans="1:14" s="417" customFormat="1" ht="15.75" x14ac:dyDescent="0.25"/>
    <row r="63" spans="1:14" s="417" customFormat="1" ht="15.75" x14ac:dyDescent="0.25"/>
    <row r="64" spans="1:14" s="417" customFormat="1" ht="15.75" x14ac:dyDescent="0.25"/>
    <row r="65" spans="1:14" s="417" customFormat="1" ht="15.75" x14ac:dyDescent="0.25"/>
    <row r="66" spans="1:14" s="417" customFormat="1" ht="15.75" x14ac:dyDescent="0.25"/>
    <row r="67" spans="1:14" s="418" customFormat="1" ht="15.75" x14ac:dyDescent="0.25"/>
    <row r="68" spans="1:14" s="418" customFormat="1" ht="15.75" x14ac:dyDescent="0.25">
      <c r="A68" s="417"/>
      <c r="B68" s="417"/>
      <c r="C68" s="417"/>
      <c r="D68" s="417"/>
      <c r="E68" s="417"/>
      <c r="F68" s="417"/>
      <c r="G68" s="417"/>
      <c r="H68" s="417"/>
      <c r="I68" s="417"/>
      <c r="J68" s="417"/>
      <c r="K68" s="417"/>
      <c r="L68" s="417"/>
      <c r="M68" s="417"/>
      <c r="N68" s="417"/>
    </row>
    <row r="69" spans="1:14" s="418" customFormat="1" ht="15.75" x14ac:dyDescent="0.25"/>
    <row r="70" spans="1:14" s="419" customFormat="1" ht="15" x14ac:dyDescent="0.25"/>
  </sheetData>
  <sheetProtection algorithmName="SHA-512" hashValue="ZZddoNvaYm9ROZE5CxzzvjxIRaa0+VvjGl0X+fqeN0J9E8wZrVQGKcjp0muF8PMduCsJ2i2ddoQIFrE4zf692w==" saltValue="AyA9YdGHQyzzJ39F8Y7yxA==" spinCount="100000" sheet="1" objects="1" scenarios="1"/>
  <mergeCells count="23">
    <mergeCell ref="K20:K24"/>
    <mergeCell ref="A3:B3"/>
    <mergeCell ref="A4:B4"/>
    <mergeCell ref="A5:K5"/>
    <mergeCell ref="A8:B8"/>
    <mergeCell ref="A9:B9"/>
    <mergeCell ref="K10:K11"/>
    <mergeCell ref="A12:B12"/>
    <mergeCell ref="A15:A16"/>
    <mergeCell ref="B15:B16"/>
    <mergeCell ref="K15:K16"/>
    <mergeCell ref="A10:A11"/>
    <mergeCell ref="B10:B11"/>
    <mergeCell ref="C10:C11"/>
    <mergeCell ref="D10:E10"/>
    <mergeCell ref="F10:G10"/>
    <mergeCell ref="A34:B34"/>
    <mergeCell ref="A35:B35"/>
    <mergeCell ref="A49:I49"/>
    <mergeCell ref="H10:I10"/>
    <mergeCell ref="J10:J11"/>
    <mergeCell ref="A20:A24"/>
    <mergeCell ref="B20:B24"/>
  </mergeCells>
  <pageMargins left="0.98425196850393704" right="0.39370078740157483" top="0.59055118110236227" bottom="0.39370078740157483" header="0.23622047244094491" footer="0.23622047244094491"/>
  <pageSetup paperSize="9" scale="65" fitToHeight="0" orientation="portrait" verticalDpi="4294967294" r:id="rId1"/>
  <headerFooter differentFirst="1">
    <oddFooter>&amp;L&amp;"Times New Roman,Regular"&amp;9&amp;D; &amp;T&amp;R&amp;"Times New Roman,Regular"&amp;9&amp;P (&amp;N)</oddFooter>
    <firstHeader xml:space="preserve">&amp;R&amp;"Times New Roman,Regular"&amp;9
74.pielikums Jūrmalas pilsētas domes  2018.gada 18.oktobra saistošajiem noteikumiem Nr.35
(protokols Nr.15, 16.punkts) 
 </firstHeader>
    <firstFooter>&amp;L&amp;9&amp;D; &amp;T&amp;R&amp;9&amp;P (&amp;N)</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01.2.3.</vt:lpstr>
      <vt:lpstr>03.1.2.</vt:lpstr>
      <vt:lpstr>04.1.6.</vt:lpstr>
      <vt:lpstr>04.1.7.</vt:lpstr>
      <vt:lpstr>04.3.4.</vt:lpstr>
      <vt:lpstr>06.1.6.</vt:lpstr>
      <vt:lpstr>09.1.7.</vt:lpstr>
      <vt:lpstr>10.1.1.</vt:lpstr>
      <vt:lpstr>8.piel.</vt:lpstr>
      <vt:lpstr>9.piel.</vt:lpstr>
      <vt:lpstr>21.piel.</vt:lpstr>
      <vt:lpstr>22.piel.</vt:lpstr>
      <vt:lpstr>10.2.1.</vt:lpstr>
      <vt:lpstr>'01.2.3.'!Print_Titles</vt:lpstr>
      <vt:lpstr>'03.1.2.'!Print_Titles</vt:lpstr>
      <vt:lpstr>'04.1.6.'!Print_Titles</vt:lpstr>
      <vt:lpstr>'04.1.7.'!Print_Titles</vt:lpstr>
      <vt:lpstr>'04.3.4.'!Print_Titles</vt:lpstr>
      <vt:lpstr>'06.1.6.'!Print_Titles</vt:lpstr>
      <vt:lpstr>'09.1.7.'!Print_Titles</vt:lpstr>
      <vt:lpstr>'10.1.1.'!Print_Titles</vt:lpstr>
      <vt:lpstr>'10.2.1.'!Print_Titles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Golovina</dc:creator>
  <cp:lastModifiedBy>Arnita Liepiņa</cp:lastModifiedBy>
  <cp:lastPrinted>2018-10-22T09:29:25Z</cp:lastPrinted>
  <dcterms:created xsi:type="dcterms:W3CDTF">2018-01-11T08:43:37Z</dcterms:created>
  <dcterms:modified xsi:type="dcterms:W3CDTF">2018-10-22T09:32:42Z</dcterms:modified>
</cp:coreProperties>
</file>