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8\Saistosie_noteikumi\"/>
    </mc:Choice>
  </mc:AlternateContent>
  <bookViews>
    <workbookView xWindow="0" yWindow="0" windowWidth="25200" windowHeight="11085" tabRatio="917" activeTab="18"/>
  </bookViews>
  <sheets>
    <sheet name="01.2.3." sheetId="6" r:id="rId1"/>
    <sheet name="01.2.3. (2)" sheetId="11" r:id="rId2"/>
    <sheet name="04.1.7." sheetId="1" r:id="rId3"/>
    <sheet name="04.1.16." sheetId="3" r:id="rId4"/>
    <sheet name="04.3.1." sheetId="7" r:id="rId5"/>
    <sheet name="09.6.1." sheetId="15" r:id="rId6"/>
    <sheet name="08.1.13." sheetId="8" r:id="rId7"/>
    <sheet name="09.1.9." sheetId="4" r:id="rId8"/>
    <sheet name="09.1.12." sheetId="12" r:id="rId9"/>
    <sheet name="09.1.14." sheetId="9" r:id="rId10"/>
    <sheet name="09.8.1." sheetId="16" r:id="rId11"/>
    <sheet name="09.11.1." sheetId="17" r:id="rId12"/>
    <sheet name="09.13.1." sheetId="10" r:id="rId13"/>
    <sheet name="09.16.1." sheetId="13" r:id="rId14"/>
    <sheet name="09.17.1." sheetId="14" r:id="rId15"/>
    <sheet name="09.29.1." sheetId="18" r:id="rId16"/>
    <sheet name="09.29.1. (2)" sheetId="19" r:id="rId17"/>
    <sheet name="4.piel." sheetId="5" r:id="rId18"/>
    <sheet name="13.piel" sheetId="2" r:id="rId19"/>
  </sheets>
  <definedNames>
    <definedName name="_xlnm._FilterDatabase" localSheetId="0" hidden="1">'01.2.3.'!$A$18:$P$298</definedName>
    <definedName name="_xlnm._FilterDatabase" localSheetId="1" hidden="1">'01.2.3. (2)'!$A$18:$P$298</definedName>
    <definedName name="_xlnm._FilterDatabase" localSheetId="3" hidden="1">'04.1.16.'!$A$18:$P$298</definedName>
    <definedName name="_xlnm._FilterDatabase" localSheetId="2" hidden="1">'04.1.7.'!$A$18:$P$298</definedName>
    <definedName name="_xlnm._FilterDatabase" localSheetId="4" hidden="1">'04.3.1.'!$A$18:$P$298</definedName>
    <definedName name="_xlnm._FilterDatabase" localSheetId="6" hidden="1">'08.1.13.'!$A$18:$P$298</definedName>
    <definedName name="_xlnm._FilterDatabase" localSheetId="8" hidden="1">'09.1.12.'!$A$18:$P$298</definedName>
    <definedName name="_xlnm._FilterDatabase" localSheetId="9" hidden="1">'09.1.14.'!$A$18:$P$298</definedName>
    <definedName name="_xlnm._FilterDatabase" localSheetId="7" hidden="1">'09.1.9.'!$A$18:$P$298</definedName>
    <definedName name="_xlnm._FilterDatabase" localSheetId="11" hidden="1">'09.11.1.'!$A$18:$P$298</definedName>
    <definedName name="_xlnm._FilterDatabase" localSheetId="12" hidden="1">'09.13.1.'!$A$18:$P$298</definedName>
    <definedName name="_xlnm._FilterDatabase" localSheetId="13" hidden="1">'09.16.1.'!$A$18:$P$298</definedName>
    <definedName name="_xlnm._FilterDatabase" localSheetId="14" hidden="1">'09.17.1.'!$A$18:$P$298</definedName>
    <definedName name="_xlnm._FilterDatabase" localSheetId="15" hidden="1">'09.29.1.'!$A$18:$P$298</definedName>
    <definedName name="_xlnm._FilterDatabase" localSheetId="16" hidden="1">'09.29.1. (2)'!$A$18:$P$298</definedName>
    <definedName name="_xlnm._FilterDatabase" localSheetId="5" hidden="1">'09.6.1.'!$A$18:$P$298</definedName>
    <definedName name="_xlnm._FilterDatabase" localSheetId="10" hidden="1">'09.8.1.'!$A$18:$P$298</definedName>
    <definedName name="_xlnm.Print_Titles" localSheetId="0">'01.2.3.'!$18:$18</definedName>
    <definedName name="_xlnm.Print_Titles" localSheetId="1">'01.2.3. (2)'!$18:$18</definedName>
    <definedName name="_xlnm.Print_Titles" localSheetId="3">'04.1.16.'!$18:$18</definedName>
    <definedName name="_xlnm.Print_Titles" localSheetId="2">'04.1.7.'!$18:$18</definedName>
    <definedName name="_xlnm.Print_Titles" localSheetId="4">'04.3.1.'!$18:$18</definedName>
    <definedName name="_xlnm.Print_Titles" localSheetId="6">'08.1.13.'!$18:$18</definedName>
    <definedName name="_xlnm.Print_Titles" localSheetId="8">'09.1.12.'!$18:$18</definedName>
    <definedName name="_xlnm.Print_Titles" localSheetId="9">'09.1.14.'!$18:$18</definedName>
    <definedName name="_xlnm.Print_Titles" localSheetId="7">'09.1.9.'!$18:$18</definedName>
    <definedName name="_xlnm.Print_Titles" localSheetId="11">'09.11.1.'!$18:$18</definedName>
    <definedName name="_xlnm.Print_Titles" localSheetId="12">'09.13.1.'!$18:$18</definedName>
    <definedName name="_xlnm.Print_Titles" localSheetId="13">'09.16.1.'!$18:$18</definedName>
    <definedName name="_xlnm.Print_Titles" localSheetId="14">'09.17.1.'!$18:$18</definedName>
    <definedName name="_xlnm.Print_Titles" localSheetId="15">'09.29.1.'!$18:$18</definedName>
    <definedName name="_xlnm.Print_Titles" localSheetId="16">'09.29.1. (2)'!$18:$18</definedName>
    <definedName name="_xlnm.Print_Titles" localSheetId="5">'09.6.1.'!$18:$18</definedName>
    <definedName name="_xlnm.Print_Titles" localSheetId="10">'09.8.1.'!$18:$18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8" i="19" l="1"/>
  <c r="L298" i="19"/>
  <c r="I298" i="19"/>
  <c r="F298" i="19"/>
  <c r="O297" i="19"/>
  <c r="L297" i="19"/>
  <c r="I297" i="19"/>
  <c r="F297" i="19"/>
  <c r="O296" i="19"/>
  <c r="L296" i="19"/>
  <c r="I296" i="19"/>
  <c r="F296" i="19"/>
  <c r="C296" i="19" s="1"/>
  <c r="O295" i="19"/>
  <c r="L295" i="19"/>
  <c r="I295" i="19"/>
  <c r="F295" i="19"/>
  <c r="C295" i="19" s="1"/>
  <c r="O294" i="19"/>
  <c r="L294" i="19"/>
  <c r="I294" i="19"/>
  <c r="F294" i="19"/>
  <c r="O293" i="19"/>
  <c r="L293" i="19"/>
  <c r="I293" i="19"/>
  <c r="C293" i="19" s="1"/>
  <c r="F293" i="19"/>
  <c r="O292" i="19"/>
  <c r="L292" i="19"/>
  <c r="I292" i="19"/>
  <c r="F292" i="19"/>
  <c r="O291" i="19"/>
  <c r="O290" i="19" s="1"/>
  <c r="L291" i="19"/>
  <c r="I291" i="19"/>
  <c r="I290" i="19" s="1"/>
  <c r="F291" i="19"/>
  <c r="N290" i="19"/>
  <c r="M290" i="19"/>
  <c r="K290" i="19"/>
  <c r="J290" i="19"/>
  <c r="H290" i="19"/>
  <c r="G290" i="19"/>
  <c r="E290" i="19"/>
  <c r="D290" i="19"/>
  <c r="O285" i="19"/>
  <c r="L285" i="19"/>
  <c r="I285" i="19"/>
  <c r="F285" i="19"/>
  <c r="O284" i="19"/>
  <c r="L284" i="19"/>
  <c r="L283" i="19" s="1"/>
  <c r="I284" i="19"/>
  <c r="F284" i="19"/>
  <c r="F283" i="19" s="1"/>
  <c r="O283" i="19"/>
  <c r="N283" i="19"/>
  <c r="M283" i="19"/>
  <c r="K283" i="19"/>
  <c r="J283" i="19"/>
  <c r="H283" i="19"/>
  <c r="G283" i="19"/>
  <c r="E283" i="19"/>
  <c r="D283" i="19"/>
  <c r="O282" i="19"/>
  <c r="L282" i="19"/>
  <c r="L281" i="19" s="1"/>
  <c r="I282" i="19"/>
  <c r="I281" i="19" s="1"/>
  <c r="F282" i="19"/>
  <c r="O281" i="19"/>
  <c r="N281" i="19"/>
  <c r="M281" i="19"/>
  <c r="K281" i="19"/>
  <c r="J281" i="19"/>
  <c r="H281" i="19"/>
  <c r="G281" i="19"/>
  <c r="E281" i="19"/>
  <c r="E269" i="19" s="1"/>
  <c r="D281" i="19"/>
  <c r="O280" i="19"/>
  <c r="L280" i="19"/>
  <c r="I280" i="19"/>
  <c r="F280" i="19"/>
  <c r="O279" i="19"/>
  <c r="L279" i="19"/>
  <c r="I279" i="19"/>
  <c r="C279" i="19" s="1"/>
  <c r="F279" i="19"/>
  <c r="O278" i="19"/>
  <c r="L278" i="19"/>
  <c r="I278" i="19"/>
  <c r="F278" i="19"/>
  <c r="O277" i="19"/>
  <c r="L277" i="19"/>
  <c r="L276" i="19" s="1"/>
  <c r="I277" i="19"/>
  <c r="F277" i="19"/>
  <c r="N276" i="19"/>
  <c r="M276" i="19"/>
  <c r="M270" i="19" s="1"/>
  <c r="K276" i="19"/>
  <c r="J276" i="19"/>
  <c r="H276" i="19"/>
  <c r="H270" i="19" s="1"/>
  <c r="H269" i="19" s="1"/>
  <c r="G276" i="19"/>
  <c r="F276" i="19"/>
  <c r="E276" i="19"/>
  <c r="D276" i="19"/>
  <c r="D270" i="19" s="1"/>
  <c r="D269" i="19" s="1"/>
  <c r="O275" i="19"/>
  <c r="L275" i="19"/>
  <c r="I275" i="19"/>
  <c r="F275" i="19"/>
  <c r="C275" i="19" s="1"/>
  <c r="O274" i="19"/>
  <c r="L274" i="19"/>
  <c r="I274" i="19"/>
  <c r="F274" i="19"/>
  <c r="O273" i="19"/>
  <c r="O272" i="19" s="1"/>
  <c r="L273" i="19"/>
  <c r="I273" i="19"/>
  <c r="F273" i="19"/>
  <c r="N272" i="19"/>
  <c r="M272" i="19"/>
  <c r="L272" i="19"/>
  <c r="K272" i="19"/>
  <c r="J272" i="19"/>
  <c r="H272" i="19"/>
  <c r="G272" i="19"/>
  <c r="F272" i="19"/>
  <c r="E272" i="19"/>
  <c r="D272" i="19"/>
  <c r="O271" i="19"/>
  <c r="L271" i="19"/>
  <c r="I271" i="19"/>
  <c r="F271" i="19"/>
  <c r="C271" i="19"/>
  <c r="K270" i="19"/>
  <c r="K269" i="19" s="1"/>
  <c r="G270" i="19"/>
  <c r="G269" i="19" s="1"/>
  <c r="E270" i="19"/>
  <c r="O268" i="19"/>
  <c r="L268" i="19"/>
  <c r="I268" i="19"/>
  <c r="F268" i="19"/>
  <c r="O267" i="19"/>
  <c r="L267" i="19"/>
  <c r="I267" i="19"/>
  <c r="C267" i="19" s="1"/>
  <c r="F267" i="19"/>
  <c r="O266" i="19"/>
  <c r="L266" i="19"/>
  <c r="I266" i="19"/>
  <c r="F266" i="19"/>
  <c r="O265" i="19"/>
  <c r="L265" i="19"/>
  <c r="I265" i="19"/>
  <c r="F265" i="19"/>
  <c r="N264" i="19"/>
  <c r="M264" i="19"/>
  <c r="M259" i="19" s="1"/>
  <c r="K264" i="19"/>
  <c r="J264" i="19"/>
  <c r="H264" i="19"/>
  <c r="G264" i="19"/>
  <c r="E264" i="19"/>
  <c r="D264" i="19"/>
  <c r="O263" i="19"/>
  <c r="L263" i="19"/>
  <c r="L260" i="19" s="1"/>
  <c r="I263" i="19"/>
  <c r="F263" i="19"/>
  <c r="C263" i="19" s="1"/>
  <c r="O262" i="19"/>
  <c r="L262" i="19"/>
  <c r="I262" i="19"/>
  <c r="F262" i="19"/>
  <c r="O261" i="19"/>
  <c r="L261" i="19"/>
  <c r="I261" i="19"/>
  <c r="F261" i="19"/>
  <c r="N260" i="19"/>
  <c r="M260" i="19"/>
  <c r="K260" i="19"/>
  <c r="J260" i="19"/>
  <c r="H260" i="19"/>
  <c r="H259" i="19" s="1"/>
  <c r="G260" i="19"/>
  <c r="F260" i="19"/>
  <c r="E260" i="19"/>
  <c r="E259" i="19" s="1"/>
  <c r="D260" i="19"/>
  <c r="D259" i="19" s="1"/>
  <c r="K259" i="19"/>
  <c r="G259" i="19"/>
  <c r="O258" i="19"/>
  <c r="L258" i="19"/>
  <c r="I258" i="19"/>
  <c r="F258" i="19"/>
  <c r="O257" i="19"/>
  <c r="L257" i="19"/>
  <c r="I257" i="19"/>
  <c r="C257" i="19" s="1"/>
  <c r="F257" i="19"/>
  <c r="O256" i="19"/>
  <c r="L256" i="19"/>
  <c r="I256" i="19"/>
  <c r="F256" i="19"/>
  <c r="O255" i="19"/>
  <c r="L255" i="19"/>
  <c r="I255" i="19"/>
  <c r="F255" i="19"/>
  <c r="C255" i="19" s="1"/>
  <c r="O254" i="19"/>
  <c r="L254" i="19"/>
  <c r="I254" i="19"/>
  <c r="F254" i="19"/>
  <c r="O253" i="19"/>
  <c r="O252" i="19" s="1"/>
  <c r="O251" i="19" s="1"/>
  <c r="L253" i="19"/>
  <c r="I253" i="19"/>
  <c r="F253" i="19"/>
  <c r="N252" i="19"/>
  <c r="N251" i="19" s="1"/>
  <c r="M252" i="19"/>
  <c r="K252" i="19"/>
  <c r="J252" i="19"/>
  <c r="J251" i="19" s="1"/>
  <c r="H252" i="19"/>
  <c r="H251" i="19" s="1"/>
  <c r="G252" i="19"/>
  <c r="G251" i="19" s="1"/>
  <c r="F252" i="19"/>
  <c r="E252" i="19"/>
  <c r="D252" i="19"/>
  <c r="D251" i="19" s="1"/>
  <c r="M251" i="19"/>
  <c r="K251" i="19"/>
  <c r="E251" i="19"/>
  <c r="O250" i="19"/>
  <c r="L250" i="19"/>
  <c r="I250" i="19"/>
  <c r="F250" i="19"/>
  <c r="O249" i="19"/>
  <c r="L249" i="19"/>
  <c r="I249" i="19"/>
  <c r="F249" i="19"/>
  <c r="O248" i="19"/>
  <c r="L248" i="19"/>
  <c r="I248" i="19"/>
  <c r="F248" i="19"/>
  <c r="O247" i="19"/>
  <c r="O246" i="19" s="1"/>
  <c r="L247" i="19"/>
  <c r="I247" i="19"/>
  <c r="I246" i="19" s="1"/>
  <c r="F247" i="19"/>
  <c r="C247" i="19"/>
  <c r="N246" i="19"/>
  <c r="M246" i="19"/>
  <c r="K246" i="19"/>
  <c r="J246" i="19"/>
  <c r="H246" i="19"/>
  <c r="G246" i="19"/>
  <c r="E246" i="19"/>
  <c r="D246" i="19"/>
  <c r="O245" i="19"/>
  <c r="L245" i="19"/>
  <c r="I245" i="19"/>
  <c r="F245" i="19"/>
  <c r="O244" i="19"/>
  <c r="L244" i="19"/>
  <c r="I244" i="19"/>
  <c r="F244" i="19"/>
  <c r="C244" i="19" s="1"/>
  <c r="O243" i="19"/>
  <c r="L243" i="19"/>
  <c r="I243" i="19"/>
  <c r="F243" i="19"/>
  <c r="C243" i="19" s="1"/>
  <c r="O242" i="19"/>
  <c r="L242" i="19"/>
  <c r="I242" i="19"/>
  <c r="F242" i="19"/>
  <c r="O241" i="19"/>
  <c r="L241" i="19"/>
  <c r="I241" i="19"/>
  <c r="C241" i="19" s="1"/>
  <c r="F241" i="19"/>
  <c r="O240" i="19"/>
  <c r="L240" i="19"/>
  <c r="I240" i="19"/>
  <c r="F240" i="19"/>
  <c r="O239" i="19"/>
  <c r="O238" i="19" s="1"/>
  <c r="L239" i="19"/>
  <c r="I239" i="19"/>
  <c r="I238" i="19" s="1"/>
  <c r="F239" i="19"/>
  <c r="C239" i="19" s="1"/>
  <c r="N238" i="19"/>
  <c r="M238" i="19"/>
  <c r="L238" i="19"/>
  <c r="K238" i="19"/>
  <c r="J238" i="19"/>
  <c r="H238" i="19"/>
  <c r="H231" i="19" s="1"/>
  <c r="H230" i="19" s="1"/>
  <c r="G238" i="19"/>
  <c r="E238" i="19"/>
  <c r="D238" i="19"/>
  <c r="O237" i="19"/>
  <c r="L237" i="19"/>
  <c r="I237" i="19"/>
  <c r="F237" i="19"/>
  <c r="O236" i="19"/>
  <c r="L236" i="19"/>
  <c r="L235" i="19" s="1"/>
  <c r="I236" i="19"/>
  <c r="F236" i="19"/>
  <c r="F235" i="19" s="1"/>
  <c r="O235" i="19"/>
  <c r="O231" i="19" s="1"/>
  <c r="N235" i="19"/>
  <c r="M235" i="19"/>
  <c r="K235" i="19"/>
  <c r="J235" i="19"/>
  <c r="J231" i="19" s="1"/>
  <c r="H235" i="19"/>
  <c r="G235" i="19"/>
  <c r="E235" i="19"/>
  <c r="D235" i="19"/>
  <c r="O234" i="19"/>
  <c r="L234" i="19"/>
  <c r="L233" i="19" s="1"/>
  <c r="I234" i="19"/>
  <c r="F234" i="19"/>
  <c r="O233" i="19"/>
  <c r="N233" i="19"/>
  <c r="M233" i="19"/>
  <c r="K233" i="19"/>
  <c r="J233" i="19"/>
  <c r="I233" i="19"/>
  <c r="H233" i="19"/>
  <c r="G233" i="19"/>
  <c r="G231" i="19" s="1"/>
  <c r="E233" i="19"/>
  <c r="E231" i="19" s="1"/>
  <c r="D233" i="19"/>
  <c r="O232" i="19"/>
  <c r="L232" i="19"/>
  <c r="I232" i="19"/>
  <c r="F232" i="19"/>
  <c r="N231" i="19"/>
  <c r="K231" i="19"/>
  <c r="K230" i="19" s="1"/>
  <c r="O229" i="19"/>
  <c r="L229" i="19"/>
  <c r="I229" i="19"/>
  <c r="F229" i="19"/>
  <c r="O228" i="19"/>
  <c r="L228" i="19"/>
  <c r="L227" i="19" s="1"/>
  <c r="I228" i="19"/>
  <c r="F228" i="19"/>
  <c r="O227" i="19"/>
  <c r="N227" i="19"/>
  <c r="M227" i="19"/>
  <c r="K227" i="19"/>
  <c r="J227" i="19"/>
  <c r="I227" i="19"/>
  <c r="C227" i="19" s="1"/>
  <c r="H227" i="19"/>
  <c r="G227" i="19"/>
  <c r="F227" i="19"/>
  <c r="E227" i="19"/>
  <c r="D227" i="19"/>
  <c r="O226" i="19"/>
  <c r="L226" i="19"/>
  <c r="I226" i="19"/>
  <c r="F226" i="19"/>
  <c r="O225" i="19"/>
  <c r="L225" i="19"/>
  <c r="I225" i="19"/>
  <c r="F225" i="19"/>
  <c r="O224" i="19"/>
  <c r="L224" i="19"/>
  <c r="I224" i="19"/>
  <c r="F224" i="19"/>
  <c r="O223" i="19"/>
  <c r="L223" i="19"/>
  <c r="I223" i="19"/>
  <c r="F223" i="19"/>
  <c r="C223" i="19" s="1"/>
  <c r="O222" i="19"/>
  <c r="L222" i="19"/>
  <c r="I222" i="19"/>
  <c r="F222" i="19"/>
  <c r="O221" i="19"/>
  <c r="L221" i="19"/>
  <c r="I221" i="19"/>
  <c r="F221" i="19"/>
  <c r="O220" i="19"/>
  <c r="L220" i="19"/>
  <c r="I220" i="19"/>
  <c r="F220" i="19"/>
  <c r="O219" i="19"/>
  <c r="O216" i="19" s="1"/>
  <c r="L219" i="19"/>
  <c r="I219" i="19"/>
  <c r="F219" i="19"/>
  <c r="O218" i="19"/>
  <c r="L218" i="19"/>
  <c r="I218" i="19"/>
  <c r="F218" i="19"/>
  <c r="C218" i="19" s="1"/>
  <c r="O217" i="19"/>
  <c r="L217" i="19"/>
  <c r="I217" i="19"/>
  <c r="F217" i="19"/>
  <c r="N216" i="19"/>
  <c r="M216" i="19"/>
  <c r="K216" i="19"/>
  <c r="J216" i="19"/>
  <c r="J204" i="19" s="1"/>
  <c r="H216" i="19"/>
  <c r="G216" i="19"/>
  <c r="E216" i="19"/>
  <c r="D216" i="19"/>
  <c r="D204" i="19" s="1"/>
  <c r="O215" i="19"/>
  <c r="L215" i="19"/>
  <c r="I215" i="19"/>
  <c r="F215" i="19"/>
  <c r="C215" i="19" s="1"/>
  <c r="O214" i="19"/>
  <c r="L214" i="19"/>
  <c r="I214" i="19"/>
  <c r="F214" i="19"/>
  <c r="O213" i="19"/>
  <c r="L213" i="19"/>
  <c r="I213" i="19"/>
  <c r="C213" i="19" s="1"/>
  <c r="F213" i="19"/>
  <c r="O212" i="19"/>
  <c r="L212" i="19"/>
  <c r="I212" i="19"/>
  <c r="F212" i="19"/>
  <c r="O211" i="19"/>
  <c r="L211" i="19"/>
  <c r="I211" i="19"/>
  <c r="F211" i="19"/>
  <c r="C211" i="19" s="1"/>
  <c r="O210" i="19"/>
  <c r="L210" i="19"/>
  <c r="I210" i="19"/>
  <c r="F210" i="19"/>
  <c r="O209" i="19"/>
  <c r="L209" i="19"/>
  <c r="I209" i="19"/>
  <c r="F209" i="19"/>
  <c r="O208" i="19"/>
  <c r="L208" i="19"/>
  <c r="I208" i="19"/>
  <c r="F208" i="19"/>
  <c r="O207" i="19"/>
  <c r="L207" i="19"/>
  <c r="I207" i="19"/>
  <c r="F207" i="19"/>
  <c r="C207" i="19" s="1"/>
  <c r="O206" i="19"/>
  <c r="L206" i="19"/>
  <c r="I206" i="19"/>
  <c r="F206" i="19"/>
  <c r="N205" i="19"/>
  <c r="M205" i="19"/>
  <c r="M204" i="19" s="1"/>
  <c r="K205" i="19"/>
  <c r="J205" i="19"/>
  <c r="H205" i="19"/>
  <c r="H204" i="19" s="1"/>
  <c r="G205" i="19"/>
  <c r="E205" i="19"/>
  <c r="D205" i="19"/>
  <c r="N204" i="19"/>
  <c r="O203" i="19"/>
  <c r="L203" i="19"/>
  <c r="I203" i="19"/>
  <c r="F203" i="19"/>
  <c r="C203" i="19" s="1"/>
  <c r="O202" i="19"/>
  <c r="L202" i="19"/>
  <c r="I202" i="19"/>
  <c r="F202" i="19"/>
  <c r="O201" i="19"/>
  <c r="L201" i="19"/>
  <c r="I201" i="19"/>
  <c r="F201" i="19"/>
  <c r="O200" i="19"/>
  <c r="L200" i="19"/>
  <c r="I200" i="19"/>
  <c r="F200" i="19"/>
  <c r="O199" i="19"/>
  <c r="O198" i="19" s="1"/>
  <c r="L199" i="19"/>
  <c r="L198" i="19" s="1"/>
  <c r="L196" i="19" s="1"/>
  <c r="I199" i="19"/>
  <c r="I198" i="19" s="1"/>
  <c r="F199" i="19"/>
  <c r="C199" i="19"/>
  <c r="N198" i="19"/>
  <c r="N196" i="19" s="1"/>
  <c r="M198" i="19"/>
  <c r="K198" i="19"/>
  <c r="K196" i="19" s="1"/>
  <c r="J198" i="19"/>
  <c r="H198" i="19"/>
  <c r="H196" i="19" s="1"/>
  <c r="G198" i="19"/>
  <c r="F198" i="19"/>
  <c r="E198" i="19"/>
  <c r="D198" i="19"/>
  <c r="D196" i="19" s="1"/>
  <c r="O197" i="19"/>
  <c r="L197" i="19"/>
  <c r="I197" i="19"/>
  <c r="F197" i="19"/>
  <c r="M196" i="19"/>
  <c r="J196" i="19"/>
  <c r="G196" i="19"/>
  <c r="F196" i="19"/>
  <c r="E196" i="19"/>
  <c r="O193" i="19"/>
  <c r="L193" i="19"/>
  <c r="I193" i="19"/>
  <c r="F193" i="19"/>
  <c r="O192" i="19"/>
  <c r="N192" i="19"/>
  <c r="N191" i="19" s="1"/>
  <c r="M192" i="19"/>
  <c r="M191" i="19" s="1"/>
  <c r="M187" i="19" s="1"/>
  <c r="L192" i="19"/>
  <c r="K192" i="19"/>
  <c r="J192" i="19"/>
  <c r="J191" i="19" s="1"/>
  <c r="H192" i="19"/>
  <c r="H191" i="19" s="1"/>
  <c r="H187" i="19" s="1"/>
  <c r="G192" i="19"/>
  <c r="F192" i="19"/>
  <c r="E192" i="19"/>
  <c r="D192" i="19"/>
  <c r="O191" i="19"/>
  <c r="L191" i="19"/>
  <c r="K191" i="19"/>
  <c r="K187" i="19" s="1"/>
  <c r="G191" i="19"/>
  <c r="E191" i="19"/>
  <c r="D191" i="19"/>
  <c r="D187" i="19" s="1"/>
  <c r="O190" i="19"/>
  <c r="L190" i="19"/>
  <c r="I190" i="19"/>
  <c r="F190" i="19"/>
  <c r="C190" i="19" s="1"/>
  <c r="O189" i="19"/>
  <c r="L189" i="19"/>
  <c r="I189" i="19"/>
  <c r="F189" i="19"/>
  <c r="O188" i="19"/>
  <c r="N188" i="19"/>
  <c r="N187" i="19" s="1"/>
  <c r="M188" i="19"/>
  <c r="L188" i="19"/>
  <c r="K188" i="19"/>
  <c r="J188" i="19"/>
  <c r="J187" i="19" s="1"/>
  <c r="H188" i="19"/>
  <c r="G188" i="19"/>
  <c r="G187" i="19" s="1"/>
  <c r="E188" i="19"/>
  <c r="D188" i="19"/>
  <c r="L187" i="19"/>
  <c r="E187" i="19"/>
  <c r="O186" i="19"/>
  <c r="L186" i="19"/>
  <c r="I186" i="19"/>
  <c r="F186" i="19"/>
  <c r="O185" i="19"/>
  <c r="O184" i="19" s="1"/>
  <c r="L185" i="19"/>
  <c r="I185" i="19"/>
  <c r="I184" i="19" s="1"/>
  <c r="F185" i="19"/>
  <c r="N184" i="19"/>
  <c r="M184" i="19"/>
  <c r="K184" i="19"/>
  <c r="J184" i="19"/>
  <c r="H184" i="19"/>
  <c r="G184" i="19"/>
  <c r="F184" i="19"/>
  <c r="E184" i="19"/>
  <c r="D184" i="19"/>
  <c r="O183" i="19"/>
  <c r="L183" i="19"/>
  <c r="I183" i="19"/>
  <c r="F183" i="19"/>
  <c r="O182" i="19"/>
  <c r="L182" i="19"/>
  <c r="I182" i="19"/>
  <c r="F182" i="19"/>
  <c r="O181" i="19"/>
  <c r="O179" i="19" s="1"/>
  <c r="L181" i="19"/>
  <c r="I181" i="19"/>
  <c r="F181" i="19"/>
  <c r="C181" i="19"/>
  <c r="O180" i="19"/>
  <c r="L180" i="19"/>
  <c r="L179" i="19" s="1"/>
  <c r="I180" i="19"/>
  <c r="F180" i="19"/>
  <c r="N179" i="19"/>
  <c r="M179" i="19"/>
  <c r="K179" i="19"/>
  <c r="J179" i="19"/>
  <c r="H179" i="19"/>
  <c r="G179" i="19"/>
  <c r="E179" i="19"/>
  <c r="D179" i="19"/>
  <c r="D174" i="19" s="1"/>
  <c r="O178" i="19"/>
  <c r="L178" i="19"/>
  <c r="I178" i="19"/>
  <c r="F178" i="19"/>
  <c r="O177" i="19"/>
  <c r="L177" i="19"/>
  <c r="I177" i="19"/>
  <c r="F177" i="19"/>
  <c r="C177" i="19" s="1"/>
  <c r="O176" i="19"/>
  <c r="L176" i="19"/>
  <c r="I176" i="19"/>
  <c r="I175" i="19" s="1"/>
  <c r="F176" i="19"/>
  <c r="N175" i="19"/>
  <c r="N174" i="19" s="1"/>
  <c r="N173" i="19" s="1"/>
  <c r="M175" i="19"/>
  <c r="K175" i="19"/>
  <c r="K174" i="19" s="1"/>
  <c r="K173" i="19" s="1"/>
  <c r="J175" i="19"/>
  <c r="H175" i="19"/>
  <c r="G175" i="19"/>
  <c r="G174" i="19" s="1"/>
  <c r="E175" i="19"/>
  <c r="E174" i="19" s="1"/>
  <c r="E173" i="19" s="1"/>
  <c r="D175" i="19"/>
  <c r="J174" i="19"/>
  <c r="J173" i="19" s="1"/>
  <c r="H174" i="19"/>
  <c r="H173" i="19" s="1"/>
  <c r="G173" i="19"/>
  <c r="O172" i="19"/>
  <c r="L172" i="19"/>
  <c r="I172" i="19"/>
  <c r="F172" i="19"/>
  <c r="C172" i="19" s="1"/>
  <c r="O171" i="19"/>
  <c r="L171" i="19"/>
  <c r="I171" i="19"/>
  <c r="F171" i="19"/>
  <c r="O170" i="19"/>
  <c r="L170" i="19"/>
  <c r="I170" i="19"/>
  <c r="F170" i="19"/>
  <c r="O169" i="19"/>
  <c r="L169" i="19"/>
  <c r="I169" i="19"/>
  <c r="F169" i="19"/>
  <c r="C169" i="19" s="1"/>
  <c r="O168" i="19"/>
  <c r="L168" i="19"/>
  <c r="I168" i="19"/>
  <c r="F168" i="19"/>
  <c r="O167" i="19"/>
  <c r="L167" i="19"/>
  <c r="I167" i="19"/>
  <c r="F167" i="19"/>
  <c r="N166" i="19"/>
  <c r="N165" i="19" s="1"/>
  <c r="M166" i="19"/>
  <c r="K166" i="19"/>
  <c r="K165" i="19" s="1"/>
  <c r="J166" i="19"/>
  <c r="J165" i="19" s="1"/>
  <c r="H166" i="19"/>
  <c r="H165" i="19" s="1"/>
  <c r="G166" i="19"/>
  <c r="F166" i="19"/>
  <c r="E166" i="19"/>
  <c r="E165" i="19" s="1"/>
  <c r="D166" i="19"/>
  <c r="D165" i="19" s="1"/>
  <c r="M165" i="19"/>
  <c r="G165" i="19"/>
  <c r="O164" i="19"/>
  <c r="L164" i="19"/>
  <c r="I164" i="19"/>
  <c r="F164" i="19"/>
  <c r="O163" i="19"/>
  <c r="L163" i="19"/>
  <c r="I163" i="19"/>
  <c r="F163" i="19"/>
  <c r="O162" i="19"/>
  <c r="L162" i="19"/>
  <c r="L160" i="19" s="1"/>
  <c r="I162" i="19"/>
  <c r="F162" i="19"/>
  <c r="O161" i="19"/>
  <c r="O160" i="19" s="1"/>
  <c r="L161" i="19"/>
  <c r="I161" i="19"/>
  <c r="I160" i="19" s="1"/>
  <c r="F161" i="19"/>
  <c r="C161" i="19" s="1"/>
  <c r="N160" i="19"/>
  <c r="M160" i="19"/>
  <c r="K160" i="19"/>
  <c r="J160" i="19"/>
  <c r="H160" i="19"/>
  <c r="G160" i="19"/>
  <c r="F160" i="19"/>
  <c r="E160" i="19"/>
  <c r="D160" i="19"/>
  <c r="O159" i="19"/>
  <c r="L159" i="19"/>
  <c r="I159" i="19"/>
  <c r="F159" i="19"/>
  <c r="O158" i="19"/>
  <c r="L158" i="19"/>
  <c r="I158" i="19"/>
  <c r="F158" i="19"/>
  <c r="C158" i="19" s="1"/>
  <c r="O157" i="19"/>
  <c r="L157" i="19"/>
  <c r="I157" i="19"/>
  <c r="F157" i="19"/>
  <c r="C157" i="19" s="1"/>
  <c r="O156" i="19"/>
  <c r="L156" i="19"/>
  <c r="I156" i="19"/>
  <c r="F156" i="19"/>
  <c r="O155" i="19"/>
  <c r="L155" i="19"/>
  <c r="I155" i="19"/>
  <c r="C155" i="19" s="1"/>
  <c r="F155" i="19"/>
  <c r="O154" i="19"/>
  <c r="L154" i="19"/>
  <c r="I154" i="19"/>
  <c r="F154" i="19"/>
  <c r="O153" i="19"/>
  <c r="L153" i="19"/>
  <c r="I153" i="19"/>
  <c r="F153" i="19"/>
  <c r="C153" i="19" s="1"/>
  <c r="O152" i="19"/>
  <c r="L152" i="19"/>
  <c r="I152" i="19"/>
  <c r="I151" i="19" s="1"/>
  <c r="F152" i="19"/>
  <c r="N151" i="19"/>
  <c r="M151" i="19"/>
  <c r="K151" i="19"/>
  <c r="J151" i="19"/>
  <c r="H151" i="19"/>
  <c r="G151" i="19"/>
  <c r="E151" i="19"/>
  <c r="D151" i="19"/>
  <c r="O150" i="19"/>
  <c r="L150" i="19"/>
  <c r="I150" i="19"/>
  <c r="F150" i="19"/>
  <c r="O149" i="19"/>
  <c r="L149" i="19"/>
  <c r="I149" i="19"/>
  <c r="F149" i="19"/>
  <c r="C149" i="19"/>
  <c r="O148" i="19"/>
  <c r="L148" i="19"/>
  <c r="I148" i="19"/>
  <c r="F148" i="19"/>
  <c r="O147" i="19"/>
  <c r="L147" i="19"/>
  <c r="I147" i="19"/>
  <c r="F147" i="19"/>
  <c r="O146" i="19"/>
  <c r="L146" i="19"/>
  <c r="I146" i="19"/>
  <c r="F146" i="19"/>
  <c r="C146" i="19" s="1"/>
  <c r="O145" i="19"/>
  <c r="L145" i="19"/>
  <c r="I145" i="19"/>
  <c r="I144" i="19" s="1"/>
  <c r="F145" i="19"/>
  <c r="C145" i="19" s="1"/>
  <c r="N144" i="19"/>
  <c r="M144" i="19"/>
  <c r="L144" i="19"/>
  <c r="K144" i="19"/>
  <c r="J144" i="19"/>
  <c r="H144" i="19"/>
  <c r="G144" i="19"/>
  <c r="E144" i="19"/>
  <c r="D144" i="19"/>
  <c r="O143" i="19"/>
  <c r="L143" i="19"/>
  <c r="I143" i="19"/>
  <c r="F143" i="19"/>
  <c r="O142" i="19"/>
  <c r="L142" i="19"/>
  <c r="L141" i="19" s="1"/>
  <c r="I142" i="19"/>
  <c r="F142" i="19"/>
  <c r="F141" i="19" s="1"/>
  <c r="O141" i="19"/>
  <c r="N141" i="19"/>
  <c r="M141" i="19"/>
  <c r="K141" i="19"/>
  <c r="J141" i="19"/>
  <c r="H141" i="19"/>
  <c r="G141" i="19"/>
  <c r="E141" i="19"/>
  <c r="D141" i="19"/>
  <c r="O140" i="19"/>
  <c r="L140" i="19"/>
  <c r="I140" i="19"/>
  <c r="F140" i="19"/>
  <c r="O139" i="19"/>
  <c r="L139" i="19"/>
  <c r="I139" i="19"/>
  <c r="F139" i="19"/>
  <c r="O138" i="19"/>
  <c r="L138" i="19"/>
  <c r="I138" i="19"/>
  <c r="F138" i="19"/>
  <c r="O137" i="19"/>
  <c r="O136" i="19" s="1"/>
  <c r="L137" i="19"/>
  <c r="L136" i="19" s="1"/>
  <c r="I137" i="19"/>
  <c r="I136" i="19" s="1"/>
  <c r="F137" i="19"/>
  <c r="C137" i="19"/>
  <c r="N136" i="19"/>
  <c r="M136" i="19"/>
  <c r="K136" i="19"/>
  <c r="J136" i="19"/>
  <c r="H136" i="19"/>
  <c r="G136" i="19"/>
  <c r="F136" i="19"/>
  <c r="E136" i="19"/>
  <c r="D136" i="19"/>
  <c r="O135" i="19"/>
  <c r="L135" i="19"/>
  <c r="I135" i="19"/>
  <c r="F135" i="19"/>
  <c r="O134" i="19"/>
  <c r="L134" i="19"/>
  <c r="I134" i="19"/>
  <c r="F134" i="19"/>
  <c r="O133" i="19"/>
  <c r="L133" i="19"/>
  <c r="I133" i="19"/>
  <c r="F133" i="19"/>
  <c r="C133" i="19" s="1"/>
  <c r="O132" i="19"/>
  <c r="L132" i="19"/>
  <c r="I132" i="19"/>
  <c r="F132" i="19"/>
  <c r="N131" i="19"/>
  <c r="N130" i="19" s="1"/>
  <c r="M131" i="19"/>
  <c r="K131" i="19"/>
  <c r="J131" i="19"/>
  <c r="I131" i="19"/>
  <c r="H131" i="19"/>
  <c r="G131" i="19"/>
  <c r="E131" i="19"/>
  <c r="E130" i="19" s="1"/>
  <c r="D131" i="19"/>
  <c r="J130" i="19"/>
  <c r="O129" i="19"/>
  <c r="O128" i="19" s="1"/>
  <c r="L129" i="19"/>
  <c r="L128" i="19" s="1"/>
  <c r="I129" i="19"/>
  <c r="I128" i="19" s="1"/>
  <c r="F129" i="19"/>
  <c r="C129" i="19" s="1"/>
  <c r="N128" i="19"/>
  <c r="M128" i="19"/>
  <c r="K128" i="19"/>
  <c r="J128" i="19"/>
  <c r="H128" i="19"/>
  <c r="G128" i="19"/>
  <c r="E128" i="19"/>
  <c r="D128" i="19"/>
  <c r="O127" i="19"/>
  <c r="L127" i="19"/>
  <c r="I127" i="19"/>
  <c r="C127" i="19" s="1"/>
  <c r="F127" i="19"/>
  <c r="O126" i="19"/>
  <c r="L126" i="19"/>
  <c r="I126" i="19"/>
  <c r="F126" i="19"/>
  <c r="O125" i="19"/>
  <c r="L125" i="19"/>
  <c r="I125" i="19"/>
  <c r="C125" i="19" s="1"/>
  <c r="F125" i="19"/>
  <c r="O124" i="19"/>
  <c r="L124" i="19"/>
  <c r="I124" i="19"/>
  <c r="F124" i="19"/>
  <c r="O123" i="19"/>
  <c r="L123" i="19"/>
  <c r="L122" i="19" s="1"/>
  <c r="I123" i="19"/>
  <c r="F123" i="19"/>
  <c r="C123" i="19" s="1"/>
  <c r="N122" i="19"/>
  <c r="M122" i="19"/>
  <c r="K122" i="19"/>
  <c r="J122" i="19"/>
  <c r="H122" i="19"/>
  <c r="G122" i="19"/>
  <c r="E122" i="19"/>
  <c r="D122" i="19"/>
  <c r="O121" i="19"/>
  <c r="L121" i="19"/>
  <c r="I121" i="19"/>
  <c r="F121" i="19"/>
  <c r="C121" i="19" s="1"/>
  <c r="O120" i="19"/>
  <c r="L120" i="19"/>
  <c r="I120" i="19"/>
  <c r="F120" i="19"/>
  <c r="O119" i="19"/>
  <c r="L119" i="19"/>
  <c r="I119" i="19"/>
  <c r="C119" i="19" s="1"/>
  <c r="F119" i="19"/>
  <c r="O118" i="19"/>
  <c r="L118" i="19"/>
  <c r="I118" i="19"/>
  <c r="F118" i="19"/>
  <c r="O117" i="19"/>
  <c r="L117" i="19"/>
  <c r="I117" i="19"/>
  <c r="D117" i="19"/>
  <c r="N116" i="19"/>
  <c r="M116" i="19"/>
  <c r="M83" i="19" s="1"/>
  <c r="K116" i="19"/>
  <c r="J116" i="19"/>
  <c r="H116" i="19"/>
  <c r="G116" i="19"/>
  <c r="E116" i="19"/>
  <c r="O115" i="19"/>
  <c r="L115" i="19"/>
  <c r="I115" i="19"/>
  <c r="F115" i="19"/>
  <c r="O114" i="19"/>
  <c r="O112" i="19" s="1"/>
  <c r="L114" i="19"/>
  <c r="I114" i="19"/>
  <c r="C114" i="19" s="1"/>
  <c r="F114" i="19"/>
  <c r="O113" i="19"/>
  <c r="L113" i="19"/>
  <c r="I113" i="19"/>
  <c r="F113" i="19"/>
  <c r="N112" i="19"/>
  <c r="M112" i="19"/>
  <c r="K112" i="19"/>
  <c r="J112" i="19"/>
  <c r="H112" i="19"/>
  <c r="G112" i="19"/>
  <c r="E112" i="19"/>
  <c r="D112" i="19"/>
  <c r="O111" i="19"/>
  <c r="L111" i="19"/>
  <c r="I111" i="19"/>
  <c r="F111" i="19"/>
  <c r="O110" i="19"/>
  <c r="L110" i="19"/>
  <c r="I110" i="19"/>
  <c r="F110" i="19"/>
  <c r="C110" i="19"/>
  <c r="O109" i="19"/>
  <c r="L109" i="19"/>
  <c r="I109" i="19"/>
  <c r="F109" i="19"/>
  <c r="C109" i="19" s="1"/>
  <c r="O108" i="19"/>
  <c r="L108" i="19"/>
  <c r="I108" i="19"/>
  <c r="F108" i="19"/>
  <c r="C108" i="19" s="1"/>
  <c r="O107" i="19"/>
  <c r="L107" i="19"/>
  <c r="I107" i="19"/>
  <c r="F107" i="19"/>
  <c r="O106" i="19"/>
  <c r="L106" i="19"/>
  <c r="I106" i="19"/>
  <c r="F106" i="19"/>
  <c r="O105" i="19"/>
  <c r="L105" i="19"/>
  <c r="I105" i="19"/>
  <c r="F105" i="19"/>
  <c r="O104" i="19"/>
  <c r="L104" i="19"/>
  <c r="I104" i="19"/>
  <c r="C104" i="19" s="1"/>
  <c r="F104" i="19"/>
  <c r="N103" i="19"/>
  <c r="M103" i="19"/>
  <c r="K103" i="19"/>
  <c r="J103" i="19"/>
  <c r="H103" i="19"/>
  <c r="G103" i="19"/>
  <c r="F103" i="19"/>
  <c r="E103" i="19"/>
  <c r="D103" i="19"/>
  <c r="O102" i="19"/>
  <c r="L102" i="19"/>
  <c r="I102" i="19"/>
  <c r="F102" i="19"/>
  <c r="O101" i="19"/>
  <c r="L101" i="19"/>
  <c r="I101" i="19"/>
  <c r="F101" i="19"/>
  <c r="C101" i="19" s="1"/>
  <c r="O100" i="19"/>
  <c r="L100" i="19"/>
  <c r="I100" i="19"/>
  <c r="F100" i="19"/>
  <c r="O99" i="19"/>
  <c r="L99" i="19"/>
  <c r="I99" i="19"/>
  <c r="F99" i="19"/>
  <c r="O98" i="19"/>
  <c r="L98" i="19"/>
  <c r="I98" i="19"/>
  <c r="F98" i="19"/>
  <c r="O97" i="19"/>
  <c r="L97" i="19"/>
  <c r="I97" i="19"/>
  <c r="F97" i="19"/>
  <c r="O96" i="19"/>
  <c r="C96" i="19" s="1"/>
  <c r="L96" i="19"/>
  <c r="I96" i="19"/>
  <c r="F96" i="19"/>
  <c r="N95" i="19"/>
  <c r="M95" i="19"/>
  <c r="K95" i="19"/>
  <c r="J95" i="19"/>
  <c r="H95" i="19"/>
  <c r="G95" i="19"/>
  <c r="E95" i="19"/>
  <c r="D95" i="19"/>
  <c r="O94" i="19"/>
  <c r="L94" i="19"/>
  <c r="I94" i="19"/>
  <c r="F94" i="19"/>
  <c r="C94" i="19" s="1"/>
  <c r="O93" i="19"/>
  <c r="L93" i="19"/>
  <c r="I93" i="19"/>
  <c r="F93" i="19"/>
  <c r="O92" i="19"/>
  <c r="L92" i="19"/>
  <c r="I92" i="19"/>
  <c r="F92" i="19"/>
  <c r="O91" i="19"/>
  <c r="J91" i="19"/>
  <c r="J89" i="19" s="1"/>
  <c r="I91" i="19"/>
  <c r="D91" i="19"/>
  <c r="F91" i="19" s="1"/>
  <c r="O90" i="19"/>
  <c r="L90" i="19"/>
  <c r="I90" i="19"/>
  <c r="F90" i="19"/>
  <c r="N89" i="19"/>
  <c r="M89" i="19"/>
  <c r="K89" i="19"/>
  <c r="H89" i="19"/>
  <c r="G89" i="19"/>
  <c r="E89" i="19"/>
  <c r="D89" i="19"/>
  <c r="O88" i="19"/>
  <c r="O84" i="19" s="1"/>
  <c r="L88" i="19"/>
  <c r="I88" i="19"/>
  <c r="F88" i="19"/>
  <c r="O87" i="19"/>
  <c r="L87" i="19"/>
  <c r="I87" i="19"/>
  <c r="F87" i="19"/>
  <c r="C87" i="19" s="1"/>
  <c r="O86" i="19"/>
  <c r="L86" i="19"/>
  <c r="I86" i="19"/>
  <c r="F86" i="19"/>
  <c r="C86" i="19" s="1"/>
  <c r="O85" i="19"/>
  <c r="L85" i="19"/>
  <c r="I85" i="19"/>
  <c r="F85" i="19"/>
  <c r="F84" i="19" s="1"/>
  <c r="N84" i="19"/>
  <c r="M84" i="19"/>
  <c r="K84" i="19"/>
  <c r="J84" i="19"/>
  <c r="I84" i="19"/>
  <c r="H84" i="19"/>
  <c r="G84" i="19"/>
  <c r="E84" i="19"/>
  <c r="D84" i="19"/>
  <c r="K83" i="19"/>
  <c r="O82" i="19"/>
  <c r="L82" i="19"/>
  <c r="I82" i="19"/>
  <c r="F82" i="19"/>
  <c r="C82" i="19" s="1"/>
  <c r="O81" i="19"/>
  <c r="O80" i="19" s="1"/>
  <c r="L81" i="19"/>
  <c r="I81" i="19"/>
  <c r="I80" i="19" s="1"/>
  <c r="F81" i="19"/>
  <c r="N80" i="19"/>
  <c r="M80" i="19"/>
  <c r="L80" i="19"/>
  <c r="K80" i="19"/>
  <c r="J80" i="19"/>
  <c r="H80" i="19"/>
  <c r="G80" i="19"/>
  <c r="F80" i="19"/>
  <c r="E80" i="19"/>
  <c r="D80" i="19"/>
  <c r="O79" i="19"/>
  <c r="L79" i="19"/>
  <c r="I79" i="19"/>
  <c r="C79" i="19" s="1"/>
  <c r="F79" i="19"/>
  <c r="O78" i="19"/>
  <c r="L78" i="19"/>
  <c r="L77" i="19" s="1"/>
  <c r="L76" i="19" s="1"/>
  <c r="I78" i="19"/>
  <c r="F78" i="19"/>
  <c r="N77" i="19"/>
  <c r="N76" i="19" s="1"/>
  <c r="M77" i="19"/>
  <c r="M76" i="19" s="1"/>
  <c r="K77" i="19"/>
  <c r="J77" i="19"/>
  <c r="J76" i="19" s="1"/>
  <c r="I77" i="19"/>
  <c r="H77" i="19"/>
  <c r="H76" i="19" s="1"/>
  <c r="G77" i="19"/>
  <c r="G76" i="19" s="1"/>
  <c r="E77" i="19"/>
  <c r="E76" i="19" s="1"/>
  <c r="D77" i="19"/>
  <c r="D76" i="19" s="1"/>
  <c r="O74" i="19"/>
  <c r="L74" i="19"/>
  <c r="I74" i="19"/>
  <c r="F74" i="19"/>
  <c r="C74" i="19" s="1"/>
  <c r="O73" i="19"/>
  <c r="L73" i="19"/>
  <c r="I73" i="19"/>
  <c r="F73" i="19"/>
  <c r="O72" i="19"/>
  <c r="L72" i="19"/>
  <c r="I72" i="19"/>
  <c r="F72" i="19"/>
  <c r="O71" i="19"/>
  <c r="L71" i="19"/>
  <c r="I71" i="19"/>
  <c r="F71" i="19"/>
  <c r="C71" i="19" s="1"/>
  <c r="O70" i="19"/>
  <c r="L70" i="19"/>
  <c r="G70" i="19"/>
  <c r="F70" i="19"/>
  <c r="F69" i="19" s="1"/>
  <c r="N69" i="19"/>
  <c r="N67" i="19" s="1"/>
  <c r="M69" i="19"/>
  <c r="K69" i="19"/>
  <c r="J69" i="19"/>
  <c r="J67" i="19" s="1"/>
  <c r="H69" i="19"/>
  <c r="E69" i="19"/>
  <c r="E67" i="19" s="1"/>
  <c r="D69" i="19"/>
  <c r="D67" i="19" s="1"/>
  <c r="O68" i="19"/>
  <c r="L68" i="19"/>
  <c r="I68" i="19"/>
  <c r="G68" i="19"/>
  <c r="F68" i="19"/>
  <c r="M67" i="19"/>
  <c r="K67" i="19"/>
  <c r="H67" i="19"/>
  <c r="O66" i="19"/>
  <c r="L66" i="19"/>
  <c r="I66" i="19"/>
  <c r="F66" i="19"/>
  <c r="O65" i="19"/>
  <c r="L65" i="19"/>
  <c r="I65" i="19"/>
  <c r="G65" i="19"/>
  <c r="F65" i="19"/>
  <c r="C65" i="19" s="1"/>
  <c r="O64" i="19"/>
  <c r="L64" i="19"/>
  <c r="I64" i="19"/>
  <c r="F64" i="19"/>
  <c r="O63" i="19"/>
  <c r="L63" i="19"/>
  <c r="I63" i="19"/>
  <c r="F63" i="19"/>
  <c r="O62" i="19"/>
  <c r="L62" i="19"/>
  <c r="I62" i="19"/>
  <c r="F62" i="19"/>
  <c r="C62" i="19" s="1"/>
  <c r="O61" i="19"/>
  <c r="L61" i="19"/>
  <c r="I61" i="19"/>
  <c r="F61" i="19"/>
  <c r="O60" i="19"/>
  <c r="L60" i="19"/>
  <c r="I60" i="19"/>
  <c r="F60" i="19"/>
  <c r="O59" i="19"/>
  <c r="L59" i="19"/>
  <c r="I59" i="19"/>
  <c r="F59" i="19"/>
  <c r="N58" i="19"/>
  <c r="M58" i="19"/>
  <c r="K58" i="19"/>
  <c r="J58" i="19"/>
  <c r="H58" i="19"/>
  <c r="G58" i="19"/>
  <c r="E58" i="19"/>
  <c r="D58" i="19"/>
  <c r="O57" i="19"/>
  <c r="L57" i="19"/>
  <c r="H57" i="19"/>
  <c r="H55" i="19" s="1"/>
  <c r="H54" i="19" s="1"/>
  <c r="H53" i="19" s="1"/>
  <c r="G57" i="19"/>
  <c r="F57" i="19"/>
  <c r="O56" i="19"/>
  <c r="O55" i="19" s="1"/>
  <c r="L56" i="19"/>
  <c r="L55" i="19" s="1"/>
  <c r="I56" i="19"/>
  <c r="C56" i="19" s="1"/>
  <c r="F56" i="19"/>
  <c r="N55" i="19"/>
  <c r="N54" i="19" s="1"/>
  <c r="N53" i="19" s="1"/>
  <c r="M55" i="19"/>
  <c r="K55" i="19"/>
  <c r="J55" i="19"/>
  <c r="J54" i="19" s="1"/>
  <c r="J53" i="19" s="1"/>
  <c r="G55" i="19"/>
  <c r="G54" i="19" s="1"/>
  <c r="F55" i="19"/>
  <c r="E55" i="19"/>
  <c r="E54" i="19" s="1"/>
  <c r="E53" i="19" s="1"/>
  <c r="D55" i="19"/>
  <c r="D54" i="19" s="1"/>
  <c r="M54" i="19"/>
  <c r="O47" i="19"/>
  <c r="C47" i="19"/>
  <c r="O46" i="19"/>
  <c r="N45" i="19"/>
  <c r="M45" i="19"/>
  <c r="L44" i="19"/>
  <c r="L43" i="19" s="1"/>
  <c r="I44" i="19"/>
  <c r="I43" i="19" s="1"/>
  <c r="F44" i="19"/>
  <c r="K43" i="19"/>
  <c r="J43" i="19"/>
  <c r="H43" i="19"/>
  <c r="G43" i="19"/>
  <c r="F43" i="19"/>
  <c r="E43" i="19"/>
  <c r="D43" i="19"/>
  <c r="F42" i="19"/>
  <c r="E41" i="19"/>
  <c r="D41" i="19"/>
  <c r="L40" i="19"/>
  <c r="C40" i="19"/>
  <c r="L39" i="19"/>
  <c r="C39" i="19" s="1"/>
  <c r="L38" i="19"/>
  <c r="C38" i="19" s="1"/>
  <c r="L37" i="19"/>
  <c r="K36" i="19"/>
  <c r="J36" i="19"/>
  <c r="L35" i="19"/>
  <c r="C35" i="19"/>
  <c r="L34" i="19"/>
  <c r="K33" i="19"/>
  <c r="J33" i="19"/>
  <c r="L32" i="19"/>
  <c r="C32" i="19" s="1"/>
  <c r="K31" i="19"/>
  <c r="J31" i="19"/>
  <c r="L30" i="19"/>
  <c r="C30" i="19" s="1"/>
  <c r="L29" i="19"/>
  <c r="C29" i="19"/>
  <c r="L28" i="19"/>
  <c r="K27" i="19"/>
  <c r="J27" i="19"/>
  <c r="K26" i="19"/>
  <c r="F25" i="19"/>
  <c r="C25" i="19" s="1"/>
  <c r="O23" i="19"/>
  <c r="L23" i="19"/>
  <c r="I23" i="19"/>
  <c r="F23" i="19"/>
  <c r="O22" i="19"/>
  <c r="L22" i="19"/>
  <c r="L21" i="19" s="1"/>
  <c r="L289" i="19" s="1"/>
  <c r="I22" i="19"/>
  <c r="I21" i="19" s="1"/>
  <c r="F22" i="19"/>
  <c r="F21" i="19" s="1"/>
  <c r="N21" i="19"/>
  <c r="M21" i="19"/>
  <c r="K21" i="19"/>
  <c r="K289" i="19" s="1"/>
  <c r="K288" i="19" s="1"/>
  <c r="J21" i="19"/>
  <c r="J289" i="19" s="1"/>
  <c r="J288" i="19" s="1"/>
  <c r="H21" i="19"/>
  <c r="G21" i="19"/>
  <c r="G289" i="19" s="1"/>
  <c r="G288" i="19" s="1"/>
  <c r="E21" i="19"/>
  <c r="D21" i="19"/>
  <c r="D289" i="19" s="1"/>
  <c r="D288" i="19" s="1"/>
  <c r="N20" i="19"/>
  <c r="K20" i="19"/>
  <c r="H20" i="19"/>
  <c r="C43" i="19" l="1"/>
  <c r="H289" i="19"/>
  <c r="H288" i="19" s="1"/>
  <c r="N289" i="19"/>
  <c r="N288" i="19" s="1"/>
  <c r="O21" i="19"/>
  <c r="J26" i="19"/>
  <c r="K54" i="19"/>
  <c r="K53" i="19" s="1"/>
  <c r="K76" i="19"/>
  <c r="H83" i="19"/>
  <c r="L91" i="19"/>
  <c r="L89" i="19" s="1"/>
  <c r="L83" i="19" s="1"/>
  <c r="L103" i="19"/>
  <c r="I112" i="19"/>
  <c r="F128" i="19"/>
  <c r="C128" i="19" s="1"/>
  <c r="O131" i="19"/>
  <c r="C138" i="19"/>
  <c r="C140" i="19"/>
  <c r="C147" i="19"/>
  <c r="C150" i="19"/>
  <c r="C159" i="19"/>
  <c r="C171" i="19"/>
  <c r="C182" i="19"/>
  <c r="L184" i="19"/>
  <c r="C200" i="19"/>
  <c r="C202" i="19"/>
  <c r="O205" i="19"/>
  <c r="C212" i="19"/>
  <c r="C222" i="19"/>
  <c r="M231" i="19"/>
  <c r="M230" i="19" s="1"/>
  <c r="C245" i="19"/>
  <c r="L252" i="19"/>
  <c r="L251" i="19" s="1"/>
  <c r="C262" i="19"/>
  <c r="L264" i="19"/>
  <c r="L259" i="19" s="1"/>
  <c r="O276" i="19"/>
  <c r="L270" i="19"/>
  <c r="C88" i="19"/>
  <c r="C23" i="19"/>
  <c r="L31" i="19"/>
  <c r="C31" i="19" s="1"/>
  <c r="O69" i="19"/>
  <c r="O67" i="19" s="1"/>
  <c r="L69" i="19"/>
  <c r="L67" i="19" s="1"/>
  <c r="E83" i="19"/>
  <c r="L84" i="19"/>
  <c r="N83" i="19"/>
  <c r="N75" i="19" s="1"/>
  <c r="N52" i="19" s="1"/>
  <c r="C118" i="19"/>
  <c r="G130" i="19"/>
  <c r="K130" i="19"/>
  <c r="C134" i="19"/>
  <c r="D130" i="19"/>
  <c r="H130" i="19"/>
  <c r="H75" i="19" s="1"/>
  <c r="C139" i="19"/>
  <c r="C164" i="19"/>
  <c r="O166" i="19"/>
  <c r="O165" i="19" s="1"/>
  <c r="L166" i="19"/>
  <c r="L165" i="19" s="1"/>
  <c r="C185" i="19"/>
  <c r="J195" i="19"/>
  <c r="D195" i="19"/>
  <c r="H195" i="19"/>
  <c r="H194" i="19" s="1"/>
  <c r="C201" i="19"/>
  <c r="E204" i="19"/>
  <c r="E195" i="19" s="1"/>
  <c r="C208" i="19"/>
  <c r="C210" i="19"/>
  <c r="C221" i="19"/>
  <c r="C224" i="19"/>
  <c r="C226" i="19"/>
  <c r="G204" i="19"/>
  <c r="G195" i="19" s="1"/>
  <c r="K204" i="19"/>
  <c r="K195" i="19" s="1"/>
  <c r="K194" i="19" s="1"/>
  <c r="C228" i="19"/>
  <c r="C249" i="19"/>
  <c r="C254" i="19"/>
  <c r="C278" i="19"/>
  <c r="M269" i="19"/>
  <c r="C291" i="19"/>
  <c r="L290" i="19"/>
  <c r="L288" i="19" s="1"/>
  <c r="D53" i="19"/>
  <c r="C219" i="19"/>
  <c r="C59" i="19"/>
  <c r="C60" i="19"/>
  <c r="O58" i="19"/>
  <c r="J83" i="19"/>
  <c r="I89" i="19"/>
  <c r="C92" i="19"/>
  <c r="C93" i="19"/>
  <c r="L95" i="19"/>
  <c r="C102" i="19"/>
  <c r="C107" i="19"/>
  <c r="G83" i="19"/>
  <c r="G75" i="19" s="1"/>
  <c r="I116" i="19"/>
  <c r="C120" i="19"/>
  <c r="C135" i="19"/>
  <c r="C156" i="19"/>
  <c r="C163" i="19"/>
  <c r="C168" i="19"/>
  <c r="O175" i="19"/>
  <c r="O174" i="19" s="1"/>
  <c r="O173" i="19" s="1"/>
  <c r="O187" i="19"/>
  <c r="M195" i="19"/>
  <c r="C214" i="19"/>
  <c r="C225" i="19"/>
  <c r="C229" i="19"/>
  <c r="E230" i="19"/>
  <c r="C240" i="19"/>
  <c r="L246" i="19"/>
  <c r="C258" i="19"/>
  <c r="C274" i="19"/>
  <c r="C280" i="19"/>
  <c r="C292" i="19"/>
  <c r="O289" i="19"/>
  <c r="J20" i="19"/>
  <c r="F289" i="19"/>
  <c r="C21" i="19"/>
  <c r="M289" i="19"/>
  <c r="M288" i="19" s="1"/>
  <c r="M20" i="19"/>
  <c r="C176" i="19"/>
  <c r="F175" i="19"/>
  <c r="E289" i="19"/>
  <c r="E288" i="19" s="1"/>
  <c r="E20" i="19"/>
  <c r="C44" i="19"/>
  <c r="M53" i="19"/>
  <c r="I58" i="19"/>
  <c r="C63" i="19"/>
  <c r="C64" i="19"/>
  <c r="I76" i="19"/>
  <c r="O95" i="19"/>
  <c r="I103" i="19"/>
  <c r="C103" i="19" s="1"/>
  <c r="C106" i="19"/>
  <c r="O54" i="19"/>
  <c r="C68" i="19"/>
  <c r="F67" i="19"/>
  <c r="C84" i="19"/>
  <c r="C28" i="19"/>
  <c r="L27" i="19"/>
  <c r="C34" i="19"/>
  <c r="L33" i="19"/>
  <c r="C33" i="19" s="1"/>
  <c r="C46" i="19"/>
  <c r="O45" i="19"/>
  <c r="O20" i="19" s="1"/>
  <c r="I57" i="19"/>
  <c r="C57" i="19" s="1"/>
  <c r="L58" i="19"/>
  <c r="L54" i="19" s="1"/>
  <c r="L53" i="19" s="1"/>
  <c r="C66" i="19"/>
  <c r="I70" i="19"/>
  <c r="I69" i="19" s="1"/>
  <c r="I67" i="19" s="1"/>
  <c r="G69" i="19"/>
  <c r="G67" i="19" s="1"/>
  <c r="G53" i="19" s="1"/>
  <c r="C72" i="19"/>
  <c r="C73" i="19"/>
  <c r="E75" i="19"/>
  <c r="E52" i="19" s="1"/>
  <c r="O77" i="19"/>
  <c r="O76" i="19" s="1"/>
  <c r="C80" i="19"/>
  <c r="C81" i="19"/>
  <c r="C90" i="19"/>
  <c r="F89" i="19"/>
  <c r="C97" i="19"/>
  <c r="C100" i="19"/>
  <c r="F95" i="19"/>
  <c r="C61" i="19"/>
  <c r="F58" i="19"/>
  <c r="F54" i="19" s="1"/>
  <c r="C22" i="19"/>
  <c r="C37" i="19"/>
  <c r="L36" i="19"/>
  <c r="C36" i="19" s="1"/>
  <c r="C42" i="19"/>
  <c r="F41" i="19"/>
  <c r="C41" i="19" s="1"/>
  <c r="J75" i="19"/>
  <c r="J52" i="19" s="1"/>
  <c r="C78" i="19"/>
  <c r="F77" i="19"/>
  <c r="C98" i="19"/>
  <c r="I95" i="19"/>
  <c r="C113" i="19"/>
  <c r="F112" i="19"/>
  <c r="O116" i="19"/>
  <c r="C124" i="19"/>
  <c r="F122" i="19"/>
  <c r="C183" i="19"/>
  <c r="I179" i="19"/>
  <c r="C298" i="19"/>
  <c r="C85" i="19"/>
  <c r="O103" i="19"/>
  <c r="C111" i="19"/>
  <c r="C115" i="19"/>
  <c r="L116" i="19"/>
  <c r="I122" i="19"/>
  <c r="C126" i="19"/>
  <c r="M130" i="19"/>
  <c r="M75" i="19" s="1"/>
  <c r="L131" i="19"/>
  <c r="C152" i="19"/>
  <c r="F151" i="19"/>
  <c r="O151" i="19"/>
  <c r="C160" i="19"/>
  <c r="C178" i="19"/>
  <c r="C184" i="19"/>
  <c r="M194" i="19"/>
  <c r="C209" i="19"/>
  <c r="I205" i="19"/>
  <c r="G230" i="19"/>
  <c r="G194" i="19" s="1"/>
  <c r="L269" i="19"/>
  <c r="C105" i="19"/>
  <c r="L112" i="19"/>
  <c r="C136" i="19"/>
  <c r="C143" i="19"/>
  <c r="I141" i="19"/>
  <c r="C141" i="19" s="1"/>
  <c r="O144" i="19"/>
  <c r="O130" i="19" s="1"/>
  <c r="C154" i="19"/>
  <c r="C162" i="19"/>
  <c r="F165" i="19"/>
  <c r="C165" i="19" s="1"/>
  <c r="C166" i="19"/>
  <c r="I166" i="19"/>
  <c r="I165" i="19" s="1"/>
  <c r="C167" i="19"/>
  <c r="C170" i="19"/>
  <c r="D173" i="19"/>
  <c r="M174" i="19"/>
  <c r="M173" i="19" s="1"/>
  <c r="L175" i="19"/>
  <c r="L174" i="19" s="1"/>
  <c r="L173" i="19" s="1"/>
  <c r="C180" i="19"/>
  <c r="F179" i="19"/>
  <c r="C179" i="19" s="1"/>
  <c r="C186" i="19"/>
  <c r="C266" i="19"/>
  <c r="F264" i="19"/>
  <c r="E286" i="19"/>
  <c r="O89" i="19"/>
  <c r="C99" i="19"/>
  <c r="D116" i="19"/>
  <c r="D83" i="19" s="1"/>
  <c r="D75" i="19" s="1"/>
  <c r="D52" i="19" s="1"/>
  <c r="F117" i="19"/>
  <c r="O122" i="19"/>
  <c r="C132" i="19"/>
  <c r="F131" i="19"/>
  <c r="C148" i="19"/>
  <c r="F144" i="19"/>
  <c r="L151" i="19"/>
  <c r="I174" i="19"/>
  <c r="I173" i="19" s="1"/>
  <c r="F270" i="19"/>
  <c r="I276" i="19"/>
  <c r="C276" i="19" s="1"/>
  <c r="C277" i="19"/>
  <c r="C142" i="19"/>
  <c r="F188" i="19"/>
  <c r="F191" i="19"/>
  <c r="I196" i="19"/>
  <c r="C197" i="19"/>
  <c r="L205" i="19"/>
  <c r="L204" i="19" s="1"/>
  <c r="L216" i="19"/>
  <c r="C220" i="19"/>
  <c r="C232" i="19"/>
  <c r="D231" i="19"/>
  <c r="D230" i="19" s="1"/>
  <c r="D194" i="19" s="1"/>
  <c r="J259" i="19"/>
  <c r="J230" i="19" s="1"/>
  <c r="J194" i="19" s="1"/>
  <c r="N259" i="19"/>
  <c r="N230" i="19" s="1"/>
  <c r="O260" i="19"/>
  <c r="I264" i="19"/>
  <c r="C265" i="19"/>
  <c r="C268" i="19"/>
  <c r="O270" i="19"/>
  <c r="O269" i="19" s="1"/>
  <c r="I272" i="19"/>
  <c r="C272" i="19" s="1"/>
  <c r="C273" i="19"/>
  <c r="C285" i="19"/>
  <c r="I283" i="19"/>
  <c r="C283" i="19" s="1"/>
  <c r="C297" i="19"/>
  <c r="C198" i="19"/>
  <c r="C206" i="19"/>
  <c r="F205" i="19"/>
  <c r="O204" i="19"/>
  <c r="C237" i="19"/>
  <c r="I235" i="19"/>
  <c r="C235" i="19" s="1"/>
  <c r="C248" i="19"/>
  <c r="C250" i="19"/>
  <c r="F246" i="19"/>
  <c r="C246" i="19" s="1"/>
  <c r="F251" i="19"/>
  <c r="C252" i="19"/>
  <c r="I252" i="19"/>
  <c r="I251" i="19" s="1"/>
  <c r="C253" i="19"/>
  <c r="C256" i="19"/>
  <c r="F259" i="19"/>
  <c r="C282" i="19"/>
  <c r="F281" i="19"/>
  <c r="C281" i="19" s="1"/>
  <c r="I188" i="19"/>
  <c r="C189" i="19"/>
  <c r="I192" i="19"/>
  <c r="I191" i="19" s="1"/>
  <c r="C193" i="19"/>
  <c r="N195" i="19"/>
  <c r="O196" i="19"/>
  <c r="O195" i="19" s="1"/>
  <c r="L195" i="19"/>
  <c r="F216" i="19"/>
  <c r="C216" i="19" s="1"/>
  <c r="I216" i="19"/>
  <c r="C217" i="19"/>
  <c r="L231" i="19"/>
  <c r="C234" i="19"/>
  <c r="F233" i="19"/>
  <c r="C242" i="19"/>
  <c r="F238" i="19"/>
  <c r="C238" i="19" s="1"/>
  <c r="I260" i="19"/>
  <c r="I259" i="19" s="1"/>
  <c r="C261" i="19"/>
  <c r="O264" i="19"/>
  <c r="I270" i="19"/>
  <c r="I269" i="19" s="1"/>
  <c r="J270" i="19"/>
  <c r="J269" i="19" s="1"/>
  <c r="N270" i="19"/>
  <c r="N269" i="19" s="1"/>
  <c r="C294" i="19"/>
  <c r="F290" i="19"/>
  <c r="C290" i="19" s="1"/>
  <c r="O288" i="19"/>
  <c r="C236" i="19"/>
  <c r="C284" i="19"/>
  <c r="H286" i="19" l="1"/>
  <c r="H52" i="19"/>
  <c r="H51" i="19" s="1"/>
  <c r="L230" i="19"/>
  <c r="K75" i="19"/>
  <c r="K286" i="19" s="1"/>
  <c r="O83" i="19"/>
  <c r="C112" i="19"/>
  <c r="I55" i="19"/>
  <c r="K52" i="19"/>
  <c r="K51" i="19" s="1"/>
  <c r="J286" i="19"/>
  <c r="O259" i="19"/>
  <c r="O230" i="19" s="1"/>
  <c r="C251" i="19"/>
  <c r="C91" i="19"/>
  <c r="C196" i="19"/>
  <c r="D51" i="19"/>
  <c r="M286" i="19"/>
  <c r="I83" i="19"/>
  <c r="O53" i="19"/>
  <c r="E194" i="19"/>
  <c r="E51" i="19" s="1"/>
  <c r="D50" i="19"/>
  <c r="D24" i="19"/>
  <c r="J51" i="19"/>
  <c r="G52" i="19"/>
  <c r="G51" i="19" s="1"/>
  <c r="G286" i="19"/>
  <c r="I231" i="19"/>
  <c r="I230" i="19" s="1"/>
  <c r="C191" i="19"/>
  <c r="C131" i="19"/>
  <c r="F130" i="19"/>
  <c r="C151" i="19"/>
  <c r="C55" i="19"/>
  <c r="I54" i="19"/>
  <c r="I53" i="19" s="1"/>
  <c r="M52" i="19"/>
  <c r="M51" i="19" s="1"/>
  <c r="C175" i="19"/>
  <c r="F174" i="19"/>
  <c r="O194" i="19"/>
  <c r="C260" i="19"/>
  <c r="C188" i="19"/>
  <c r="F187" i="19"/>
  <c r="C144" i="19"/>
  <c r="I204" i="19"/>
  <c r="I195" i="19" s="1"/>
  <c r="I194" i="19" s="1"/>
  <c r="C122" i="19"/>
  <c r="C69" i="19"/>
  <c r="C58" i="19"/>
  <c r="C70" i="19"/>
  <c r="L194" i="19"/>
  <c r="N286" i="19"/>
  <c r="F231" i="19"/>
  <c r="C233" i="19"/>
  <c r="N194" i="19"/>
  <c r="N51" i="19" s="1"/>
  <c r="I187" i="19"/>
  <c r="C259" i="19"/>
  <c r="C205" i="19"/>
  <c r="F204" i="19"/>
  <c r="C270" i="19"/>
  <c r="F269" i="19"/>
  <c r="I130" i="19"/>
  <c r="I75" i="19" s="1"/>
  <c r="L130" i="19"/>
  <c r="L75" i="19" s="1"/>
  <c r="C77" i="19"/>
  <c r="F76" i="19"/>
  <c r="C89" i="19"/>
  <c r="C45" i="19"/>
  <c r="C27" i="19"/>
  <c r="L26" i="19"/>
  <c r="C67" i="19"/>
  <c r="D286" i="19"/>
  <c r="C192" i="19"/>
  <c r="C117" i="19"/>
  <c r="F116" i="19"/>
  <c r="C116" i="19" s="1"/>
  <c r="C264" i="19"/>
  <c r="F288" i="19"/>
  <c r="C288" i="19" s="1"/>
  <c r="C95" i="19"/>
  <c r="O75" i="19"/>
  <c r="C54" i="19"/>
  <c r="F53" i="19"/>
  <c r="I289" i="19"/>
  <c r="I288" i="19" s="1"/>
  <c r="E287" i="19" l="1"/>
  <c r="E50" i="19"/>
  <c r="O52" i="19"/>
  <c r="O51" i="19" s="1"/>
  <c r="O287" i="19" s="1"/>
  <c r="H287" i="19"/>
  <c r="H50" i="19"/>
  <c r="C289" i="19"/>
  <c r="I286" i="19"/>
  <c r="K50" i="19"/>
  <c r="K287" i="19"/>
  <c r="L286" i="19"/>
  <c r="L52" i="19"/>
  <c r="L51" i="19" s="1"/>
  <c r="L50" i="19" s="1"/>
  <c r="O50" i="19"/>
  <c r="C76" i="19"/>
  <c r="C269" i="19"/>
  <c r="I52" i="19"/>
  <c r="I51" i="19" s="1"/>
  <c r="G50" i="19"/>
  <c r="G24" i="19"/>
  <c r="F24" i="19"/>
  <c r="D20" i="19"/>
  <c r="F230" i="19"/>
  <c r="C230" i="19" s="1"/>
  <c r="C231" i="19"/>
  <c r="F83" i="19"/>
  <c r="C83" i="19" s="1"/>
  <c r="M50" i="19"/>
  <c r="M287" i="19"/>
  <c r="O286" i="19"/>
  <c r="J50" i="19"/>
  <c r="J287" i="19"/>
  <c r="D287" i="19"/>
  <c r="F173" i="19"/>
  <c r="C173" i="19" s="1"/>
  <c r="C174" i="19"/>
  <c r="C53" i="19"/>
  <c r="C26" i="19"/>
  <c r="L20" i="19"/>
  <c r="C204" i="19"/>
  <c r="F195" i="19"/>
  <c r="N50" i="19"/>
  <c r="N287" i="19"/>
  <c r="C187" i="19"/>
  <c r="C130" i="19"/>
  <c r="L287" i="19" l="1"/>
  <c r="F194" i="19"/>
  <c r="C194" i="19" s="1"/>
  <c r="C195" i="19"/>
  <c r="I24" i="19"/>
  <c r="I20" i="19" s="1"/>
  <c r="G20" i="19"/>
  <c r="G287" i="19"/>
  <c r="F20" i="19"/>
  <c r="C20" i="19" s="1"/>
  <c r="I50" i="19"/>
  <c r="F75" i="19"/>
  <c r="C24" i="19" l="1"/>
  <c r="C75" i="19"/>
  <c r="F52" i="19"/>
  <c r="I287" i="19"/>
  <c r="F286" i="19"/>
  <c r="C286" i="19" s="1"/>
  <c r="F51" i="19" l="1"/>
  <c r="C52" i="19"/>
  <c r="F287" i="19" l="1"/>
  <c r="C287" i="19" s="1"/>
  <c r="F50" i="19"/>
  <c r="C50" i="19" s="1"/>
  <c r="C51" i="19"/>
  <c r="O298" i="18" l="1"/>
  <c r="L298" i="18"/>
  <c r="I298" i="18"/>
  <c r="F298" i="18"/>
  <c r="O297" i="18"/>
  <c r="L297" i="18"/>
  <c r="I297" i="18"/>
  <c r="F297" i="18"/>
  <c r="O296" i="18"/>
  <c r="L296" i="18"/>
  <c r="I296" i="18"/>
  <c r="F296" i="18"/>
  <c r="C296" i="18" s="1"/>
  <c r="O295" i="18"/>
  <c r="L295" i="18"/>
  <c r="I295" i="18"/>
  <c r="F295" i="18"/>
  <c r="O294" i="18"/>
  <c r="L294" i="18"/>
  <c r="I294" i="18"/>
  <c r="C294" i="18" s="1"/>
  <c r="F294" i="18"/>
  <c r="O293" i="18"/>
  <c r="L293" i="18"/>
  <c r="I293" i="18"/>
  <c r="F293" i="18"/>
  <c r="O292" i="18"/>
  <c r="L292" i="18"/>
  <c r="I292" i="18"/>
  <c r="C292" i="18" s="1"/>
  <c r="F292" i="18"/>
  <c r="O291" i="18"/>
  <c r="L291" i="18"/>
  <c r="L290" i="18" s="1"/>
  <c r="I291" i="18"/>
  <c r="F291" i="18"/>
  <c r="N290" i="18"/>
  <c r="M290" i="18"/>
  <c r="K290" i="18"/>
  <c r="J290" i="18"/>
  <c r="I290" i="18"/>
  <c r="H290" i="18"/>
  <c r="G290" i="18"/>
  <c r="F290" i="18"/>
  <c r="E290" i="18"/>
  <c r="D290" i="18"/>
  <c r="O285" i="18"/>
  <c r="L285" i="18"/>
  <c r="I285" i="18"/>
  <c r="F285" i="18"/>
  <c r="O284" i="18"/>
  <c r="O283" i="18" s="1"/>
  <c r="L284" i="18"/>
  <c r="I284" i="18"/>
  <c r="F284" i="18"/>
  <c r="F283" i="18" s="1"/>
  <c r="N283" i="18"/>
  <c r="M283" i="18"/>
  <c r="L283" i="18"/>
  <c r="K283" i="18"/>
  <c r="J283" i="18"/>
  <c r="I283" i="18"/>
  <c r="H283" i="18"/>
  <c r="G283" i="18"/>
  <c r="E283" i="18"/>
  <c r="D283" i="18"/>
  <c r="O282" i="18"/>
  <c r="L282" i="18"/>
  <c r="L281" i="18" s="1"/>
  <c r="I282" i="18"/>
  <c r="F282" i="18"/>
  <c r="O281" i="18"/>
  <c r="N281" i="18"/>
  <c r="M281" i="18"/>
  <c r="K281" i="18"/>
  <c r="J281" i="18"/>
  <c r="H281" i="18"/>
  <c r="G281" i="18"/>
  <c r="F281" i="18"/>
  <c r="E281" i="18"/>
  <c r="D281" i="18"/>
  <c r="O280" i="18"/>
  <c r="L280" i="18"/>
  <c r="I280" i="18"/>
  <c r="C280" i="18" s="1"/>
  <c r="F280" i="18"/>
  <c r="O279" i="18"/>
  <c r="L279" i="18"/>
  <c r="I279" i="18"/>
  <c r="F279" i="18"/>
  <c r="O278" i="18"/>
  <c r="L278" i="18"/>
  <c r="I278" i="18"/>
  <c r="F278" i="18"/>
  <c r="O277" i="18"/>
  <c r="L277" i="18"/>
  <c r="C277" i="18" s="1"/>
  <c r="I277" i="18"/>
  <c r="F277" i="18"/>
  <c r="O276" i="18"/>
  <c r="N276" i="18"/>
  <c r="M276" i="18"/>
  <c r="K276" i="18"/>
  <c r="J276" i="18"/>
  <c r="H276" i="18"/>
  <c r="G276" i="18"/>
  <c r="E276" i="18"/>
  <c r="D276" i="18"/>
  <c r="O275" i="18"/>
  <c r="L275" i="18"/>
  <c r="I275" i="18"/>
  <c r="F275" i="18"/>
  <c r="C275" i="18" s="1"/>
  <c r="O274" i="18"/>
  <c r="L274" i="18"/>
  <c r="I274" i="18"/>
  <c r="F274" i="18"/>
  <c r="O273" i="18"/>
  <c r="L273" i="18"/>
  <c r="I273" i="18"/>
  <c r="F273" i="18"/>
  <c r="O272" i="18"/>
  <c r="N272" i="18"/>
  <c r="M272" i="18"/>
  <c r="K272" i="18"/>
  <c r="K270" i="18" s="1"/>
  <c r="K269" i="18" s="1"/>
  <c r="J272" i="18"/>
  <c r="H272" i="18"/>
  <c r="H270" i="18" s="1"/>
  <c r="H269" i="18" s="1"/>
  <c r="G272" i="18"/>
  <c r="G270" i="18" s="1"/>
  <c r="G269" i="18" s="1"/>
  <c r="F272" i="18"/>
  <c r="E272" i="18"/>
  <c r="D272" i="18"/>
  <c r="D270" i="18" s="1"/>
  <c r="D269" i="18" s="1"/>
  <c r="O271" i="18"/>
  <c r="L271" i="18"/>
  <c r="I271" i="18"/>
  <c r="F271" i="18"/>
  <c r="C271" i="18" s="1"/>
  <c r="N270" i="18"/>
  <c r="M270" i="18"/>
  <c r="M269" i="18" s="1"/>
  <c r="J270" i="18"/>
  <c r="E270" i="18"/>
  <c r="E269" i="18" s="1"/>
  <c r="N269" i="18"/>
  <c r="J269" i="18"/>
  <c r="O268" i="18"/>
  <c r="L268" i="18"/>
  <c r="I268" i="18"/>
  <c r="F268" i="18"/>
  <c r="C268" i="18" s="1"/>
  <c r="O267" i="18"/>
  <c r="L267" i="18"/>
  <c r="I267" i="18"/>
  <c r="F267" i="18"/>
  <c r="O266" i="18"/>
  <c r="L266" i="18"/>
  <c r="I266" i="18"/>
  <c r="F266" i="18"/>
  <c r="O265" i="18"/>
  <c r="L265" i="18"/>
  <c r="I265" i="18"/>
  <c r="F265" i="18"/>
  <c r="O264" i="18"/>
  <c r="N264" i="18"/>
  <c r="M264" i="18"/>
  <c r="K264" i="18"/>
  <c r="J264" i="18"/>
  <c r="H264" i="18"/>
  <c r="G264" i="18"/>
  <c r="E264" i="18"/>
  <c r="D264" i="18"/>
  <c r="O263" i="18"/>
  <c r="L263" i="18"/>
  <c r="I263" i="18"/>
  <c r="F263" i="18"/>
  <c r="C263" i="18" s="1"/>
  <c r="O262" i="18"/>
  <c r="L262" i="18"/>
  <c r="I262" i="18"/>
  <c r="F262" i="18"/>
  <c r="O261" i="18"/>
  <c r="L261" i="18"/>
  <c r="I261" i="18"/>
  <c r="F261" i="18"/>
  <c r="O260" i="18"/>
  <c r="O259" i="18" s="1"/>
  <c r="N260" i="18"/>
  <c r="M260" i="18"/>
  <c r="K260" i="18"/>
  <c r="K259" i="18" s="1"/>
  <c r="J260" i="18"/>
  <c r="H260" i="18"/>
  <c r="G260" i="18"/>
  <c r="G259" i="18" s="1"/>
  <c r="E260" i="18"/>
  <c r="E259" i="18" s="1"/>
  <c r="E230" i="18" s="1"/>
  <c r="D260" i="18"/>
  <c r="N259" i="18"/>
  <c r="M259" i="18"/>
  <c r="J259" i="18"/>
  <c r="H259" i="18"/>
  <c r="D259" i="18"/>
  <c r="O258" i="18"/>
  <c r="L258" i="18"/>
  <c r="I258" i="18"/>
  <c r="F258" i="18"/>
  <c r="O257" i="18"/>
  <c r="L257" i="18"/>
  <c r="I257" i="18"/>
  <c r="F257" i="18"/>
  <c r="O256" i="18"/>
  <c r="L256" i="18"/>
  <c r="I256" i="18"/>
  <c r="F256" i="18"/>
  <c r="C256" i="18"/>
  <c r="O255" i="18"/>
  <c r="L255" i="18"/>
  <c r="I255" i="18"/>
  <c r="F255" i="18"/>
  <c r="C255" i="18" s="1"/>
  <c r="O254" i="18"/>
  <c r="L254" i="18"/>
  <c r="I254" i="18"/>
  <c r="F254" i="18"/>
  <c r="O253" i="18"/>
  <c r="L253" i="18"/>
  <c r="I253" i="18"/>
  <c r="F253" i="18"/>
  <c r="O252" i="18"/>
  <c r="O251" i="18" s="1"/>
  <c r="N252" i="18"/>
  <c r="M252" i="18"/>
  <c r="L252" i="18"/>
  <c r="K252" i="18"/>
  <c r="K251" i="18" s="1"/>
  <c r="J252" i="18"/>
  <c r="H252" i="18"/>
  <c r="G252" i="18"/>
  <c r="G251" i="18" s="1"/>
  <c r="E252" i="18"/>
  <c r="D252" i="18"/>
  <c r="N251" i="18"/>
  <c r="M251" i="18"/>
  <c r="L251" i="18"/>
  <c r="J251" i="18"/>
  <c r="H251" i="18"/>
  <c r="E251" i="18"/>
  <c r="D251" i="18"/>
  <c r="O250" i="18"/>
  <c r="L250" i="18"/>
  <c r="I250" i="18"/>
  <c r="F250" i="18"/>
  <c r="O249" i="18"/>
  <c r="L249" i="18"/>
  <c r="I249" i="18"/>
  <c r="F249" i="18"/>
  <c r="C249" i="18" s="1"/>
  <c r="O248" i="18"/>
  <c r="L248" i="18"/>
  <c r="I248" i="18"/>
  <c r="F248" i="18"/>
  <c r="O247" i="18"/>
  <c r="L247" i="18"/>
  <c r="I247" i="18"/>
  <c r="I246" i="18" s="1"/>
  <c r="F247" i="18"/>
  <c r="N246" i="18"/>
  <c r="M246" i="18"/>
  <c r="K246" i="18"/>
  <c r="J246" i="18"/>
  <c r="H246" i="18"/>
  <c r="G246" i="18"/>
  <c r="F246" i="18"/>
  <c r="E246" i="18"/>
  <c r="D246" i="18"/>
  <c r="O245" i="18"/>
  <c r="L245" i="18"/>
  <c r="I245" i="18"/>
  <c r="F245" i="18"/>
  <c r="C245" i="18" s="1"/>
  <c r="O244" i="18"/>
  <c r="L244" i="18"/>
  <c r="I244" i="18"/>
  <c r="F244" i="18"/>
  <c r="C244" i="18" s="1"/>
  <c r="O243" i="18"/>
  <c r="L243" i="18"/>
  <c r="I243" i="18"/>
  <c r="F243" i="18"/>
  <c r="C243" i="18" s="1"/>
  <c r="O242" i="18"/>
  <c r="L242" i="18"/>
  <c r="I242" i="18"/>
  <c r="F242" i="18"/>
  <c r="O241" i="18"/>
  <c r="L241" i="18"/>
  <c r="I241" i="18"/>
  <c r="F241" i="18"/>
  <c r="C241" i="18" s="1"/>
  <c r="O240" i="18"/>
  <c r="L240" i="18"/>
  <c r="I240" i="18"/>
  <c r="F240" i="18"/>
  <c r="O239" i="18"/>
  <c r="L239" i="18"/>
  <c r="I239" i="18"/>
  <c r="I238" i="18" s="1"/>
  <c r="F239" i="18"/>
  <c r="N238" i="18"/>
  <c r="M238" i="18"/>
  <c r="K238" i="18"/>
  <c r="J238" i="18"/>
  <c r="H238" i="18"/>
  <c r="G238" i="18"/>
  <c r="F238" i="18"/>
  <c r="E238" i="18"/>
  <c r="D238" i="18"/>
  <c r="O237" i="18"/>
  <c r="L237" i="18"/>
  <c r="C237" i="18" s="1"/>
  <c r="I237" i="18"/>
  <c r="F237" i="18"/>
  <c r="O236" i="18"/>
  <c r="O235" i="18" s="1"/>
  <c r="L236" i="18"/>
  <c r="I236" i="18"/>
  <c r="F236" i="18"/>
  <c r="F235" i="18" s="1"/>
  <c r="N235" i="18"/>
  <c r="M235" i="18"/>
  <c r="K235" i="18"/>
  <c r="J235" i="18"/>
  <c r="I235" i="18"/>
  <c r="H235" i="18"/>
  <c r="G235" i="18"/>
  <c r="E235" i="18"/>
  <c r="D235" i="18"/>
  <c r="O234" i="18"/>
  <c r="L234" i="18"/>
  <c r="L233" i="18" s="1"/>
  <c r="I234" i="18"/>
  <c r="I233" i="18" s="1"/>
  <c r="F234" i="18"/>
  <c r="O233" i="18"/>
  <c r="N233" i="18"/>
  <c r="N231" i="18" s="1"/>
  <c r="N230" i="18" s="1"/>
  <c r="M233" i="18"/>
  <c r="K233" i="18"/>
  <c r="K231" i="18" s="1"/>
  <c r="K230" i="18" s="1"/>
  <c r="J233" i="18"/>
  <c r="J231" i="18" s="1"/>
  <c r="J230" i="18" s="1"/>
  <c r="H233" i="18"/>
  <c r="H231" i="18" s="1"/>
  <c r="H230" i="18" s="1"/>
  <c r="G233" i="18"/>
  <c r="G231" i="18" s="1"/>
  <c r="G230" i="18" s="1"/>
  <c r="F233" i="18"/>
  <c r="E233" i="18"/>
  <c r="D233" i="18"/>
  <c r="O232" i="18"/>
  <c r="L232" i="18"/>
  <c r="I232" i="18"/>
  <c r="F232" i="18"/>
  <c r="F231" i="18" s="1"/>
  <c r="M231" i="18"/>
  <c r="E231" i="18"/>
  <c r="D231" i="18"/>
  <c r="D230" i="18" s="1"/>
  <c r="M230" i="18"/>
  <c r="O229" i="18"/>
  <c r="L229" i="18"/>
  <c r="C229" i="18" s="1"/>
  <c r="I229" i="18"/>
  <c r="F229" i="18"/>
  <c r="O228" i="18"/>
  <c r="O227" i="18" s="1"/>
  <c r="L228" i="18"/>
  <c r="L227" i="18" s="1"/>
  <c r="I228" i="18"/>
  <c r="C228" i="18" s="1"/>
  <c r="F228" i="18"/>
  <c r="F227" i="18" s="1"/>
  <c r="N227" i="18"/>
  <c r="M227" i="18"/>
  <c r="K227" i="18"/>
  <c r="J227" i="18"/>
  <c r="I227" i="18"/>
  <c r="H227" i="18"/>
  <c r="G227" i="18"/>
  <c r="E227" i="18"/>
  <c r="D227" i="18"/>
  <c r="O226" i="18"/>
  <c r="L226" i="18"/>
  <c r="I226" i="18"/>
  <c r="C226" i="18" s="1"/>
  <c r="F226" i="18"/>
  <c r="O225" i="18"/>
  <c r="L225" i="18"/>
  <c r="I225" i="18"/>
  <c r="F225" i="18"/>
  <c r="O224" i="18"/>
  <c r="L224" i="18"/>
  <c r="I224" i="18"/>
  <c r="F224" i="18"/>
  <c r="C224" i="18" s="1"/>
  <c r="O223" i="18"/>
  <c r="L223" i="18"/>
  <c r="I223" i="18"/>
  <c r="F223" i="18"/>
  <c r="O222" i="18"/>
  <c r="L222" i="18"/>
  <c r="I222" i="18"/>
  <c r="F222" i="18"/>
  <c r="O221" i="18"/>
  <c r="L221" i="18"/>
  <c r="C221" i="18" s="1"/>
  <c r="I221" i="18"/>
  <c r="F221" i="18"/>
  <c r="O220" i="18"/>
  <c r="L220" i="18"/>
  <c r="I220" i="18"/>
  <c r="F220" i="18"/>
  <c r="C220" i="18" s="1"/>
  <c r="O219" i="18"/>
  <c r="L219" i="18"/>
  <c r="I219" i="18"/>
  <c r="F219" i="18"/>
  <c r="O218" i="18"/>
  <c r="L218" i="18"/>
  <c r="I218" i="18"/>
  <c r="F218" i="18"/>
  <c r="O217" i="18"/>
  <c r="L217" i="18"/>
  <c r="C217" i="18" s="1"/>
  <c r="I217" i="18"/>
  <c r="F217" i="18"/>
  <c r="O216" i="18"/>
  <c r="N216" i="18"/>
  <c r="M216" i="18"/>
  <c r="K216" i="18"/>
  <c r="J216" i="18"/>
  <c r="H216" i="18"/>
  <c r="G216" i="18"/>
  <c r="E216" i="18"/>
  <c r="D216" i="18"/>
  <c r="O215" i="18"/>
  <c r="L215" i="18"/>
  <c r="I215" i="18"/>
  <c r="F215" i="18"/>
  <c r="C215" i="18" s="1"/>
  <c r="O214" i="18"/>
  <c r="L214" i="18"/>
  <c r="I214" i="18"/>
  <c r="F214" i="18"/>
  <c r="O213" i="18"/>
  <c r="L213" i="18"/>
  <c r="I213" i="18"/>
  <c r="F213" i="18"/>
  <c r="C213" i="18" s="1"/>
  <c r="O212" i="18"/>
  <c r="L212" i="18"/>
  <c r="I212" i="18"/>
  <c r="F212" i="18"/>
  <c r="O211" i="18"/>
  <c r="L211" i="18"/>
  <c r="I211" i="18"/>
  <c r="F211" i="18"/>
  <c r="O210" i="18"/>
  <c r="L210" i="18"/>
  <c r="I210" i="18"/>
  <c r="C210" i="18" s="1"/>
  <c r="F210" i="18"/>
  <c r="O209" i="18"/>
  <c r="L209" i="18"/>
  <c r="I209" i="18"/>
  <c r="F209" i="18"/>
  <c r="C209" i="18" s="1"/>
  <c r="O208" i="18"/>
  <c r="L208" i="18"/>
  <c r="I208" i="18"/>
  <c r="F208" i="18"/>
  <c r="O207" i="18"/>
  <c r="L207" i="18"/>
  <c r="I207" i="18"/>
  <c r="F207" i="18"/>
  <c r="O206" i="18"/>
  <c r="L206" i="18"/>
  <c r="L205" i="18" s="1"/>
  <c r="I206" i="18"/>
  <c r="F206" i="18"/>
  <c r="O205" i="18"/>
  <c r="N205" i="18"/>
  <c r="N204" i="18" s="1"/>
  <c r="M205" i="18"/>
  <c r="K205" i="18"/>
  <c r="J205" i="18"/>
  <c r="J204" i="18" s="1"/>
  <c r="H205" i="18"/>
  <c r="H204" i="18" s="1"/>
  <c r="G205" i="18"/>
  <c r="F205" i="18"/>
  <c r="E205" i="18"/>
  <c r="E204" i="18" s="1"/>
  <c r="D205" i="18"/>
  <c r="D204" i="18" s="1"/>
  <c r="M204" i="18"/>
  <c r="K204" i="18"/>
  <c r="G204" i="18"/>
  <c r="O203" i="18"/>
  <c r="L203" i="18"/>
  <c r="I203" i="18"/>
  <c r="F203" i="18"/>
  <c r="O202" i="18"/>
  <c r="L202" i="18"/>
  <c r="I202" i="18"/>
  <c r="F202" i="18"/>
  <c r="O201" i="18"/>
  <c r="L201" i="18"/>
  <c r="C201" i="18" s="1"/>
  <c r="I201" i="18"/>
  <c r="F201" i="18"/>
  <c r="O200" i="18"/>
  <c r="L200" i="18"/>
  <c r="C200" i="18" s="1"/>
  <c r="I200" i="18"/>
  <c r="F200" i="18"/>
  <c r="O199" i="18"/>
  <c r="L199" i="18"/>
  <c r="I199" i="18"/>
  <c r="F199" i="18"/>
  <c r="N198" i="18"/>
  <c r="N196" i="18" s="1"/>
  <c r="M198" i="18"/>
  <c r="M196" i="18" s="1"/>
  <c r="K198" i="18"/>
  <c r="J198" i="18"/>
  <c r="J196" i="18" s="1"/>
  <c r="J195" i="18" s="1"/>
  <c r="J194" i="18" s="1"/>
  <c r="I198" i="18"/>
  <c r="H198" i="18"/>
  <c r="G198" i="18"/>
  <c r="F198" i="18"/>
  <c r="E198" i="18"/>
  <c r="E196" i="18" s="1"/>
  <c r="D198" i="18"/>
  <c r="D196" i="18" s="1"/>
  <c r="O197" i="18"/>
  <c r="L197" i="18"/>
  <c r="I197" i="18"/>
  <c r="F197" i="18"/>
  <c r="K196" i="18"/>
  <c r="K195" i="18" s="1"/>
  <c r="H196" i="18"/>
  <c r="G196" i="18"/>
  <c r="G195" i="18" s="1"/>
  <c r="G194" i="18" s="1"/>
  <c r="M195" i="18"/>
  <c r="M194" i="18" s="1"/>
  <c r="O193" i="18"/>
  <c r="O192" i="18" s="1"/>
  <c r="L193" i="18"/>
  <c r="I193" i="18"/>
  <c r="F193" i="18"/>
  <c r="F192" i="18" s="1"/>
  <c r="N192" i="18"/>
  <c r="M192" i="18"/>
  <c r="M191" i="18" s="1"/>
  <c r="L192" i="18"/>
  <c r="L191" i="18" s="1"/>
  <c r="K192" i="18"/>
  <c r="J192" i="18"/>
  <c r="I192" i="18"/>
  <c r="I191" i="18" s="1"/>
  <c r="H192" i="18"/>
  <c r="H191" i="18" s="1"/>
  <c r="G192" i="18"/>
  <c r="E192" i="18"/>
  <c r="D192" i="18"/>
  <c r="D191" i="18" s="1"/>
  <c r="N191" i="18"/>
  <c r="K191" i="18"/>
  <c r="J191" i="18"/>
  <c r="G191" i="18"/>
  <c r="F191" i="18"/>
  <c r="E191" i="18"/>
  <c r="O190" i="18"/>
  <c r="L190" i="18"/>
  <c r="I190" i="18"/>
  <c r="F190" i="18"/>
  <c r="O189" i="18"/>
  <c r="L189" i="18"/>
  <c r="L188" i="18" s="1"/>
  <c r="L187" i="18" s="1"/>
  <c r="I189" i="18"/>
  <c r="I188" i="18" s="1"/>
  <c r="F189" i="18"/>
  <c r="N188" i="18"/>
  <c r="N187" i="18" s="1"/>
  <c r="M188" i="18"/>
  <c r="M187" i="18" s="1"/>
  <c r="K188" i="18"/>
  <c r="J188" i="18"/>
  <c r="J187" i="18" s="1"/>
  <c r="H188" i="18"/>
  <c r="G188" i="18"/>
  <c r="G187" i="18" s="1"/>
  <c r="F188" i="18"/>
  <c r="E188" i="18"/>
  <c r="E187" i="18" s="1"/>
  <c r="D188" i="18"/>
  <c r="K187" i="18"/>
  <c r="O186" i="18"/>
  <c r="L186" i="18"/>
  <c r="I186" i="18"/>
  <c r="F186" i="18"/>
  <c r="O185" i="18"/>
  <c r="L185" i="18"/>
  <c r="L184" i="18" s="1"/>
  <c r="I185" i="18"/>
  <c r="I184" i="18" s="1"/>
  <c r="F185" i="18"/>
  <c r="N184" i="18"/>
  <c r="M184" i="18"/>
  <c r="K184" i="18"/>
  <c r="J184" i="18"/>
  <c r="H184" i="18"/>
  <c r="G184" i="18"/>
  <c r="F184" i="18"/>
  <c r="E184" i="18"/>
  <c r="D184" i="18"/>
  <c r="O183" i="18"/>
  <c r="O179" i="18" s="1"/>
  <c r="L183" i="18"/>
  <c r="I183" i="18"/>
  <c r="F183" i="18"/>
  <c r="C183" i="18"/>
  <c r="O182" i="18"/>
  <c r="L182" i="18"/>
  <c r="I182" i="18"/>
  <c r="F182" i="18"/>
  <c r="C182" i="18" s="1"/>
  <c r="O181" i="18"/>
  <c r="L181" i="18"/>
  <c r="I181" i="18"/>
  <c r="F181" i="18"/>
  <c r="C181" i="18" s="1"/>
  <c r="O180" i="18"/>
  <c r="L180" i="18"/>
  <c r="L179" i="18" s="1"/>
  <c r="I180" i="18"/>
  <c r="F180" i="18"/>
  <c r="N179" i="18"/>
  <c r="M179" i="18"/>
  <c r="K179" i="18"/>
  <c r="J179" i="18"/>
  <c r="H179" i="18"/>
  <c r="G179" i="18"/>
  <c r="E179" i="18"/>
  <c r="E174" i="18" s="1"/>
  <c r="E173" i="18" s="1"/>
  <c r="D179" i="18"/>
  <c r="O178" i="18"/>
  <c r="L178" i="18"/>
  <c r="I178" i="18"/>
  <c r="F178" i="18"/>
  <c r="O177" i="18"/>
  <c r="L177" i="18"/>
  <c r="I177" i="18"/>
  <c r="F177" i="18"/>
  <c r="O176" i="18"/>
  <c r="L176" i="18"/>
  <c r="L175" i="18" s="1"/>
  <c r="L174" i="18" s="1"/>
  <c r="I176" i="18"/>
  <c r="C176" i="18" s="1"/>
  <c r="F176" i="18"/>
  <c r="O175" i="18"/>
  <c r="N175" i="18"/>
  <c r="N174" i="18" s="1"/>
  <c r="N173" i="18" s="1"/>
  <c r="M175" i="18"/>
  <c r="K175" i="18"/>
  <c r="J175" i="18"/>
  <c r="J174" i="18" s="1"/>
  <c r="J173" i="18" s="1"/>
  <c r="H175" i="18"/>
  <c r="G175" i="18"/>
  <c r="G174" i="18" s="1"/>
  <c r="G173" i="18" s="1"/>
  <c r="E175" i="18"/>
  <c r="D175" i="18"/>
  <c r="M174" i="18"/>
  <c r="H174" i="18"/>
  <c r="H173" i="18" s="1"/>
  <c r="D174" i="18"/>
  <c r="D173" i="18" s="1"/>
  <c r="M173" i="18"/>
  <c r="O172" i="18"/>
  <c r="L172" i="18"/>
  <c r="I172" i="18"/>
  <c r="F172" i="18"/>
  <c r="O171" i="18"/>
  <c r="L171" i="18"/>
  <c r="I171" i="18"/>
  <c r="F171" i="18"/>
  <c r="C171" i="18" s="1"/>
  <c r="O170" i="18"/>
  <c r="L170" i="18"/>
  <c r="I170" i="18"/>
  <c r="F170" i="18"/>
  <c r="O169" i="18"/>
  <c r="L169" i="18"/>
  <c r="I169" i="18"/>
  <c r="F169" i="18"/>
  <c r="O168" i="18"/>
  <c r="L168" i="18"/>
  <c r="I168" i="18"/>
  <c r="C168" i="18" s="1"/>
  <c r="F168" i="18"/>
  <c r="O167" i="18"/>
  <c r="O166" i="18" s="1"/>
  <c r="O165" i="18" s="1"/>
  <c r="L167" i="18"/>
  <c r="L166" i="18" s="1"/>
  <c r="L165" i="18" s="1"/>
  <c r="I167" i="18"/>
  <c r="C167" i="18" s="1"/>
  <c r="F167" i="18"/>
  <c r="F166" i="18" s="1"/>
  <c r="N166" i="18"/>
  <c r="M166" i="18"/>
  <c r="M165" i="18" s="1"/>
  <c r="K166" i="18"/>
  <c r="K165" i="18" s="1"/>
  <c r="J166" i="18"/>
  <c r="J165" i="18" s="1"/>
  <c r="H166" i="18"/>
  <c r="H165" i="18" s="1"/>
  <c r="G166" i="18"/>
  <c r="G165" i="18" s="1"/>
  <c r="E166" i="18"/>
  <c r="D166" i="18"/>
  <c r="D165" i="18" s="1"/>
  <c r="N165" i="18"/>
  <c r="E165" i="18"/>
  <c r="O164" i="18"/>
  <c r="L164" i="18"/>
  <c r="I164" i="18"/>
  <c r="F164" i="18"/>
  <c r="O163" i="18"/>
  <c r="L163" i="18"/>
  <c r="I163" i="18"/>
  <c r="F163" i="18"/>
  <c r="C163" i="18"/>
  <c r="O162" i="18"/>
  <c r="L162" i="18"/>
  <c r="I162" i="18"/>
  <c r="F162" i="18"/>
  <c r="C162" i="18" s="1"/>
  <c r="O161" i="18"/>
  <c r="L161" i="18"/>
  <c r="L160" i="18" s="1"/>
  <c r="I161" i="18"/>
  <c r="I160" i="18" s="1"/>
  <c r="F161" i="18"/>
  <c r="C161" i="18" s="1"/>
  <c r="N160" i="18"/>
  <c r="M160" i="18"/>
  <c r="K160" i="18"/>
  <c r="J160" i="18"/>
  <c r="H160" i="18"/>
  <c r="G160" i="18"/>
  <c r="F160" i="18"/>
  <c r="E160" i="18"/>
  <c r="D160" i="18"/>
  <c r="O159" i="18"/>
  <c r="L159" i="18"/>
  <c r="I159" i="18"/>
  <c r="C159" i="18" s="1"/>
  <c r="F159" i="18"/>
  <c r="O158" i="18"/>
  <c r="L158" i="18"/>
  <c r="I158" i="18"/>
  <c r="F158" i="18"/>
  <c r="O157" i="18"/>
  <c r="L157" i="18"/>
  <c r="I157" i="18"/>
  <c r="F157" i="18"/>
  <c r="O156" i="18"/>
  <c r="L156" i="18"/>
  <c r="I156" i="18"/>
  <c r="F156" i="18"/>
  <c r="O155" i="18"/>
  <c r="L155" i="18"/>
  <c r="C155" i="18" s="1"/>
  <c r="I155" i="18"/>
  <c r="F155" i="18"/>
  <c r="O154" i="18"/>
  <c r="L154" i="18"/>
  <c r="I154" i="18"/>
  <c r="F154" i="18"/>
  <c r="C154" i="18" s="1"/>
  <c r="O153" i="18"/>
  <c r="L153" i="18"/>
  <c r="I153" i="18"/>
  <c r="F153" i="18"/>
  <c r="C153" i="18" s="1"/>
  <c r="O152" i="18"/>
  <c r="L152" i="18"/>
  <c r="I152" i="18"/>
  <c r="F152" i="18"/>
  <c r="O151" i="18"/>
  <c r="N151" i="18"/>
  <c r="M151" i="18"/>
  <c r="K151" i="18"/>
  <c r="J151" i="18"/>
  <c r="H151" i="18"/>
  <c r="G151" i="18"/>
  <c r="E151" i="18"/>
  <c r="D151" i="18"/>
  <c r="O150" i="18"/>
  <c r="L150" i="18"/>
  <c r="I150" i="18"/>
  <c r="F150" i="18"/>
  <c r="C150" i="18" s="1"/>
  <c r="O149" i="18"/>
  <c r="L149" i="18"/>
  <c r="I149" i="18"/>
  <c r="F149" i="18"/>
  <c r="C149" i="18" s="1"/>
  <c r="O148" i="18"/>
  <c r="L148" i="18"/>
  <c r="I148" i="18"/>
  <c r="F148" i="18"/>
  <c r="O147" i="18"/>
  <c r="L147" i="18"/>
  <c r="I147" i="18"/>
  <c r="F147" i="18"/>
  <c r="C147" i="18" s="1"/>
  <c r="O146" i="18"/>
  <c r="L146" i="18"/>
  <c r="I146" i="18"/>
  <c r="F146" i="18"/>
  <c r="O145" i="18"/>
  <c r="L145" i="18"/>
  <c r="L144" i="18" s="1"/>
  <c r="I145" i="18"/>
  <c r="I144" i="18" s="1"/>
  <c r="F145" i="18"/>
  <c r="N144" i="18"/>
  <c r="M144" i="18"/>
  <c r="K144" i="18"/>
  <c r="J144" i="18"/>
  <c r="H144" i="18"/>
  <c r="G144" i="18"/>
  <c r="F144" i="18"/>
  <c r="E144" i="18"/>
  <c r="D144" i="18"/>
  <c r="O143" i="18"/>
  <c r="L143" i="18"/>
  <c r="C143" i="18" s="1"/>
  <c r="I143" i="18"/>
  <c r="F143" i="18"/>
  <c r="O142" i="18"/>
  <c r="O141" i="18" s="1"/>
  <c r="L142" i="18"/>
  <c r="I142" i="18"/>
  <c r="F142" i="18"/>
  <c r="F141" i="18" s="1"/>
  <c r="N141" i="18"/>
  <c r="M141" i="18"/>
  <c r="K141" i="18"/>
  <c r="J141" i="18"/>
  <c r="I141" i="18"/>
  <c r="H141" i="18"/>
  <c r="G141" i="18"/>
  <c r="E141" i="18"/>
  <c r="D141" i="18"/>
  <c r="O140" i="18"/>
  <c r="L140" i="18"/>
  <c r="I140" i="18"/>
  <c r="C140" i="18" s="1"/>
  <c r="F140" i="18"/>
  <c r="O139" i="18"/>
  <c r="L139" i="18"/>
  <c r="I139" i="18"/>
  <c r="F139" i="18"/>
  <c r="C139" i="18" s="1"/>
  <c r="O138" i="18"/>
  <c r="L138" i="18"/>
  <c r="I138" i="18"/>
  <c r="F138" i="18"/>
  <c r="O137" i="18"/>
  <c r="L137" i="18"/>
  <c r="L136" i="18" s="1"/>
  <c r="I137" i="18"/>
  <c r="F137" i="18"/>
  <c r="N136" i="18"/>
  <c r="M136" i="18"/>
  <c r="K136" i="18"/>
  <c r="J136" i="18"/>
  <c r="H136" i="18"/>
  <c r="G136" i="18"/>
  <c r="F136" i="18"/>
  <c r="E136" i="18"/>
  <c r="D136" i="18"/>
  <c r="O135" i="18"/>
  <c r="O131" i="18" s="1"/>
  <c r="L135" i="18"/>
  <c r="I135" i="18"/>
  <c r="F135" i="18"/>
  <c r="C135" i="18"/>
  <c r="O134" i="18"/>
  <c r="L134" i="18"/>
  <c r="I134" i="18"/>
  <c r="F134" i="18"/>
  <c r="C134" i="18" s="1"/>
  <c r="O133" i="18"/>
  <c r="L133" i="18"/>
  <c r="I133" i="18"/>
  <c r="F133" i="18"/>
  <c r="C133" i="18" s="1"/>
  <c r="O132" i="18"/>
  <c r="L132" i="18"/>
  <c r="L131" i="18" s="1"/>
  <c r="I132" i="18"/>
  <c r="F132" i="18"/>
  <c r="N131" i="18"/>
  <c r="M131" i="18"/>
  <c r="K131" i="18"/>
  <c r="K130" i="18" s="1"/>
  <c r="J131" i="18"/>
  <c r="J130" i="18" s="1"/>
  <c r="H131" i="18"/>
  <c r="G131" i="18"/>
  <c r="G130" i="18" s="1"/>
  <c r="E131" i="18"/>
  <c r="D131" i="18"/>
  <c r="H130" i="18"/>
  <c r="D130" i="18"/>
  <c r="O129" i="18"/>
  <c r="L129" i="18"/>
  <c r="L128" i="18" s="1"/>
  <c r="I129" i="18"/>
  <c r="I128" i="18" s="1"/>
  <c r="F129" i="18"/>
  <c r="O128" i="18"/>
  <c r="N128" i="18"/>
  <c r="M128" i="18"/>
  <c r="K128" i="18"/>
  <c r="J128" i="18"/>
  <c r="H128" i="18"/>
  <c r="G128" i="18"/>
  <c r="F128" i="18"/>
  <c r="E128" i="18"/>
  <c r="D128" i="18"/>
  <c r="O127" i="18"/>
  <c r="L127" i="18"/>
  <c r="I127" i="18"/>
  <c r="C127" i="18" s="1"/>
  <c r="F127" i="18"/>
  <c r="O126" i="18"/>
  <c r="L126" i="18"/>
  <c r="I126" i="18"/>
  <c r="F126" i="18"/>
  <c r="O125" i="18"/>
  <c r="L125" i="18"/>
  <c r="I125" i="18"/>
  <c r="F125" i="18"/>
  <c r="O124" i="18"/>
  <c r="L124" i="18"/>
  <c r="I124" i="18"/>
  <c r="F124" i="18"/>
  <c r="O123" i="18"/>
  <c r="O122" i="18" s="1"/>
  <c r="L123" i="18"/>
  <c r="L122" i="18" s="1"/>
  <c r="I123" i="18"/>
  <c r="F123" i="18"/>
  <c r="F122" i="18" s="1"/>
  <c r="C123" i="18"/>
  <c r="N122" i="18"/>
  <c r="M122" i="18"/>
  <c r="K122" i="18"/>
  <c r="J122" i="18"/>
  <c r="H122" i="18"/>
  <c r="G122" i="18"/>
  <c r="E122" i="18"/>
  <c r="D122" i="18"/>
  <c r="O121" i="18"/>
  <c r="L121" i="18"/>
  <c r="I121" i="18"/>
  <c r="F121" i="18"/>
  <c r="O120" i="18"/>
  <c r="L120" i="18"/>
  <c r="I120" i="18"/>
  <c r="C120" i="18" s="1"/>
  <c r="F120" i="18"/>
  <c r="O119" i="18"/>
  <c r="L119" i="18"/>
  <c r="I119" i="18"/>
  <c r="F119" i="18"/>
  <c r="C119" i="18" s="1"/>
  <c r="O118" i="18"/>
  <c r="L118" i="18"/>
  <c r="I118" i="18"/>
  <c r="F118" i="18"/>
  <c r="O117" i="18"/>
  <c r="L117" i="18"/>
  <c r="I117" i="18"/>
  <c r="I116" i="18" s="1"/>
  <c r="D117" i="18"/>
  <c r="F117" i="18" s="1"/>
  <c r="C117" i="18" s="1"/>
  <c r="O116" i="18"/>
  <c r="N116" i="18"/>
  <c r="M116" i="18"/>
  <c r="K116" i="18"/>
  <c r="J116" i="18"/>
  <c r="H116" i="18"/>
  <c r="G116" i="18"/>
  <c r="E116" i="18"/>
  <c r="D116" i="18"/>
  <c r="O115" i="18"/>
  <c r="L115" i="18"/>
  <c r="I115" i="18"/>
  <c r="F115" i="18"/>
  <c r="C115" i="18" s="1"/>
  <c r="O114" i="18"/>
  <c r="L114" i="18"/>
  <c r="I114" i="18"/>
  <c r="F114" i="18"/>
  <c r="C114" i="18" s="1"/>
  <c r="O113" i="18"/>
  <c r="L113" i="18"/>
  <c r="L112" i="18" s="1"/>
  <c r="I113" i="18"/>
  <c r="F113" i="18"/>
  <c r="O112" i="18"/>
  <c r="N112" i="18"/>
  <c r="M112" i="18"/>
  <c r="K112" i="18"/>
  <c r="J112" i="18"/>
  <c r="H112" i="18"/>
  <c r="G112" i="18"/>
  <c r="E112" i="18"/>
  <c r="D112" i="18"/>
  <c r="O111" i="18"/>
  <c r="L111" i="18"/>
  <c r="I111" i="18"/>
  <c r="F111" i="18"/>
  <c r="O110" i="18"/>
  <c r="L110" i="18"/>
  <c r="I110" i="18"/>
  <c r="F110" i="18"/>
  <c r="O109" i="18"/>
  <c r="L109" i="18"/>
  <c r="I109" i="18"/>
  <c r="C109" i="18" s="1"/>
  <c r="F109" i="18"/>
  <c r="O108" i="18"/>
  <c r="L108" i="18"/>
  <c r="I108" i="18"/>
  <c r="F108" i="18"/>
  <c r="C108" i="18" s="1"/>
  <c r="O107" i="18"/>
  <c r="L107" i="18"/>
  <c r="I107" i="18"/>
  <c r="F107" i="18"/>
  <c r="O106" i="18"/>
  <c r="L106" i="18"/>
  <c r="I106" i="18"/>
  <c r="F106" i="18"/>
  <c r="O105" i="18"/>
  <c r="L105" i="18"/>
  <c r="I105" i="18"/>
  <c r="F105" i="18"/>
  <c r="O104" i="18"/>
  <c r="O103" i="18" s="1"/>
  <c r="L104" i="18"/>
  <c r="L103" i="18" s="1"/>
  <c r="I104" i="18"/>
  <c r="C104" i="18" s="1"/>
  <c r="F104" i="18"/>
  <c r="N103" i="18"/>
  <c r="M103" i="18"/>
  <c r="K103" i="18"/>
  <c r="J103" i="18"/>
  <c r="H103" i="18"/>
  <c r="G103" i="18"/>
  <c r="E103" i="18"/>
  <c r="D103" i="18"/>
  <c r="O102" i="18"/>
  <c r="L102" i="18"/>
  <c r="I102" i="18"/>
  <c r="F102" i="18"/>
  <c r="C102" i="18" s="1"/>
  <c r="O101" i="18"/>
  <c r="L101" i="18"/>
  <c r="I101" i="18"/>
  <c r="F101" i="18"/>
  <c r="O100" i="18"/>
  <c r="L100" i="18"/>
  <c r="I100" i="18"/>
  <c r="F100" i="18"/>
  <c r="C100" i="18" s="1"/>
  <c r="O99" i="18"/>
  <c r="L99" i="18"/>
  <c r="I99" i="18"/>
  <c r="F99" i="18"/>
  <c r="O98" i="18"/>
  <c r="L98" i="18"/>
  <c r="I98" i="18"/>
  <c r="F98" i="18"/>
  <c r="O97" i="18"/>
  <c r="L97" i="18"/>
  <c r="I97" i="18"/>
  <c r="C97" i="18" s="1"/>
  <c r="F97" i="18"/>
  <c r="O96" i="18"/>
  <c r="L96" i="18"/>
  <c r="I96" i="18"/>
  <c r="F96" i="18"/>
  <c r="F95" i="18" s="1"/>
  <c r="N95" i="18"/>
  <c r="M95" i="18"/>
  <c r="L95" i="18"/>
  <c r="K95" i="18"/>
  <c r="J95" i="18"/>
  <c r="H95" i="18"/>
  <c r="G95" i="18"/>
  <c r="E95" i="18"/>
  <c r="D95" i="18"/>
  <c r="O94" i="18"/>
  <c r="L94" i="18"/>
  <c r="I94" i="18"/>
  <c r="F94" i="18"/>
  <c r="O93" i="18"/>
  <c r="L93" i="18"/>
  <c r="I93" i="18"/>
  <c r="F93" i="18"/>
  <c r="O92" i="18"/>
  <c r="L92" i="18"/>
  <c r="I92" i="18"/>
  <c r="F92" i="18"/>
  <c r="C92" i="18" s="1"/>
  <c r="O91" i="18"/>
  <c r="J91" i="18"/>
  <c r="L91" i="18" s="1"/>
  <c r="I91" i="18"/>
  <c r="D91" i="18"/>
  <c r="F91" i="18" s="1"/>
  <c r="O90" i="18"/>
  <c r="L90" i="18"/>
  <c r="L89" i="18" s="1"/>
  <c r="I90" i="18"/>
  <c r="F90" i="18"/>
  <c r="C90" i="18" s="1"/>
  <c r="N89" i="18"/>
  <c r="M89" i="18"/>
  <c r="K89" i="18"/>
  <c r="H89" i="18"/>
  <c r="G89" i="18"/>
  <c r="E89" i="18"/>
  <c r="O88" i="18"/>
  <c r="L88" i="18"/>
  <c r="I88" i="18"/>
  <c r="F88" i="18"/>
  <c r="O87" i="18"/>
  <c r="L87" i="18"/>
  <c r="I87" i="18"/>
  <c r="F87" i="18"/>
  <c r="O86" i="18"/>
  <c r="L86" i="18"/>
  <c r="I86" i="18"/>
  <c r="F86" i="18"/>
  <c r="C86" i="18"/>
  <c r="O85" i="18"/>
  <c r="O84" i="18" s="1"/>
  <c r="L85" i="18"/>
  <c r="I85" i="18"/>
  <c r="F85" i="18"/>
  <c r="N84" i="18"/>
  <c r="M84" i="18"/>
  <c r="M83" i="18" s="1"/>
  <c r="K84" i="18"/>
  <c r="J84" i="18"/>
  <c r="H84" i="18"/>
  <c r="H83" i="18" s="1"/>
  <c r="G84" i="18"/>
  <c r="E84" i="18"/>
  <c r="D84" i="18"/>
  <c r="N83" i="18"/>
  <c r="O82" i="18"/>
  <c r="L82" i="18"/>
  <c r="I82" i="18"/>
  <c r="F82" i="18"/>
  <c r="C82" i="18" s="1"/>
  <c r="O81" i="18"/>
  <c r="L81" i="18"/>
  <c r="I81" i="18"/>
  <c r="I80" i="18" s="1"/>
  <c r="F81" i="18"/>
  <c r="N80" i="18"/>
  <c r="M80" i="18"/>
  <c r="L80" i="18"/>
  <c r="K80" i="18"/>
  <c r="J80" i="18"/>
  <c r="H80" i="18"/>
  <c r="G80" i="18"/>
  <c r="E80" i="18"/>
  <c r="D80" i="18"/>
  <c r="O79" i="18"/>
  <c r="L79" i="18"/>
  <c r="I79" i="18"/>
  <c r="F79" i="18"/>
  <c r="O78" i="18"/>
  <c r="O77" i="18" s="1"/>
  <c r="L78" i="18"/>
  <c r="L77" i="18" s="1"/>
  <c r="L76" i="18" s="1"/>
  <c r="I78" i="18"/>
  <c r="F78" i="18"/>
  <c r="F77" i="18" s="1"/>
  <c r="C78" i="18"/>
  <c r="N77" i="18"/>
  <c r="N76" i="18" s="1"/>
  <c r="M77" i="18"/>
  <c r="K77" i="18"/>
  <c r="K76" i="18" s="1"/>
  <c r="J77" i="18"/>
  <c r="H77" i="18"/>
  <c r="G77" i="18"/>
  <c r="G76" i="18" s="1"/>
  <c r="E77" i="18"/>
  <c r="E76" i="18" s="1"/>
  <c r="D77" i="18"/>
  <c r="D76" i="18" s="1"/>
  <c r="M76" i="18"/>
  <c r="J76" i="18"/>
  <c r="O74" i="18"/>
  <c r="L74" i="18"/>
  <c r="I74" i="18"/>
  <c r="F74" i="18"/>
  <c r="O73" i="18"/>
  <c r="L73" i="18"/>
  <c r="I73" i="18"/>
  <c r="F73" i="18"/>
  <c r="C73" i="18" s="1"/>
  <c r="O72" i="18"/>
  <c r="L72" i="18"/>
  <c r="I72" i="18"/>
  <c r="F72" i="18"/>
  <c r="O71" i="18"/>
  <c r="L71" i="18"/>
  <c r="I71" i="18"/>
  <c r="F71" i="18"/>
  <c r="O70" i="18"/>
  <c r="O69" i="18" s="1"/>
  <c r="L70" i="18"/>
  <c r="L69" i="18" s="1"/>
  <c r="L67" i="18" s="1"/>
  <c r="G70" i="18"/>
  <c r="I70" i="18" s="1"/>
  <c r="F70" i="18"/>
  <c r="N69" i="18"/>
  <c r="N67" i="18" s="1"/>
  <c r="M69" i="18"/>
  <c r="M67" i="18" s="1"/>
  <c r="K69" i="18"/>
  <c r="J69" i="18"/>
  <c r="J67" i="18" s="1"/>
  <c r="I69" i="18"/>
  <c r="H69" i="18"/>
  <c r="E69" i="18"/>
  <c r="E67" i="18" s="1"/>
  <c r="D69" i="18"/>
  <c r="O68" i="18"/>
  <c r="O67" i="18" s="1"/>
  <c r="L68" i="18"/>
  <c r="G68" i="18"/>
  <c r="I68" i="18" s="1"/>
  <c r="I67" i="18" s="1"/>
  <c r="F68" i="18"/>
  <c r="K67" i="18"/>
  <c r="H67" i="18"/>
  <c r="D67" i="18"/>
  <c r="O66" i="18"/>
  <c r="L66" i="18"/>
  <c r="I66" i="18"/>
  <c r="F66" i="18"/>
  <c r="O65" i="18"/>
  <c r="L65" i="18"/>
  <c r="G65" i="18"/>
  <c r="I65" i="18" s="1"/>
  <c r="F65" i="18"/>
  <c r="C65" i="18" s="1"/>
  <c r="O64" i="18"/>
  <c r="L64" i="18"/>
  <c r="I64" i="18"/>
  <c r="F64" i="18"/>
  <c r="O63" i="18"/>
  <c r="L63" i="18"/>
  <c r="I63" i="18"/>
  <c r="F63" i="18"/>
  <c r="O62" i="18"/>
  <c r="L62" i="18"/>
  <c r="I62" i="18"/>
  <c r="F62" i="18"/>
  <c r="O61" i="18"/>
  <c r="L61" i="18"/>
  <c r="I61" i="18"/>
  <c r="F61" i="18"/>
  <c r="O60" i="18"/>
  <c r="L60" i="18"/>
  <c r="I60" i="18"/>
  <c r="F60" i="18"/>
  <c r="O59" i="18"/>
  <c r="L59" i="18"/>
  <c r="I59" i="18"/>
  <c r="F59" i="18"/>
  <c r="O58" i="18"/>
  <c r="N58" i="18"/>
  <c r="N54" i="18" s="1"/>
  <c r="N53" i="18" s="1"/>
  <c r="M58" i="18"/>
  <c r="K58" i="18"/>
  <c r="J58" i="18"/>
  <c r="H58" i="18"/>
  <c r="G58" i="18"/>
  <c r="F58" i="18"/>
  <c r="E58" i="18"/>
  <c r="D58" i="18"/>
  <c r="O57" i="18"/>
  <c r="O55" i="18" s="1"/>
  <c r="O54" i="18" s="1"/>
  <c r="L57" i="18"/>
  <c r="G57" i="18"/>
  <c r="I57" i="18" s="1"/>
  <c r="F57" i="18"/>
  <c r="C57" i="18" s="1"/>
  <c r="O56" i="18"/>
  <c r="L56" i="18"/>
  <c r="I56" i="18"/>
  <c r="I55" i="18" s="1"/>
  <c r="F56" i="18"/>
  <c r="N55" i="18"/>
  <c r="M55" i="18"/>
  <c r="M54" i="18" s="1"/>
  <c r="K55" i="18"/>
  <c r="K54" i="18" s="1"/>
  <c r="K53" i="18" s="1"/>
  <c r="J55" i="18"/>
  <c r="H55" i="18"/>
  <c r="G55" i="18"/>
  <c r="G54" i="18" s="1"/>
  <c r="E55" i="18"/>
  <c r="D55" i="18"/>
  <c r="H54" i="18"/>
  <c r="H53" i="18" s="1"/>
  <c r="D54" i="18"/>
  <c r="D53" i="18" s="1"/>
  <c r="M53" i="18"/>
  <c r="O47" i="18"/>
  <c r="C47" i="18" s="1"/>
  <c r="O46" i="18"/>
  <c r="C46" i="18" s="1"/>
  <c r="N45" i="18"/>
  <c r="M45" i="18"/>
  <c r="L44" i="18"/>
  <c r="I44" i="18"/>
  <c r="F44" i="18"/>
  <c r="C44" i="18" s="1"/>
  <c r="L43" i="18"/>
  <c r="K43" i="18"/>
  <c r="J43" i="18"/>
  <c r="I43" i="18"/>
  <c r="H43" i="18"/>
  <c r="G43" i="18"/>
  <c r="F43" i="18"/>
  <c r="E43" i="18"/>
  <c r="D43" i="18"/>
  <c r="F42" i="18"/>
  <c r="C42" i="18"/>
  <c r="F41" i="18"/>
  <c r="C41" i="18" s="1"/>
  <c r="E41" i="18"/>
  <c r="D41" i="18"/>
  <c r="L40" i="18"/>
  <c r="C40" i="18" s="1"/>
  <c r="L39" i="18"/>
  <c r="C39" i="18" s="1"/>
  <c r="L38" i="18"/>
  <c r="C38" i="18" s="1"/>
  <c r="L37" i="18"/>
  <c r="C37" i="18" s="1"/>
  <c r="K36" i="18"/>
  <c r="J36" i="18"/>
  <c r="L35" i="18"/>
  <c r="C35" i="18" s="1"/>
  <c r="L34" i="18"/>
  <c r="C34" i="18"/>
  <c r="L33" i="18"/>
  <c r="C33" i="18" s="1"/>
  <c r="K33" i="18"/>
  <c r="J33" i="18"/>
  <c r="L32" i="18"/>
  <c r="C32" i="18" s="1"/>
  <c r="K31" i="18"/>
  <c r="J31" i="18"/>
  <c r="L30" i="18"/>
  <c r="C30" i="18"/>
  <c r="L29" i="18"/>
  <c r="C29" i="18" s="1"/>
  <c r="L28" i="18"/>
  <c r="C28" i="18" s="1"/>
  <c r="K27" i="18"/>
  <c r="K26" i="18" s="1"/>
  <c r="J27" i="18"/>
  <c r="F25" i="18"/>
  <c r="C25" i="18" s="1"/>
  <c r="O23" i="18"/>
  <c r="L23" i="18"/>
  <c r="I23" i="18"/>
  <c r="F23" i="18"/>
  <c r="O22" i="18"/>
  <c r="O21" i="18" s="1"/>
  <c r="L22" i="18"/>
  <c r="L21" i="18" s="1"/>
  <c r="L289" i="18" s="1"/>
  <c r="L288" i="18" s="1"/>
  <c r="I22" i="18"/>
  <c r="F22" i="18"/>
  <c r="F21" i="18" s="1"/>
  <c r="C22" i="18"/>
  <c r="N21" i="18"/>
  <c r="N289" i="18" s="1"/>
  <c r="N288" i="18" s="1"/>
  <c r="M21" i="18"/>
  <c r="M289" i="18" s="1"/>
  <c r="M288" i="18" s="1"/>
  <c r="K21" i="18"/>
  <c r="K289" i="18" s="1"/>
  <c r="K288" i="18" s="1"/>
  <c r="J21" i="18"/>
  <c r="J289" i="18" s="1"/>
  <c r="J288" i="18" s="1"/>
  <c r="H21" i="18"/>
  <c r="H289" i="18" s="1"/>
  <c r="H288" i="18" s="1"/>
  <c r="G21" i="18"/>
  <c r="G289" i="18" s="1"/>
  <c r="G288" i="18" s="1"/>
  <c r="E21" i="18"/>
  <c r="E289" i="18" s="1"/>
  <c r="E288" i="18" s="1"/>
  <c r="D21" i="18"/>
  <c r="D289" i="18" s="1"/>
  <c r="D288" i="18" s="1"/>
  <c r="N20" i="18"/>
  <c r="M20" i="18"/>
  <c r="E20" i="18"/>
  <c r="O298" i="17"/>
  <c r="L298" i="17"/>
  <c r="I298" i="17"/>
  <c r="F298" i="17"/>
  <c r="O297" i="17"/>
  <c r="L297" i="17"/>
  <c r="I297" i="17"/>
  <c r="F297" i="17"/>
  <c r="C297" i="17"/>
  <c r="O296" i="17"/>
  <c r="L296" i="17"/>
  <c r="I296" i="17"/>
  <c r="F296" i="17"/>
  <c r="C296" i="17" s="1"/>
  <c r="O295" i="17"/>
  <c r="L295" i="17"/>
  <c r="I295" i="17"/>
  <c r="F295" i="17"/>
  <c r="C295" i="17" s="1"/>
  <c r="O294" i="17"/>
  <c r="L294" i="17"/>
  <c r="I294" i="17"/>
  <c r="F294" i="17"/>
  <c r="O293" i="17"/>
  <c r="L293" i="17"/>
  <c r="I293" i="17"/>
  <c r="F293" i="17"/>
  <c r="C293" i="17"/>
  <c r="O292" i="17"/>
  <c r="L292" i="17"/>
  <c r="I292" i="17"/>
  <c r="F292" i="17"/>
  <c r="C292" i="17" s="1"/>
  <c r="O291" i="17"/>
  <c r="L291" i="17"/>
  <c r="L290" i="17" s="1"/>
  <c r="I291" i="17"/>
  <c r="I290" i="17" s="1"/>
  <c r="F291" i="17"/>
  <c r="C291" i="17" s="1"/>
  <c r="N290" i="17"/>
  <c r="M290" i="17"/>
  <c r="K290" i="17"/>
  <c r="J290" i="17"/>
  <c r="H290" i="17"/>
  <c r="G290" i="17"/>
  <c r="F290" i="17"/>
  <c r="E290" i="17"/>
  <c r="D290" i="17"/>
  <c r="O285" i="17"/>
  <c r="L285" i="17"/>
  <c r="I285" i="17"/>
  <c r="C285" i="17" s="1"/>
  <c r="F285" i="17"/>
  <c r="O284" i="17"/>
  <c r="O283" i="17" s="1"/>
  <c r="L284" i="17"/>
  <c r="L283" i="17" s="1"/>
  <c r="I284" i="17"/>
  <c r="F284" i="17"/>
  <c r="F283" i="17" s="1"/>
  <c r="N283" i="17"/>
  <c r="M283" i="17"/>
  <c r="K283" i="17"/>
  <c r="J283" i="17"/>
  <c r="I283" i="17"/>
  <c r="H283" i="17"/>
  <c r="G283" i="17"/>
  <c r="E283" i="17"/>
  <c r="D283" i="17"/>
  <c r="O282" i="17"/>
  <c r="L282" i="17"/>
  <c r="L281" i="17" s="1"/>
  <c r="I282" i="17"/>
  <c r="C282" i="17" s="1"/>
  <c r="F282" i="17"/>
  <c r="O281" i="17"/>
  <c r="N281" i="17"/>
  <c r="M281" i="17"/>
  <c r="K281" i="17"/>
  <c r="J281" i="17"/>
  <c r="H281" i="17"/>
  <c r="G281" i="17"/>
  <c r="F281" i="17"/>
  <c r="E281" i="17"/>
  <c r="D281" i="17"/>
  <c r="O280" i="17"/>
  <c r="L280" i="17"/>
  <c r="I280" i="17"/>
  <c r="F280" i="17"/>
  <c r="O279" i="17"/>
  <c r="L279" i="17"/>
  <c r="I279" i="17"/>
  <c r="F279" i="17"/>
  <c r="O278" i="17"/>
  <c r="L278" i="17"/>
  <c r="I278" i="17"/>
  <c r="F278" i="17"/>
  <c r="O277" i="17"/>
  <c r="O276" i="17" s="1"/>
  <c r="L277" i="17"/>
  <c r="L276" i="17" s="1"/>
  <c r="I277" i="17"/>
  <c r="F277" i="17"/>
  <c r="F276" i="17" s="1"/>
  <c r="C277" i="17"/>
  <c r="N276" i="17"/>
  <c r="M276" i="17"/>
  <c r="K276" i="17"/>
  <c r="J276" i="17"/>
  <c r="H276" i="17"/>
  <c r="G276" i="17"/>
  <c r="E276" i="17"/>
  <c r="D276" i="17"/>
  <c r="O275" i="17"/>
  <c r="L275" i="17"/>
  <c r="I275" i="17"/>
  <c r="F275" i="17"/>
  <c r="O274" i="17"/>
  <c r="L274" i="17"/>
  <c r="I274" i="17"/>
  <c r="C274" i="17" s="1"/>
  <c r="F274" i="17"/>
  <c r="O273" i="17"/>
  <c r="O272" i="17" s="1"/>
  <c r="L273" i="17"/>
  <c r="I273" i="17"/>
  <c r="F273" i="17"/>
  <c r="F272" i="17" s="1"/>
  <c r="N272" i="17"/>
  <c r="M272" i="17"/>
  <c r="L272" i="17"/>
  <c r="K272" i="17"/>
  <c r="K270" i="17" s="1"/>
  <c r="J272" i="17"/>
  <c r="H272" i="17"/>
  <c r="H270" i="17" s="1"/>
  <c r="H269" i="17" s="1"/>
  <c r="G272" i="17"/>
  <c r="G270" i="17" s="1"/>
  <c r="E272" i="17"/>
  <c r="D272" i="17"/>
  <c r="D270" i="17" s="1"/>
  <c r="D269" i="17" s="1"/>
  <c r="O271" i="17"/>
  <c r="L271" i="17"/>
  <c r="I271" i="17"/>
  <c r="F271" i="17"/>
  <c r="N270" i="17"/>
  <c r="N269" i="17" s="1"/>
  <c r="M270" i="17"/>
  <c r="M269" i="17" s="1"/>
  <c r="J270" i="17"/>
  <c r="J269" i="17" s="1"/>
  <c r="E270" i="17"/>
  <c r="E269" i="17" s="1"/>
  <c r="K269" i="17"/>
  <c r="G269" i="17"/>
  <c r="O268" i="17"/>
  <c r="L268" i="17"/>
  <c r="I268" i="17"/>
  <c r="F268" i="17"/>
  <c r="C268" i="17" s="1"/>
  <c r="O267" i="17"/>
  <c r="L267" i="17"/>
  <c r="I267" i="17"/>
  <c r="F267" i="17"/>
  <c r="O266" i="17"/>
  <c r="L266" i="17"/>
  <c r="I266" i="17"/>
  <c r="F266" i="17"/>
  <c r="O265" i="17"/>
  <c r="O264" i="17" s="1"/>
  <c r="L265" i="17"/>
  <c r="I265" i="17"/>
  <c r="F265" i="17"/>
  <c r="F264" i="17" s="1"/>
  <c r="N264" i="17"/>
  <c r="M264" i="17"/>
  <c r="K264" i="17"/>
  <c r="J264" i="17"/>
  <c r="H264" i="17"/>
  <c r="G264" i="17"/>
  <c r="E264" i="17"/>
  <c r="D264" i="17"/>
  <c r="O263" i="17"/>
  <c r="L263" i="17"/>
  <c r="I263" i="17"/>
  <c r="F263" i="17"/>
  <c r="O262" i="17"/>
  <c r="L262" i="17"/>
  <c r="I262" i="17"/>
  <c r="C262" i="17" s="1"/>
  <c r="F262" i="17"/>
  <c r="O261" i="17"/>
  <c r="O260" i="17" s="1"/>
  <c r="O259" i="17" s="1"/>
  <c r="L261" i="17"/>
  <c r="L260" i="17" s="1"/>
  <c r="I261" i="17"/>
  <c r="C261" i="17" s="1"/>
  <c r="F261" i="17"/>
  <c r="F260" i="17" s="1"/>
  <c r="N260" i="17"/>
  <c r="M260" i="17"/>
  <c r="M259" i="17" s="1"/>
  <c r="K260" i="17"/>
  <c r="K259" i="17" s="1"/>
  <c r="J260" i="17"/>
  <c r="J259" i="17" s="1"/>
  <c r="J230" i="17" s="1"/>
  <c r="H260" i="17"/>
  <c r="H259" i="17" s="1"/>
  <c r="G260" i="17"/>
  <c r="G259" i="17" s="1"/>
  <c r="E260" i="17"/>
  <c r="D260" i="17"/>
  <c r="N259" i="17"/>
  <c r="E259" i="17"/>
  <c r="O258" i="17"/>
  <c r="L258" i="17"/>
  <c r="I258" i="17"/>
  <c r="F258" i="17"/>
  <c r="O257" i="17"/>
  <c r="L257" i="17"/>
  <c r="I257" i="17"/>
  <c r="F257" i="17"/>
  <c r="C257" i="17"/>
  <c r="O256" i="17"/>
  <c r="L256" i="17"/>
  <c r="I256" i="17"/>
  <c r="F256" i="17"/>
  <c r="C256" i="17" s="1"/>
  <c r="O255" i="17"/>
  <c r="L255" i="17"/>
  <c r="I255" i="17"/>
  <c r="F255" i="17"/>
  <c r="C255" i="17" s="1"/>
  <c r="O254" i="17"/>
  <c r="L254" i="17"/>
  <c r="I254" i="17"/>
  <c r="F254" i="17"/>
  <c r="O253" i="17"/>
  <c r="O252" i="17" s="1"/>
  <c r="L253" i="17"/>
  <c r="I253" i="17"/>
  <c r="F253" i="17"/>
  <c r="F252" i="17" s="1"/>
  <c r="N252" i="17"/>
  <c r="M252" i="17"/>
  <c r="L252" i="17"/>
  <c r="L251" i="17" s="1"/>
  <c r="K252" i="17"/>
  <c r="K251" i="17" s="1"/>
  <c r="J252" i="17"/>
  <c r="H252" i="17"/>
  <c r="H251" i="17" s="1"/>
  <c r="G252" i="17"/>
  <c r="G251" i="17" s="1"/>
  <c r="E252" i="17"/>
  <c r="D252" i="17"/>
  <c r="N251" i="17"/>
  <c r="M251" i="17"/>
  <c r="J251" i="17"/>
  <c r="E251" i="17"/>
  <c r="D251" i="17"/>
  <c r="O250" i="17"/>
  <c r="L250" i="17"/>
  <c r="I250" i="17"/>
  <c r="F250" i="17"/>
  <c r="O249" i="17"/>
  <c r="L249" i="17"/>
  <c r="I249" i="17"/>
  <c r="F249" i="17"/>
  <c r="O248" i="17"/>
  <c r="O246" i="17" s="1"/>
  <c r="L248" i="17"/>
  <c r="I248" i="17"/>
  <c r="F248" i="17"/>
  <c r="C248" i="17" s="1"/>
  <c r="O247" i="17"/>
  <c r="L247" i="17"/>
  <c r="L246" i="17" s="1"/>
  <c r="I247" i="17"/>
  <c r="I246" i="17" s="1"/>
  <c r="F247" i="17"/>
  <c r="N246" i="17"/>
  <c r="M246" i="17"/>
  <c r="K246" i="17"/>
  <c r="J246" i="17"/>
  <c r="H246" i="17"/>
  <c r="G246" i="17"/>
  <c r="E246" i="17"/>
  <c r="D246" i="17"/>
  <c r="O245" i="17"/>
  <c r="L245" i="17"/>
  <c r="I245" i="17"/>
  <c r="F245" i="17"/>
  <c r="O244" i="17"/>
  <c r="L244" i="17"/>
  <c r="I244" i="17"/>
  <c r="F244" i="17"/>
  <c r="C244" i="17"/>
  <c r="O243" i="17"/>
  <c r="L243" i="17"/>
  <c r="I243" i="17"/>
  <c r="F243" i="17"/>
  <c r="C243" i="17" s="1"/>
  <c r="O242" i="17"/>
  <c r="L242" i="17"/>
  <c r="I242" i="17"/>
  <c r="F242" i="17"/>
  <c r="O241" i="17"/>
  <c r="L241" i="17"/>
  <c r="I241" i="17"/>
  <c r="F241" i="17"/>
  <c r="C241" i="17" s="1"/>
  <c r="O240" i="17"/>
  <c r="L240" i="17"/>
  <c r="I240" i="17"/>
  <c r="F240" i="17"/>
  <c r="O239" i="17"/>
  <c r="L239" i="17"/>
  <c r="L238" i="17" s="1"/>
  <c r="I239" i="17"/>
  <c r="I238" i="17" s="1"/>
  <c r="F239" i="17"/>
  <c r="N238" i="17"/>
  <c r="M238" i="17"/>
  <c r="K238" i="17"/>
  <c r="J238" i="17"/>
  <c r="H238" i="17"/>
  <c r="G238" i="17"/>
  <c r="E238" i="17"/>
  <c r="D238" i="17"/>
  <c r="O237" i="17"/>
  <c r="L237" i="17"/>
  <c r="I237" i="17"/>
  <c r="F237" i="17"/>
  <c r="C237" i="17" s="1"/>
  <c r="O236" i="17"/>
  <c r="L236" i="17"/>
  <c r="L235" i="17" s="1"/>
  <c r="L231" i="17" s="1"/>
  <c r="I236" i="17"/>
  <c r="F236" i="17"/>
  <c r="F235" i="17" s="1"/>
  <c r="N235" i="17"/>
  <c r="M235" i="17"/>
  <c r="K235" i="17"/>
  <c r="J235" i="17"/>
  <c r="I235" i="17"/>
  <c r="H235" i="17"/>
  <c r="G235" i="17"/>
  <c r="E235" i="17"/>
  <c r="D235" i="17"/>
  <c r="O234" i="17"/>
  <c r="L234" i="17"/>
  <c r="L233" i="17" s="1"/>
  <c r="I234" i="17"/>
  <c r="F234" i="17"/>
  <c r="O233" i="17"/>
  <c r="N233" i="17"/>
  <c r="N231" i="17" s="1"/>
  <c r="N230" i="17" s="1"/>
  <c r="M233" i="17"/>
  <c r="K233" i="17"/>
  <c r="K231" i="17" s="1"/>
  <c r="K230" i="17" s="1"/>
  <c r="J233" i="17"/>
  <c r="J231" i="17" s="1"/>
  <c r="H233" i="17"/>
  <c r="G233" i="17"/>
  <c r="G231" i="17" s="1"/>
  <c r="F233" i="17"/>
  <c r="E233" i="17"/>
  <c r="D233" i="17"/>
  <c r="O232" i="17"/>
  <c r="L232" i="17"/>
  <c r="C232" i="17" s="1"/>
  <c r="I232" i="17"/>
  <c r="F232" i="17"/>
  <c r="M231" i="17"/>
  <c r="H231" i="17"/>
  <c r="E231" i="17"/>
  <c r="E230" i="17" s="1"/>
  <c r="D231" i="17"/>
  <c r="O229" i="17"/>
  <c r="L229" i="17"/>
  <c r="I229" i="17"/>
  <c r="F229" i="17"/>
  <c r="C229" i="17" s="1"/>
  <c r="O228" i="17"/>
  <c r="O227" i="17" s="1"/>
  <c r="L228" i="17"/>
  <c r="I228" i="17"/>
  <c r="I227" i="17" s="1"/>
  <c r="F228" i="17"/>
  <c r="F227" i="17" s="1"/>
  <c r="N227" i="17"/>
  <c r="M227" i="17"/>
  <c r="L227" i="17"/>
  <c r="K227" i="17"/>
  <c r="J227" i="17"/>
  <c r="H227" i="17"/>
  <c r="G227" i="17"/>
  <c r="E227" i="17"/>
  <c r="D227" i="17"/>
  <c r="O226" i="17"/>
  <c r="L226" i="17"/>
  <c r="I226" i="17"/>
  <c r="F226" i="17"/>
  <c r="C226" i="17"/>
  <c r="O225" i="17"/>
  <c r="L225" i="17"/>
  <c r="I225" i="17"/>
  <c r="F225" i="17"/>
  <c r="C225" i="17" s="1"/>
  <c r="O224" i="17"/>
  <c r="L224" i="17"/>
  <c r="I224" i="17"/>
  <c r="F224" i="17"/>
  <c r="C224" i="17" s="1"/>
  <c r="O223" i="17"/>
  <c r="L223" i="17"/>
  <c r="I223" i="17"/>
  <c r="F223" i="17"/>
  <c r="O222" i="17"/>
  <c r="L222" i="17"/>
  <c r="I222" i="17"/>
  <c r="F222" i="17"/>
  <c r="O221" i="17"/>
  <c r="L221" i="17"/>
  <c r="I221" i="17"/>
  <c r="F221" i="17"/>
  <c r="C221" i="17" s="1"/>
  <c r="O220" i="17"/>
  <c r="L220" i="17"/>
  <c r="I220" i="17"/>
  <c r="F220" i="17"/>
  <c r="O219" i="17"/>
  <c r="L219" i="17"/>
  <c r="I219" i="17"/>
  <c r="F219" i="17"/>
  <c r="O218" i="17"/>
  <c r="L218" i="17"/>
  <c r="I218" i="17"/>
  <c r="C218" i="17" s="1"/>
  <c r="F218" i="17"/>
  <c r="O217" i="17"/>
  <c r="L217" i="17"/>
  <c r="I217" i="17"/>
  <c r="F217" i="17"/>
  <c r="O216" i="17"/>
  <c r="N216" i="17"/>
  <c r="M216" i="17"/>
  <c r="K216" i="17"/>
  <c r="J216" i="17"/>
  <c r="H216" i="17"/>
  <c r="G216" i="17"/>
  <c r="E216" i="17"/>
  <c r="D216" i="17"/>
  <c r="O215" i="17"/>
  <c r="L215" i="17"/>
  <c r="I215" i="17"/>
  <c r="F215" i="17"/>
  <c r="O214" i="17"/>
  <c r="L214" i="17"/>
  <c r="C214" i="17" s="1"/>
  <c r="I214" i="17"/>
  <c r="F214" i="17"/>
  <c r="O213" i="17"/>
  <c r="L213" i="17"/>
  <c r="I213" i="17"/>
  <c r="F213" i="17"/>
  <c r="O212" i="17"/>
  <c r="L212" i="17"/>
  <c r="I212" i="17"/>
  <c r="F212" i="17"/>
  <c r="C212" i="17" s="1"/>
  <c r="O211" i="17"/>
  <c r="L211" i="17"/>
  <c r="I211" i="17"/>
  <c r="F211" i="17"/>
  <c r="O210" i="17"/>
  <c r="L210" i="17"/>
  <c r="I210" i="17"/>
  <c r="F210" i="17"/>
  <c r="O209" i="17"/>
  <c r="L209" i="17"/>
  <c r="I209" i="17"/>
  <c r="F209" i="17"/>
  <c r="C209" i="17"/>
  <c r="O208" i="17"/>
  <c r="L208" i="17"/>
  <c r="I208" i="17"/>
  <c r="F208" i="17"/>
  <c r="O207" i="17"/>
  <c r="L207" i="17"/>
  <c r="I207" i="17"/>
  <c r="F207" i="17"/>
  <c r="O206" i="17"/>
  <c r="L206" i="17"/>
  <c r="L205" i="17" s="1"/>
  <c r="I206" i="17"/>
  <c r="I205" i="17" s="1"/>
  <c r="F206" i="17"/>
  <c r="N205" i="17"/>
  <c r="N204" i="17" s="1"/>
  <c r="M205" i="17"/>
  <c r="K205" i="17"/>
  <c r="K204" i="17" s="1"/>
  <c r="J205" i="17"/>
  <c r="J204" i="17" s="1"/>
  <c r="H205" i="17"/>
  <c r="H204" i="17" s="1"/>
  <c r="H195" i="17" s="1"/>
  <c r="G205" i="17"/>
  <c r="E205" i="17"/>
  <c r="D205" i="17"/>
  <c r="M204" i="17"/>
  <c r="G204" i="17"/>
  <c r="D204" i="17"/>
  <c r="O203" i="17"/>
  <c r="L203" i="17"/>
  <c r="I203" i="17"/>
  <c r="F203" i="17"/>
  <c r="C203" i="17" s="1"/>
  <c r="O202" i="17"/>
  <c r="L202" i="17"/>
  <c r="I202" i="17"/>
  <c r="F202" i="17"/>
  <c r="O201" i="17"/>
  <c r="L201" i="17"/>
  <c r="I201" i="17"/>
  <c r="F201" i="17"/>
  <c r="C201" i="17" s="1"/>
  <c r="O200" i="17"/>
  <c r="O198" i="17" s="1"/>
  <c r="L200" i="17"/>
  <c r="I200" i="17"/>
  <c r="F200" i="17"/>
  <c r="C200" i="17" s="1"/>
  <c r="O199" i="17"/>
  <c r="L199" i="17"/>
  <c r="L198" i="17" s="1"/>
  <c r="I199" i="17"/>
  <c r="F199" i="17"/>
  <c r="N198" i="17"/>
  <c r="N196" i="17" s="1"/>
  <c r="M198" i="17"/>
  <c r="K198" i="17"/>
  <c r="J198" i="17"/>
  <c r="J196" i="17" s="1"/>
  <c r="J195" i="17" s="1"/>
  <c r="I198" i="17"/>
  <c r="H198" i="17"/>
  <c r="G198" i="17"/>
  <c r="F198" i="17"/>
  <c r="E198" i="17"/>
  <c r="D198" i="17"/>
  <c r="D196" i="17" s="1"/>
  <c r="D195" i="17" s="1"/>
  <c r="O197" i="17"/>
  <c r="L197" i="17"/>
  <c r="I197" i="17"/>
  <c r="I196" i="17" s="1"/>
  <c r="F197" i="17"/>
  <c r="C197" i="17" s="1"/>
  <c r="M196" i="17"/>
  <c r="L196" i="17"/>
  <c r="K196" i="17"/>
  <c r="H196" i="17"/>
  <c r="G196" i="17"/>
  <c r="G195" i="17" s="1"/>
  <c r="E196" i="17"/>
  <c r="N195" i="17"/>
  <c r="N194" i="17" s="1"/>
  <c r="M195" i="17"/>
  <c r="O193" i="17"/>
  <c r="L193" i="17"/>
  <c r="L192" i="17" s="1"/>
  <c r="L191" i="17" s="1"/>
  <c r="I193" i="17"/>
  <c r="F193" i="17"/>
  <c r="F192" i="17" s="1"/>
  <c r="O192" i="17"/>
  <c r="O191" i="17" s="1"/>
  <c r="N192" i="17"/>
  <c r="N191" i="17" s="1"/>
  <c r="N187" i="17" s="1"/>
  <c r="M192" i="17"/>
  <c r="K192" i="17"/>
  <c r="K191" i="17" s="1"/>
  <c r="J192" i="17"/>
  <c r="I192" i="17"/>
  <c r="H192" i="17"/>
  <c r="G192" i="17"/>
  <c r="G191" i="17" s="1"/>
  <c r="E192" i="17"/>
  <c r="E191" i="17" s="1"/>
  <c r="D192" i="17"/>
  <c r="M191" i="17"/>
  <c r="J191" i="17"/>
  <c r="I191" i="17"/>
  <c r="H191" i="17"/>
  <c r="F191" i="17"/>
  <c r="D191" i="17"/>
  <c r="O190" i="17"/>
  <c r="L190" i="17"/>
  <c r="I190" i="17"/>
  <c r="F190" i="17"/>
  <c r="C190" i="17"/>
  <c r="O189" i="17"/>
  <c r="L189" i="17"/>
  <c r="I189" i="17"/>
  <c r="I188" i="17" s="1"/>
  <c r="I187" i="17" s="1"/>
  <c r="F189" i="17"/>
  <c r="F188" i="17" s="1"/>
  <c r="N188" i="17"/>
  <c r="M188" i="17"/>
  <c r="M187" i="17" s="1"/>
  <c r="L188" i="17"/>
  <c r="K188" i="17"/>
  <c r="J188" i="17"/>
  <c r="H188" i="17"/>
  <c r="H187" i="17" s="1"/>
  <c r="G188" i="17"/>
  <c r="G187" i="17" s="1"/>
  <c r="E188" i="17"/>
  <c r="E187" i="17" s="1"/>
  <c r="D188" i="17"/>
  <c r="D187" i="17" s="1"/>
  <c r="K187" i="17"/>
  <c r="J187" i="17"/>
  <c r="O186" i="17"/>
  <c r="L186" i="17"/>
  <c r="C186" i="17" s="1"/>
  <c r="I186" i="17"/>
  <c r="F186" i="17"/>
  <c r="O185" i="17"/>
  <c r="O184" i="17" s="1"/>
  <c r="L185" i="17"/>
  <c r="L184" i="17" s="1"/>
  <c r="I185" i="17"/>
  <c r="F185" i="17"/>
  <c r="F184" i="17" s="1"/>
  <c r="N184" i="17"/>
  <c r="M184" i="17"/>
  <c r="K184" i="17"/>
  <c r="J184" i="17"/>
  <c r="I184" i="17"/>
  <c r="H184" i="17"/>
  <c r="G184" i="17"/>
  <c r="E184" i="17"/>
  <c r="D184" i="17"/>
  <c r="O183" i="17"/>
  <c r="L183" i="17"/>
  <c r="I183" i="17"/>
  <c r="F183" i="17"/>
  <c r="O182" i="17"/>
  <c r="L182" i="17"/>
  <c r="I182" i="17"/>
  <c r="F182" i="17"/>
  <c r="C182" i="17" s="1"/>
  <c r="O181" i="17"/>
  <c r="L181" i="17"/>
  <c r="I181" i="17"/>
  <c r="F181" i="17"/>
  <c r="O180" i="17"/>
  <c r="L180" i="17"/>
  <c r="L179" i="17" s="1"/>
  <c r="I180" i="17"/>
  <c r="I179" i="17" s="1"/>
  <c r="F180" i="17"/>
  <c r="N179" i="17"/>
  <c r="M179" i="17"/>
  <c r="K179" i="17"/>
  <c r="J179" i="17"/>
  <c r="H179" i="17"/>
  <c r="G179" i="17"/>
  <c r="F179" i="17"/>
  <c r="E179" i="17"/>
  <c r="D179" i="17"/>
  <c r="O178" i="17"/>
  <c r="L178" i="17"/>
  <c r="I178" i="17"/>
  <c r="F178" i="17"/>
  <c r="C178" i="17"/>
  <c r="O177" i="17"/>
  <c r="L177" i="17"/>
  <c r="I177" i="17"/>
  <c r="F177" i="17"/>
  <c r="C177" i="17" s="1"/>
  <c r="O176" i="17"/>
  <c r="L176" i="17"/>
  <c r="L175" i="17" s="1"/>
  <c r="I176" i="17"/>
  <c r="I175" i="17" s="1"/>
  <c r="F176" i="17"/>
  <c r="C176" i="17" s="1"/>
  <c r="N175" i="17"/>
  <c r="N174" i="17" s="1"/>
  <c r="N173" i="17" s="1"/>
  <c r="M175" i="17"/>
  <c r="M174" i="17" s="1"/>
  <c r="M173" i="17" s="1"/>
  <c r="K175" i="17"/>
  <c r="J175" i="17"/>
  <c r="J174" i="17" s="1"/>
  <c r="J173" i="17" s="1"/>
  <c r="H175" i="17"/>
  <c r="H174" i="17" s="1"/>
  <c r="H173" i="17" s="1"/>
  <c r="G175" i="17"/>
  <c r="E175" i="17"/>
  <c r="E174" i="17" s="1"/>
  <c r="E173" i="17" s="1"/>
  <c r="D175" i="17"/>
  <c r="K174" i="17"/>
  <c r="K173" i="17" s="1"/>
  <c r="G174" i="17"/>
  <c r="G173" i="17" s="1"/>
  <c r="D174" i="17"/>
  <c r="D173" i="17" s="1"/>
  <c r="O172" i="17"/>
  <c r="L172" i="17"/>
  <c r="I172" i="17"/>
  <c r="F172" i="17"/>
  <c r="O171" i="17"/>
  <c r="L171" i="17"/>
  <c r="I171" i="17"/>
  <c r="F171" i="17"/>
  <c r="O170" i="17"/>
  <c r="O166" i="17" s="1"/>
  <c r="O165" i="17" s="1"/>
  <c r="L170" i="17"/>
  <c r="I170" i="17"/>
  <c r="F170" i="17"/>
  <c r="C170" i="17"/>
  <c r="O169" i="17"/>
  <c r="L169" i="17"/>
  <c r="I169" i="17"/>
  <c r="F169" i="17"/>
  <c r="C169" i="17" s="1"/>
  <c r="O168" i="17"/>
  <c r="L168" i="17"/>
  <c r="I168" i="17"/>
  <c r="F168" i="17"/>
  <c r="C168" i="17" s="1"/>
  <c r="O167" i="17"/>
  <c r="L167" i="17"/>
  <c r="I167" i="17"/>
  <c r="F167" i="17"/>
  <c r="N166" i="17"/>
  <c r="N165" i="17" s="1"/>
  <c r="M166" i="17"/>
  <c r="K166" i="17"/>
  <c r="K165" i="17" s="1"/>
  <c r="J166" i="17"/>
  <c r="J165" i="17" s="1"/>
  <c r="H166" i="17"/>
  <c r="H165" i="17" s="1"/>
  <c r="G166" i="17"/>
  <c r="G165" i="17" s="1"/>
  <c r="E166" i="17"/>
  <c r="D166" i="17"/>
  <c r="M165" i="17"/>
  <c r="E165" i="17"/>
  <c r="D165" i="17"/>
  <c r="O164" i="17"/>
  <c r="L164" i="17"/>
  <c r="I164" i="17"/>
  <c r="F164" i="17"/>
  <c r="O163" i="17"/>
  <c r="L163" i="17"/>
  <c r="I163" i="17"/>
  <c r="F163" i="17"/>
  <c r="O162" i="17"/>
  <c r="L162" i="17"/>
  <c r="I162" i="17"/>
  <c r="F162" i="17"/>
  <c r="C162" i="17" s="1"/>
  <c r="O161" i="17"/>
  <c r="O160" i="17" s="1"/>
  <c r="L161" i="17"/>
  <c r="L160" i="17" s="1"/>
  <c r="I161" i="17"/>
  <c r="F161" i="17"/>
  <c r="N160" i="17"/>
  <c r="M160" i="17"/>
  <c r="K160" i="17"/>
  <c r="J160" i="17"/>
  <c r="I160" i="17"/>
  <c r="H160" i="17"/>
  <c r="G160" i="17"/>
  <c r="E160" i="17"/>
  <c r="D160" i="17"/>
  <c r="O159" i="17"/>
  <c r="L159" i="17"/>
  <c r="I159" i="17"/>
  <c r="F159" i="17"/>
  <c r="O158" i="17"/>
  <c r="L158" i="17"/>
  <c r="I158" i="17"/>
  <c r="F158" i="17"/>
  <c r="C158" i="17" s="1"/>
  <c r="O157" i="17"/>
  <c r="L157" i="17"/>
  <c r="I157" i="17"/>
  <c r="F157" i="17"/>
  <c r="O156" i="17"/>
  <c r="L156" i="17"/>
  <c r="I156" i="17"/>
  <c r="F156" i="17"/>
  <c r="O155" i="17"/>
  <c r="L155" i="17"/>
  <c r="I155" i="17"/>
  <c r="F155" i="17"/>
  <c r="O154" i="17"/>
  <c r="L154" i="17"/>
  <c r="I154" i="17"/>
  <c r="F154" i="17"/>
  <c r="C154" i="17" s="1"/>
  <c r="O153" i="17"/>
  <c r="L153" i="17"/>
  <c r="I153" i="17"/>
  <c r="F153" i="17"/>
  <c r="O152" i="17"/>
  <c r="L152" i="17"/>
  <c r="L151" i="17" s="1"/>
  <c r="I152" i="17"/>
  <c r="I151" i="17" s="1"/>
  <c r="F152" i="17"/>
  <c r="N151" i="17"/>
  <c r="M151" i="17"/>
  <c r="K151" i="17"/>
  <c r="J151" i="17"/>
  <c r="H151" i="17"/>
  <c r="G151" i="17"/>
  <c r="F151" i="17"/>
  <c r="E151" i="17"/>
  <c r="D151" i="17"/>
  <c r="O150" i="17"/>
  <c r="L150" i="17"/>
  <c r="C150" i="17" s="1"/>
  <c r="I150" i="17"/>
  <c r="F150" i="17"/>
  <c r="O149" i="17"/>
  <c r="L149" i="17"/>
  <c r="I149" i="17"/>
  <c r="F149" i="17"/>
  <c r="C149" i="17" s="1"/>
  <c r="O148" i="17"/>
  <c r="L148" i="17"/>
  <c r="I148" i="17"/>
  <c r="F148" i="17"/>
  <c r="C148" i="17" s="1"/>
  <c r="O147" i="17"/>
  <c r="L147" i="17"/>
  <c r="I147" i="17"/>
  <c r="F147" i="17"/>
  <c r="O146" i="17"/>
  <c r="L146" i="17"/>
  <c r="I146" i="17"/>
  <c r="F146" i="17"/>
  <c r="C146" i="17" s="1"/>
  <c r="O145" i="17"/>
  <c r="L145" i="17"/>
  <c r="I145" i="17"/>
  <c r="I144" i="17" s="1"/>
  <c r="F145" i="17"/>
  <c r="F144" i="17" s="1"/>
  <c r="N144" i="17"/>
  <c r="M144" i="17"/>
  <c r="K144" i="17"/>
  <c r="J144" i="17"/>
  <c r="H144" i="17"/>
  <c r="G144" i="17"/>
  <c r="E144" i="17"/>
  <c r="D144" i="17"/>
  <c r="O143" i="17"/>
  <c r="L143" i="17"/>
  <c r="C143" i="17" s="1"/>
  <c r="I143" i="17"/>
  <c r="F143" i="17"/>
  <c r="O142" i="17"/>
  <c r="O141" i="17" s="1"/>
  <c r="L142" i="17"/>
  <c r="L141" i="17" s="1"/>
  <c r="I142" i="17"/>
  <c r="F142" i="17"/>
  <c r="F141" i="17" s="1"/>
  <c r="N141" i="17"/>
  <c r="M141" i="17"/>
  <c r="K141" i="17"/>
  <c r="J141" i="17"/>
  <c r="I141" i="17"/>
  <c r="H141" i="17"/>
  <c r="G141" i="17"/>
  <c r="E141" i="17"/>
  <c r="D141" i="17"/>
  <c r="O140" i="17"/>
  <c r="L140" i="17"/>
  <c r="I140" i="17"/>
  <c r="F140" i="17"/>
  <c r="O139" i="17"/>
  <c r="L139" i="17"/>
  <c r="I139" i="17"/>
  <c r="F139" i="17"/>
  <c r="O138" i="17"/>
  <c r="L138" i="17"/>
  <c r="I138" i="17"/>
  <c r="F138" i="17"/>
  <c r="C138" i="17" s="1"/>
  <c r="O137" i="17"/>
  <c r="O136" i="17" s="1"/>
  <c r="L137" i="17"/>
  <c r="I137" i="17"/>
  <c r="I136" i="17" s="1"/>
  <c r="F137" i="17"/>
  <c r="N136" i="17"/>
  <c r="M136" i="17"/>
  <c r="K136" i="17"/>
  <c r="J136" i="17"/>
  <c r="H136" i="17"/>
  <c r="G136" i="17"/>
  <c r="E136" i="17"/>
  <c r="D136" i="17"/>
  <c r="O135" i="17"/>
  <c r="L135" i="17"/>
  <c r="C135" i="17" s="1"/>
  <c r="I135" i="17"/>
  <c r="F135" i="17"/>
  <c r="O134" i="17"/>
  <c r="L134" i="17"/>
  <c r="I134" i="17"/>
  <c r="F134" i="17"/>
  <c r="C134" i="17"/>
  <c r="O133" i="17"/>
  <c r="L133" i="17"/>
  <c r="I133" i="17"/>
  <c r="F133" i="17"/>
  <c r="C133" i="17" s="1"/>
  <c r="O132" i="17"/>
  <c r="L132" i="17"/>
  <c r="I132" i="17"/>
  <c r="I131" i="17" s="1"/>
  <c r="F132" i="17"/>
  <c r="C132" i="17" s="1"/>
  <c r="N131" i="17"/>
  <c r="N130" i="17" s="1"/>
  <c r="M131" i="17"/>
  <c r="M130" i="17" s="1"/>
  <c r="K131" i="17"/>
  <c r="J131" i="17"/>
  <c r="J130" i="17" s="1"/>
  <c r="H131" i="17"/>
  <c r="H130" i="17" s="1"/>
  <c r="G131" i="17"/>
  <c r="E131" i="17"/>
  <c r="E130" i="17" s="1"/>
  <c r="D131" i="17"/>
  <c r="K130" i="17"/>
  <c r="G130" i="17"/>
  <c r="D130" i="17"/>
  <c r="O129" i="17"/>
  <c r="O128" i="17" s="1"/>
  <c r="L129" i="17"/>
  <c r="I129" i="17"/>
  <c r="I128" i="17" s="1"/>
  <c r="F129" i="17"/>
  <c r="F128" i="17" s="1"/>
  <c r="N128" i="17"/>
  <c r="M128" i="17"/>
  <c r="L128" i="17"/>
  <c r="K128" i="17"/>
  <c r="J128" i="17"/>
  <c r="H128" i="17"/>
  <c r="G128" i="17"/>
  <c r="E128" i="17"/>
  <c r="D128" i="17"/>
  <c r="O127" i="17"/>
  <c r="L127" i="17"/>
  <c r="I127" i="17"/>
  <c r="F127" i="17"/>
  <c r="O126" i="17"/>
  <c r="L126" i="17"/>
  <c r="I126" i="17"/>
  <c r="F126" i="17"/>
  <c r="C126" i="17"/>
  <c r="O125" i="17"/>
  <c r="L125" i="17"/>
  <c r="I125" i="17"/>
  <c r="F125" i="17"/>
  <c r="C125" i="17" s="1"/>
  <c r="O124" i="17"/>
  <c r="L124" i="17"/>
  <c r="I124" i="17"/>
  <c r="F124" i="17"/>
  <c r="C124" i="17" s="1"/>
  <c r="O123" i="17"/>
  <c r="L123" i="17"/>
  <c r="I123" i="17"/>
  <c r="I122" i="17" s="1"/>
  <c r="F123" i="17"/>
  <c r="O122" i="17"/>
  <c r="N122" i="17"/>
  <c r="M122" i="17"/>
  <c r="K122" i="17"/>
  <c r="J122" i="17"/>
  <c r="H122" i="17"/>
  <c r="G122" i="17"/>
  <c r="E122" i="17"/>
  <c r="D122" i="17"/>
  <c r="O121" i="17"/>
  <c r="L121" i="17"/>
  <c r="I121" i="17"/>
  <c r="F121" i="17"/>
  <c r="O120" i="17"/>
  <c r="L120" i="17"/>
  <c r="I120" i="17"/>
  <c r="F120" i="17"/>
  <c r="O119" i="17"/>
  <c r="L119" i="17"/>
  <c r="I119" i="17"/>
  <c r="F119" i="17"/>
  <c r="O118" i="17"/>
  <c r="L118" i="17"/>
  <c r="I118" i="17"/>
  <c r="F118" i="17"/>
  <c r="C118" i="17" s="1"/>
  <c r="O117" i="17"/>
  <c r="O116" i="17" s="1"/>
  <c r="L117" i="17"/>
  <c r="I117" i="17"/>
  <c r="I116" i="17" s="1"/>
  <c r="F117" i="17"/>
  <c r="N116" i="17"/>
  <c r="M116" i="17"/>
  <c r="K116" i="17"/>
  <c r="J116" i="17"/>
  <c r="H116" i="17"/>
  <c r="G116" i="17"/>
  <c r="E116" i="17"/>
  <c r="D116" i="17"/>
  <c r="O115" i="17"/>
  <c r="L115" i="17"/>
  <c r="C115" i="17" s="1"/>
  <c r="I115" i="17"/>
  <c r="F115" i="17"/>
  <c r="O114" i="17"/>
  <c r="L114" i="17"/>
  <c r="C114" i="17" s="1"/>
  <c r="I114" i="17"/>
  <c r="F114" i="17"/>
  <c r="O113" i="17"/>
  <c r="O112" i="17" s="1"/>
  <c r="L113" i="17"/>
  <c r="I113" i="17"/>
  <c r="F113" i="17"/>
  <c r="F112" i="17" s="1"/>
  <c r="N112" i="17"/>
  <c r="M112" i="17"/>
  <c r="K112" i="17"/>
  <c r="J112" i="17"/>
  <c r="I112" i="17"/>
  <c r="H112" i="17"/>
  <c r="G112" i="17"/>
  <c r="E112" i="17"/>
  <c r="D112" i="17"/>
  <c r="O111" i="17"/>
  <c r="L111" i="17"/>
  <c r="I111" i="17"/>
  <c r="F111" i="17"/>
  <c r="O110" i="17"/>
  <c r="L110" i="17"/>
  <c r="I110" i="17"/>
  <c r="F110" i="17"/>
  <c r="C110" i="17" s="1"/>
  <c r="O109" i="17"/>
  <c r="L109" i="17"/>
  <c r="I109" i="17"/>
  <c r="F109" i="17"/>
  <c r="O108" i="17"/>
  <c r="L108" i="17"/>
  <c r="I108" i="17"/>
  <c r="F108" i="17"/>
  <c r="O107" i="17"/>
  <c r="L107" i="17"/>
  <c r="I107" i="17"/>
  <c r="F107" i="17"/>
  <c r="O106" i="17"/>
  <c r="L106" i="17"/>
  <c r="I106" i="17"/>
  <c r="F106" i="17"/>
  <c r="C106" i="17" s="1"/>
  <c r="O105" i="17"/>
  <c r="L105" i="17"/>
  <c r="I105" i="17"/>
  <c r="F105" i="17"/>
  <c r="O104" i="17"/>
  <c r="L104" i="17"/>
  <c r="L103" i="17" s="1"/>
  <c r="I104" i="17"/>
  <c r="F104" i="17"/>
  <c r="N103" i="17"/>
  <c r="M103" i="17"/>
  <c r="K103" i="17"/>
  <c r="J103" i="17"/>
  <c r="H103" i="17"/>
  <c r="G103" i="17"/>
  <c r="E103" i="17"/>
  <c r="D103" i="17"/>
  <c r="O102" i="17"/>
  <c r="L102" i="17"/>
  <c r="I102" i="17"/>
  <c r="F102" i="17"/>
  <c r="C102" i="17"/>
  <c r="O101" i="17"/>
  <c r="L101" i="17"/>
  <c r="I101" i="17"/>
  <c r="F101" i="17"/>
  <c r="C101" i="17" s="1"/>
  <c r="O100" i="17"/>
  <c r="L100" i="17"/>
  <c r="I100" i="17"/>
  <c r="F100" i="17"/>
  <c r="C100" i="17" s="1"/>
  <c r="O99" i="17"/>
  <c r="L99" i="17"/>
  <c r="I99" i="17"/>
  <c r="F99" i="17"/>
  <c r="O98" i="17"/>
  <c r="L98" i="17"/>
  <c r="I98" i="17"/>
  <c r="F98" i="17"/>
  <c r="C98" i="17" s="1"/>
  <c r="O97" i="17"/>
  <c r="L97" i="17"/>
  <c r="I97" i="17"/>
  <c r="F97" i="17"/>
  <c r="O96" i="17"/>
  <c r="L96" i="17"/>
  <c r="I96" i="17"/>
  <c r="I95" i="17" s="1"/>
  <c r="F96" i="17"/>
  <c r="N95" i="17"/>
  <c r="M95" i="17"/>
  <c r="K95" i="17"/>
  <c r="J95" i="17"/>
  <c r="H95" i="17"/>
  <c r="G95" i="17"/>
  <c r="E95" i="17"/>
  <c r="D95" i="17"/>
  <c r="O94" i="17"/>
  <c r="L94" i="17"/>
  <c r="I94" i="17"/>
  <c r="F94" i="17"/>
  <c r="C94" i="17" s="1"/>
  <c r="O93" i="17"/>
  <c r="L93" i="17"/>
  <c r="I93" i="17"/>
  <c r="F93" i="17"/>
  <c r="O92" i="17"/>
  <c r="L92" i="17"/>
  <c r="I92" i="17"/>
  <c r="F92" i="17"/>
  <c r="O91" i="17"/>
  <c r="L91" i="17"/>
  <c r="I91" i="17"/>
  <c r="F91" i="17"/>
  <c r="O90" i="17"/>
  <c r="L90" i="17"/>
  <c r="I90" i="17"/>
  <c r="F90" i="17"/>
  <c r="O89" i="17"/>
  <c r="N89" i="17"/>
  <c r="M89" i="17"/>
  <c r="K89" i="17"/>
  <c r="J89" i="17"/>
  <c r="H89" i="17"/>
  <c r="G89" i="17"/>
  <c r="E89" i="17"/>
  <c r="D89" i="17"/>
  <c r="O88" i="17"/>
  <c r="L88" i="17"/>
  <c r="I88" i="17"/>
  <c r="F88" i="17"/>
  <c r="O87" i="17"/>
  <c r="L87" i="17"/>
  <c r="I87" i="17"/>
  <c r="F87" i="17"/>
  <c r="C87" i="17" s="1"/>
  <c r="O86" i="17"/>
  <c r="L86" i="17"/>
  <c r="I86" i="17"/>
  <c r="F86" i="17"/>
  <c r="O85" i="17"/>
  <c r="L85" i="17"/>
  <c r="I85" i="17"/>
  <c r="I84" i="17" s="1"/>
  <c r="F85" i="17"/>
  <c r="N84" i="17"/>
  <c r="M84" i="17"/>
  <c r="M83" i="17" s="1"/>
  <c r="K84" i="17"/>
  <c r="J84" i="17"/>
  <c r="J83" i="17" s="1"/>
  <c r="H84" i="17"/>
  <c r="G84" i="17"/>
  <c r="E84" i="17"/>
  <c r="E83" i="17" s="1"/>
  <c r="D84" i="17"/>
  <c r="N83" i="17"/>
  <c r="G83" i="17"/>
  <c r="O82" i="17"/>
  <c r="L82" i="17"/>
  <c r="I82" i="17"/>
  <c r="F82" i="17"/>
  <c r="C82" i="17" s="1"/>
  <c r="O81" i="17"/>
  <c r="L81" i="17"/>
  <c r="I81" i="17"/>
  <c r="I80" i="17" s="1"/>
  <c r="F81" i="17"/>
  <c r="N80" i="17"/>
  <c r="N76" i="17" s="1"/>
  <c r="N75" i="17" s="1"/>
  <c r="M80" i="17"/>
  <c r="L80" i="17"/>
  <c r="K80" i="17"/>
  <c r="J80" i="17"/>
  <c r="H80" i="17"/>
  <c r="G80" i="17"/>
  <c r="E80" i="17"/>
  <c r="D80" i="17"/>
  <c r="O79" i="17"/>
  <c r="L79" i="17"/>
  <c r="I79" i="17"/>
  <c r="F79" i="17"/>
  <c r="O78" i="17"/>
  <c r="L78" i="17"/>
  <c r="I78" i="17"/>
  <c r="F78" i="17"/>
  <c r="F77" i="17" s="1"/>
  <c r="O77" i="17"/>
  <c r="N77" i="17"/>
  <c r="M77" i="17"/>
  <c r="K77" i="17"/>
  <c r="K76" i="17" s="1"/>
  <c r="J77" i="17"/>
  <c r="H77" i="17"/>
  <c r="G77" i="17"/>
  <c r="G76" i="17" s="1"/>
  <c r="G75" i="17" s="1"/>
  <c r="E77" i="17"/>
  <c r="E76" i="17" s="1"/>
  <c r="E75" i="17" s="1"/>
  <c r="D77" i="17"/>
  <c r="M76" i="17"/>
  <c r="J76" i="17"/>
  <c r="H76" i="17"/>
  <c r="O74" i="17"/>
  <c r="L74" i="17"/>
  <c r="C74" i="17" s="1"/>
  <c r="I74" i="17"/>
  <c r="F74" i="17"/>
  <c r="O73" i="17"/>
  <c r="L73" i="17"/>
  <c r="I73" i="17"/>
  <c r="F73" i="17"/>
  <c r="C73" i="17" s="1"/>
  <c r="O72" i="17"/>
  <c r="L72" i="17"/>
  <c r="I72" i="17"/>
  <c r="F72" i="17"/>
  <c r="O71" i="17"/>
  <c r="O69" i="17" s="1"/>
  <c r="O67" i="17" s="1"/>
  <c r="L71" i="17"/>
  <c r="I71" i="17"/>
  <c r="F71" i="17"/>
  <c r="C71" i="17"/>
  <c r="O70" i="17"/>
  <c r="L70" i="17"/>
  <c r="I70" i="17"/>
  <c r="F70" i="17"/>
  <c r="F69" i="17" s="1"/>
  <c r="N69" i="17"/>
  <c r="M69" i="17"/>
  <c r="K69" i="17"/>
  <c r="K67" i="17" s="1"/>
  <c r="J69" i="17"/>
  <c r="I69" i="17"/>
  <c r="H69" i="17"/>
  <c r="H67" i="17" s="1"/>
  <c r="G69" i="17"/>
  <c r="E69" i="17"/>
  <c r="E67" i="17" s="1"/>
  <c r="D69" i="17"/>
  <c r="D67" i="17" s="1"/>
  <c r="O68" i="17"/>
  <c r="L68" i="17"/>
  <c r="I68" i="17"/>
  <c r="I67" i="17" s="1"/>
  <c r="F68" i="17"/>
  <c r="N67" i="17"/>
  <c r="M67" i="17"/>
  <c r="J67" i="17"/>
  <c r="G67" i="17"/>
  <c r="O66" i="17"/>
  <c r="L66" i="17"/>
  <c r="I66" i="17"/>
  <c r="F66" i="17"/>
  <c r="C66" i="17" s="1"/>
  <c r="O65" i="17"/>
  <c r="L65" i="17"/>
  <c r="I65" i="17"/>
  <c r="F65" i="17"/>
  <c r="O64" i="17"/>
  <c r="L64" i="17"/>
  <c r="I64" i="17"/>
  <c r="F64" i="17"/>
  <c r="O63" i="17"/>
  <c r="L63" i="17"/>
  <c r="I63" i="17"/>
  <c r="F63" i="17"/>
  <c r="O62" i="17"/>
  <c r="L62" i="17"/>
  <c r="C62" i="17" s="1"/>
  <c r="I62" i="17"/>
  <c r="F62" i="17"/>
  <c r="O61" i="17"/>
  <c r="L61" i="17"/>
  <c r="I61" i="17"/>
  <c r="C61" i="17" s="1"/>
  <c r="F61" i="17"/>
  <c r="O60" i="17"/>
  <c r="L60" i="17"/>
  <c r="I60" i="17"/>
  <c r="F60" i="17"/>
  <c r="O59" i="17"/>
  <c r="L59" i="17"/>
  <c r="I59" i="17"/>
  <c r="F59" i="17"/>
  <c r="N58" i="17"/>
  <c r="M58" i="17"/>
  <c r="K58" i="17"/>
  <c r="J58" i="17"/>
  <c r="H58" i="17"/>
  <c r="H54" i="17" s="1"/>
  <c r="H53" i="17" s="1"/>
  <c r="G58" i="17"/>
  <c r="E58" i="17"/>
  <c r="D58" i="17"/>
  <c r="O57" i="17"/>
  <c r="L57" i="17"/>
  <c r="I57" i="17"/>
  <c r="F57" i="17"/>
  <c r="O56" i="17"/>
  <c r="L56" i="17"/>
  <c r="L55" i="17" s="1"/>
  <c r="I56" i="17"/>
  <c r="F56" i="17"/>
  <c r="O55" i="17"/>
  <c r="N55" i="17"/>
  <c r="M55" i="17"/>
  <c r="M54" i="17" s="1"/>
  <c r="K55" i="17"/>
  <c r="J55" i="17"/>
  <c r="I55" i="17"/>
  <c r="H55" i="17"/>
  <c r="G55" i="17"/>
  <c r="G54" i="17" s="1"/>
  <c r="G53" i="17" s="1"/>
  <c r="F55" i="17"/>
  <c r="C55" i="17" s="1"/>
  <c r="E55" i="17"/>
  <c r="E54" i="17" s="1"/>
  <c r="D55" i="17"/>
  <c r="N54" i="17"/>
  <c r="N53" i="17" s="1"/>
  <c r="K54" i="17"/>
  <c r="J54" i="17"/>
  <c r="J53" i="17" s="1"/>
  <c r="O47" i="17"/>
  <c r="C47" i="17" s="1"/>
  <c r="O46" i="17"/>
  <c r="C46" i="17"/>
  <c r="N45" i="17"/>
  <c r="M45" i="17"/>
  <c r="L44" i="17"/>
  <c r="I44" i="17"/>
  <c r="I43" i="17" s="1"/>
  <c r="I20" i="17" s="1"/>
  <c r="F44" i="17"/>
  <c r="L43" i="17"/>
  <c r="K43" i="17"/>
  <c r="J43" i="17"/>
  <c r="H43" i="17"/>
  <c r="G43" i="17"/>
  <c r="F43" i="17"/>
  <c r="E43" i="17"/>
  <c r="D43" i="17"/>
  <c r="F42" i="17"/>
  <c r="F41" i="17" s="1"/>
  <c r="C41" i="17" s="1"/>
  <c r="E41" i="17"/>
  <c r="D41" i="17"/>
  <c r="L40" i="17"/>
  <c r="C40" i="17" s="1"/>
  <c r="L39" i="17"/>
  <c r="C39" i="17" s="1"/>
  <c r="L38" i="17"/>
  <c r="C38" i="17" s="1"/>
  <c r="L37" i="17"/>
  <c r="L36" i="17" s="1"/>
  <c r="C36" i="17" s="1"/>
  <c r="K36" i="17"/>
  <c r="J36" i="17"/>
  <c r="L35" i="17"/>
  <c r="C35" i="17" s="1"/>
  <c r="L34" i="17"/>
  <c r="C34" i="17" s="1"/>
  <c r="K33" i="17"/>
  <c r="J33" i="17"/>
  <c r="L32" i="17"/>
  <c r="C32" i="17" s="1"/>
  <c r="K31" i="17"/>
  <c r="J31" i="17"/>
  <c r="L30" i="17"/>
  <c r="C30" i="17" s="1"/>
  <c r="L29" i="17"/>
  <c r="C29" i="17" s="1"/>
  <c r="L28" i="17"/>
  <c r="C28" i="17" s="1"/>
  <c r="K27" i="17"/>
  <c r="J27" i="17"/>
  <c r="J26" i="17" s="1"/>
  <c r="F25" i="17"/>
  <c r="C25" i="17" s="1"/>
  <c r="I24" i="17"/>
  <c r="F24" i="17"/>
  <c r="O23" i="17"/>
  <c r="L23" i="17"/>
  <c r="I23" i="17"/>
  <c r="F23" i="17"/>
  <c r="O22" i="17"/>
  <c r="L22" i="17"/>
  <c r="I22" i="17"/>
  <c r="I21" i="17" s="1"/>
  <c r="I289" i="17" s="1"/>
  <c r="F22" i="17"/>
  <c r="O21" i="17"/>
  <c r="O289" i="17" s="1"/>
  <c r="N21" i="17"/>
  <c r="M21" i="17"/>
  <c r="M289" i="17" s="1"/>
  <c r="M288" i="17" s="1"/>
  <c r="K21" i="17"/>
  <c r="K289" i="17" s="1"/>
  <c r="K288" i="17" s="1"/>
  <c r="J21" i="17"/>
  <c r="H21" i="17"/>
  <c r="H289" i="17" s="1"/>
  <c r="H288" i="17" s="1"/>
  <c r="G21" i="17"/>
  <c r="G289" i="17" s="1"/>
  <c r="G288" i="17" s="1"/>
  <c r="F21" i="17"/>
  <c r="E21" i="17"/>
  <c r="E289" i="17" s="1"/>
  <c r="E288" i="17" s="1"/>
  <c r="D21" i="17"/>
  <c r="D289" i="17" s="1"/>
  <c r="D288" i="17" s="1"/>
  <c r="M20" i="17"/>
  <c r="E20" i="17"/>
  <c r="D20" i="17"/>
  <c r="O298" i="16"/>
  <c r="L298" i="16"/>
  <c r="I298" i="16"/>
  <c r="F298" i="16"/>
  <c r="O297" i="16"/>
  <c r="L297" i="16"/>
  <c r="I297" i="16"/>
  <c r="C297" i="16" s="1"/>
  <c r="F297" i="16"/>
  <c r="O296" i="16"/>
  <c r="L296" i="16"/>
  <c r="I296" i="16"/>
  <c r="F296" i="16"/>
  <c r="O295" i="16"/>
  <c r="L295" i="16"/>
  <c r="I295" i="16"/>
  <c r="F295" i="16"/>
  <c r="C295" i="16" s="1"/>
  <c r="O294" i="16"/>
  <c r="L294" i="16"/>
  <c r="I294" i="16"/>
  <c r="F294" i="16"/>
  <c r="O293" i="16"/>
  <c r="L293" i="16"/>
  <c r="I293" i="16"/>
  <c r="C293" i="16" s="1"/>
  <c r="F293" i="16"/>
  <c r="O292" i="16"/>
  <c r="L292" i="16"/>
  <c r="I292" i="16"/>
  <c r="F292" i="16"/>
  <c r="O291" i="16"/>
  <c r="L291" i="16"/>
  <c r="I291" i="16"/>
  <c r="C291" i="16" s="1"/>
  <c r="F291" i="16"/>
  <c r="N290" i="16"/>
  <c r="M290" i="16"/>
  <c r="K290" i="16"/>
  <c r="J290" i="16"/>
  <c r="H290" i="16"/>
  <c r="G290" i="16"/>
  <c r="F290" i="16"/>
  <c r="E290" i="16"/>
  <c r="D290" i="16"/>
  <c r="O285" i="16"/>
  <c r="L285" i="16"/>
  <c r="I285" i="16"/>
  <c r="F285" i="16"/>
  <c r="C285" i="16" s="1"/>
  <c r="O284" i="16"/>
  <c r="L284" i="16"/>
  <c r="L283" i="16" s="1"/>
  <c r="I284" i="16"/>
  <c r="F284" i="16"/>
  <c r="O283" i="16"/>
  <c r="N283" i="16"/>
  <c r="M283" i="16"/>
  <c r="K283" i="16"/>
  <c r="J283" i="16"/>
  <c r="H283" i="16"/>
  <c r="G283" i="16"/>
  <c r="F283" i="16"/>
  <c r="E283" i="16"/>
  <c r="D283" i="16"/>
  <c r="O282" i="16"/>
  <c r="O281" i="16" s="1"/>
  <c r="L282" i="16"/>
  <c r="I282" i="16"/>
  <c r="F282" i="16"/>
  <c r="F281" i="16" s="1"/>
  <c r="N281" i="16"/>
  <c r="M281" i="16"/>
  <c r="L281" i="16"/>
  <c r="K281" i="16"/>
  <c r="J281" i="16"/>
  <c r="I281" i="16"/>
  <c r="H281" i="16"/>
  <c r="G281" i="16"/>
  <c r="E281" i="16"/>
  <c r="D281" i="16"/>
  <c r="O280" i="16"/>
  <c r="L280" i="16"/>
  <c r="I280" i="16"/>
  <c r="C280" i="16" s="1"/>
  <c r="F280" i="16"/>
  <c r="O279" i="16"/>
  <c r="L279" i="16"/>
  <c r="I279" i="16"/>
  <c r="F279" i="16"/>
  <c r="O278" i="16"/>
  <c r="L278" i="16"/>
  <c r="I278" i="16"/>
  <c r="F278" i="16"/>
  <c r="C278" i="16"/>
  <c r="O277" i="16"/>
  <c r="L277" i="16"/>
  <c r="L276" i="16" s="1"/>
  <c r="I277" i="16"/>
  <c r="F277" i="16"/>
  <c r="F276" i="16" s="1"/>
  <c r="N276" i="16"/>
  <c r="M276" i="16"/>
  <c r="K276" i="16"/>
  <c r="J276" i="16"/>
  <c r="I276" i="16"/>
  <c r="H276" i="16"/>
  <c r="G276" i="16"/>
  <c r="E276" i="16"/>
  <c r="D276" i="16"/>
  <c r="O275" i="16"/>
  <c r="L275" i="16"/>
  <c r="I275" i="16"/>
  <c r="F275" i="16"/>
  <c r="O274" i="16"/>
  <c r="L274" i="16"/>
  <c r="I274" i="16"/>
  <c r="C274" i="16" s="1"/>
  <c r="F274" i="16"/>
  <c r="O273" i="16"/>
  <c r="L273" i="16"/>
  <c r="L272" i="16" s="1"/>
  <c r="I273" i="16"/>
  <c r="F273" i="16"/>
  <c r="F272" i="16" s="1"/>
  <c r="N272" i="16"/>
  <c r="N270" i="16" s="1"/>
  <c r="N269" i="16" s="1"/>
  <c r="M272" i="16"/>
  <c r="M270" i="16" s="1"/>
  <c r="M269" i="16" s="1"/>
  <c r="K272" i="16"/>
  <c r="J272" i="16"/>
  <c r="J270" i="16" s="1"/>
  <c r="J269" i="16" s="1"/>
  <c r="I272" i="16"/>
  <c r="H272" i="16"/>
  <c r="G272" i="16"/>
  <c r="E272" i="16"/>
  <c r="E270" i="16" s="1"/>
  <c r="E269" i="16" s="1"/>
  <c r="D272" i="16"/>
  <c r="O271" i="16"/>
  <c r="L271" i="16"/>
  <c r="I271" i="16"/>
  <c r="F271" i="16"/>
  <c r="K270" i="16"/>
  <c r="K269" i="16" s="1"/>
  <c r="H270" i="16"/>
  <c r="G270" i="16"/>
  <c r="G269" i="16" s="1"/>
  <c r="D270" i="16"/>
  <c r="D269" i="16" s="1"/>
  <c r="H269" i="16"/>
  <c r="O268" i="16"/>
  <c r="L268" i="16"/>
  <c r="I268" i="16"/>
  <c r="F268" i="16"/>
  <c r="O267" i="16"/>
  <c r="L267" i="16"/>
  <c r="I267" i="16"/>
  <c r="F267" i="16"/>
  <c r="O266" i="16"/>
  <c r="O264" i="16" s="1"/>
  <c r="L266" i="16"/>
  <c r="I266" i="16"/>
  <c r="F266" i="16"/>
  <c r="C266" i="16"/>
  <c r="O265" i="16"/>
  <c r="L265" i="16"/>
  <c r="I265" i="16"/>
  <c r="F265" i="16"/>
  <c r="F264" i="16" s="1"/>
  <c r="N264" i="16"/>
  <c r="M264" i="16"/>
  <c r="K264" i="16"/>
  <c r="J264" i="16"/>
  <c r="I264" i="16"/>
  <c r="H264" i="16"/>
  <c r="G264" i="16"/>
  <c r="E264" i="16"/>
  <c r="D264" i="16"/>
  <c r="O263" i="16"/>
  <c r="L263" i="16"/>
  <c r="I263" i="16"/>
  <c r="F263" i="16"/>
  <c r="O262" i="16"/>
  <c r="O260" i="16" s="1"/>
  <c r="L262" i="16"/>
  <c r="I262" i="16"/>
  <c r="F262" i="16"/>
  <c r="C262" i="16" s="1"/>
  <c r="O261" i="16"/>
  <c r="L261" i="16"/>
  <c r="L260" i="16" s="1"/>
  <c r="I261" i="16"/>
  <c r="I260" i="16" s="1"/>
  <c r="I259" i="16" s="1"/>
  <c r="F261" i="16"/>
  <c r="N260" i="16"/>
  <c r="M260" i="16"/>
  <c r="M259" i="16" s="1"/>
  <c r="K260" i="16"/>
  <c r="J260" i="16"/>
  <c r="H260" i="16"/>
  <c r="H259" i="16" s="1"/>
  <c r="G260" i="16"/>
  <c r="E260" i="16"/>
  <c r="E259" i="16" s="1"/>
  <c r="D260" i="16"/>
  <c r="N259" i="16"/>
  <c r="K259" i="16"/>
  <c r="J259" i="16"/>
  <c r="G259" i="16"/>
  <c r="D259" i="16"/>
  <c r="O258" i="16"/>
  <c r="L258" i="16"/>
  <c r="I258" i="16"/>
  <c r="F258" i="16"/>
  <c r="C258" i="16" s="1"/>
  <c r="O257" i="16"/>
  <c r="L257" i="16"/>
  <c r="I257" i="16"/>
  <c r="F257" i="16"/>
  <c r="O256" i="16"/>
  <c r="L256" i="16"/>
  <c r="I256" i="16"/>
  <c r="F256" i="16"/>
  <c r="O255" i="16"/>
  <c r="L255" i="16"/>
  <c r="C255" i="16" s="1"/>
  <c r="I255" i="16"/>
  <c r="F255" i="16"/>
  <c r="O254" i="16"/>
  <c r="L254" i="16"/>
  <c r="I254" i="16"/>
  <c r="F254" i="16"/>
  <c r="C254" i="16" s="1"/>
  <c r="O253" i="16"/>
  <c r="L253" i="16"/>
  <c r="I253" i="16"/>
  <c r="F253" i="16"/>
  <c r="N252" i="16"/>
  <c r="N251" i="16" s="1"/>
  <c r="M252" i="16"/>
  <c r="M251" i="16" s="1"/>
  <c r="K252" i="16"/>
  <c r="J252" i="16"/>
  <c r="I252" i="16"/>
  <c r="I251" i="16" s="1"/>
  <c r="H252" i="16"/>
  <c r="G252" i="16"/>
  <c r="E252" i="16"/>
  <c r="E251" i="16" s="1"/>
  <c r="D252" i="16"/>
  <c r="D251" i="16" s="1"/>
  <c r="K251" i="16"/>
  <c r="J251" i="16"/>
  <c r="H251" i="16"/>
  <c r="G251" i="16"/>
  <c r="O250" i="16"/>
  <c r="L250" i="16"/>
  <c r="I250" i="16"/>
  <c r="C250" i="16" s="1"/>
  <c r="F250" i="16"/>
  <c r="O249" i="16"/>
  <c r="L249" i="16"/>
  <c r="I249" i="16"/>
  <c r="F249" i="16"/>
  <c r="O248" i="16"/>
  <c r="L248" i="16"/>
  <c r="I248" i="16"/>
  <c r="F248" i="16"/>
  <c r="O247" i="16"/>
  <c r="L247" i="16"/>
  <c r="I247" i="16"/>
  <c r="F247" i="16"/>
  <c r="F246" i="16" s="1"/>
  <c r="N246" i="16"/>
  <c r="M246" i="16"/>
  <c r="K246" i="16"/>
  <c r="J246" i="16"/>
  <c r="H246" i="16"/>
  <c r="G246" i="16"/>
  <c r="E246" i="16"/>
  <c r="D246" i="16"/>
  <c r="O245" i="16"/>
  <c r="L245" i="16"/>
  <c r="I245" i="16"/>
  <c r="F245" i="16"/>
  <c r="O244" i="16"/>
  <c r="L244" i="16"/>
  <c r="I244" i="16"/>
  <c r="F244" i="16"/>
  <c r="O243" i="16"/>
  <c r="L243" i="16"/>
  <c r="C243" i="16" s="1"/>
  <c r="I243" i="16"/>
  <c r="F243" i="16"/>
  <c r="O242" i="16"/>
  <c r="L242" i="16"/>
  <c r="I242" i="16"/>
  <c r="F242" i="16"/>
  <c r="C242" i="16" s="1"/>
  <c r="O241" i="16"/>
  <c r="L241" i="16"/>
  <c r="I241" i="16"/>
  <c r="F241" i="16"/>
  <c r="O240" i="16"/>
  <c r="L240" i="16"/>
  <c r="I240" i="16"/>
  <c r="F240" i="16"/>
  <c r="O239" i="16"/>
  <c r="L239" i="16"/>
  <c r="I239" i="16"/>
  <c r="F239" i="16"/>
  <c r="N238" i="16"/>
  <c r="M238" i="16"/>
  <c r="K238" i="16"/>
  <c r="J238" i="16"/>
  <c r="H238" i="16"/>
  <c r="G238" i="16"/>
  <c r="E238" i="16"/>
  <c r="D238" i="16"/>
  <c r="O237" i="16"/>
  <c r="L237" i="16"/>
  <c r="I237" i="16"/>
  <c r="F237" i="16"/>
  <c r="O236" i="16"/>
  <c r="L236" i="16"/>
  <c r="L235" i="16" s="1"/>
  <c r="I236" i="16"/>
  <c r="F236" i="16"/>
  <c r="O235" i="16"/>
  <c r="N235" i="16"/>
  <c r="M235" i="16"/>
  <c r="K235" i="16"/>
  <c r="J235" i="16"/>
  <c r="J231" i="16" s="1"/>
  <c r="J230" i="16" s="1"/>
  <c r="H235" i="16"/>
  <c r="G235" i="16"/>
  <c r="F235" i="16"/>
  <c r="E235" i="16"/>
  <c r="D235" i="16"/>
  <c r="O234" i="16"/>
  <c r="O233" i="16" s="1"/>
  <c r="L234" i="16"/>
  <c r="I234" i="16"/>
  <c r="C234" i="16" s="1"/>
  <c r="F234" i="16"/>
  <c r="F233" i="16" s="1"/>
  <c r="N233" i="16"/>
  <c r="M233" i="16"/>
  <c r="M231" i="16" s="1"/>
  <c r="M230" i="16" s="1"/>
  <c r="L233" i="16"/>
  <c r="K233" i="16"/>
  <c r="J233" i="16"/>
  <c r="I233" i="16"/>
  <c r="H233" i="16"/>
  <c r="H231" i="16" s="1"/>
  <c r="H230" i="16" s="1"/>
  <c r="G233" i="16"/>
  <c r="E233" i="16"/>
  <c r="D233" i="16"/>
  <c r="D231" i="16" s="1"/>
  <c r="D230" i="16" s="1"/>
  <c r="O232" i="16"/>
  <c r="L232" i="16"/>
  <c r="I232" i="16"/>
  <c r="F232" i="16"/>
  <c r="N231" i="16"/>
  <c r="O229" i="16"/>
  <c r="L229" i="16"/>
  <c r="I229" i="16"/>
  <c r="F229" i="16"/>
  <c r="O228" i="16"/>
  <c r="L228" i="16"/>
  <c r="I228" i="16"/>
  <c r="I227" i="16" s="1"/>
  <c r="F228" i="16"/>
  <c r="O227" i="16"/>
  <c r="N227" i="16"/>
  <c r="M227" i="16"/>
  <c r="K227" i="16"/>
  <c r="J227" i="16"/>
  <c r="H227" i="16"/>
  <c r="G227" i="16"/>
  <c r="F227" i="16"/>
  <c r="E227" i="16"/>
  <c r="D227" i="16"/>
  <c r="O226" i="16"/>
  <c r="L226" i="16"/>
  <c r="I226" i="16"/>
  <c r="F226" i="16"/>
  <c r="C226" i="16"/>
  <c r="O225" i="16"/>
  <c r="L225" i="16"/>
  <c r="I225" i="16"/>
  <c r="F225" i="16"/>
  <c r="C225" i="16" s="1"/>
  <c r="O224" i="16"/>
  <c r="L224" i="16"/>
  <c r="I224" i="16"/>
  <c r="F224" i="16"/>
  <c r="O223" i="16"/>
  <c r="L223" i="16"/>
  <c r="I223" i="16"/>
  <c r="F223" i="16"/>
  <c r="C223" i="16" s="1"/>
  <c r="O222" i="16"/>
  <c r="L222" i="16"/>
  <c r="I222" i="16"/>
  <c r="F222" i="16"/>
  <c r="C222" i="16" s="1"/>
  <c r="O221" i="16"/>
  <c r="L221" i="16"/>
  <c r="I221" i="16"/>
  <c r="F221" i="16"/>
  <c r="O220" i="16"/>
  <c r="O216" i="16" s="1"/>
  <c r="L220" i="16"/>
  <c r="I220" i="16"/>
  <c r="C220" i="16" s="1"/>
  <c r="F220" i="16"/>
  <c r="O219" i="16"/>
  <c r="L219" i="16"/>
  <c r="I219" i="16"/>
  <c r="F219" i="16"/>
  <c r="O218" i="16"/>
  <c r="L218" i="16"/>
  <c r="I218" i="16"/>
  <c r="F218" i="16"/>
  <c r="O217" i="16"/>
  <c r="L217" i="16"/>
  <c r="L216" i="16" s="1"/>
  <c r="I217" i="16"/>
  <c r="I216" i="16" s="1"/>
  <c r="F217" i="16"/>
  <c r="N216" i="16"/>
  <c r="M216" i="16"/>
  <c r="K216" i="16"/>
  <c r="J216" i="16"/>
  <c r="H216" i="16"/>
  <c r="G216" i="16"/>
  <c r="E216" i="16"/>
  <c r="D216" i="16"/>
  <c r="O215" i="16"/>
  <c r="L215" i="16"/>
  <c r="I215" i="16"/>
  <c r="F215" i="16"/>
  <c r="O214" i="16"/>
  <c r="L214" i="16"/>
  <c r="I214" i="16"/>
  <c r="F214" i="16"/>
  <c r="C214" i="16"/>
  <c r="O213" i="16"/>
  <c r="L213" i="16"/>
  <c r="I213" i="16"/>
  <c r="F213" i="16"/>
  <c r="C213" i="16" s="1"/>
  <c r="O212" i="16"/>
  <c r="L212" i="16"/>
  <c r="I212" i="16"/>
  <c r="F212" i="16"/>
  <c r="O211" i="16"/>
  <c r="L211" i="16"/>
  <c r="I211" i="16"/>
  <c r="F211" i="16"/>
  <c r="C211" i="16" s="1"/>
  <c r="O210" i="16"/>
  <c r="L210" i="16"/>
  <c r="I210" i="16"/>
  <c r="F210" i="16"/>
  <c r="C210" i="16" s="1"/>
  <c r="O209" i="16"/>
  <c r="L209" i="16"/>
  <c r="I209" i="16"/>
  <c r="F209" i="16"/>
  <c r="O208" i="16"/>
  <c r="L208" i="16"/>
  <c r="I208" i="16"/>
  <c r="C208" i="16" s="1"/>
  <c r="F208" i="16"/>
  <c r="O207" i="16"/>
  <c r="L207" i="16"/>
  <c r="I207" i="16"/>
  <c r="F207" i="16"/>
  <c r="O206" i="16"/>
  <c r="L206" i="16"/>
  <c r="I206" i="16"/>
  <c r="I205" i="16" s="1"/>
  <c r="I204" i="16" s="1"/>
  <c r="F206" i="16"/>
  <c r="N205" i="16"/>
  <c r="M205" i="16"/>
  <c r="K205" i="16"/>
  <c r="J205" i="16"/>
  <c r="J204" i="16" s="1"/>
  <c r="H205" i="16"/>
  <c r="H204" i="16" s="1"/>
  <c r="G205" i="16"/>
  <c r="E205" i="16"/>
  <c r="E204" i="16" s="1"/>
  <c r="D205" i="16"/>
  <c r="D204" i="16" s="1"/>
  <c r="M204" i="16"/>
  <c r="G204" i="16"/>
  <c r="O203" i="16"/>
  <c r="L203" i="16"/>
  <c r="I203" i="16"/>
  <c r="C203" i="16" s="1"/>
  <c r="F203" i="16"/>
  <c r="O202" i="16"/>
  <c r="L202" i="16"/>
  <c r="I202" i="16"/>
  <c r="F202" i="16"/>
  <c r="O201" i="16"/>
  <c r="L201" i="16"/>
  <c r="I201" i="16"/>
  <c r="F201" i="16"/>
  <c r="O200" i="16"/>
  <c r="L200" i="16"/>
  <c r="I200" i="16"/>
  <c r="F200" i="16"/>
  <c r="O199" i="16"/>
  <c r="L199" i="16"/>
  <c r="C199" i="16" s="1"/>
  <c r="I199" i="16"/>
  <c r="F199" i="16"/>
  <c r="F198" i="16" s="1"/>
  <c r="O198" i="16"/>
  <c r="N198" i="16"/>
  <c r="N196" i="16" s="1"/>
  <c r="M198" i="16"/>
  <c r="K198" i="16"/>
  <c r="K196" i="16" s="1"/>
  <c r="J198" i="16"/>
  <c r="H198" i="16"/>
  <c r="H196" i="16" s="1"/>
  <c r="H195" i="16" s="1"/>
  <c r="H194" i="16" s="1"/>
  <c r="G198" i="16"/>
  <c r="G196" i="16" s="1"/>
  <c r="G195" i="16" s="1"/>
  <c r="E198" i="16"/>
  <c r="D198" i="16"/>
  <c r="D196" i="16" s="1"/>
  <c r="O197" i="16"/>
  <c r="L197" i="16"/>
  <c r="I197" i="16"/>
  <c r="F197" i="16"/>
  <c r="O196" i="16"/>
  <c r="M196" i="16"/>
  <c r="J196" i="16"/>
  <c r="E196" i="16"/>
  <c r="O193" i="16"/>
  <c r="L193" i="16"/>
  <c r="L192" i="16" s="1"/>
  <c r="I193" i="16"/>
  <c r="I192" i="16" s="1"/>
  <c r="I191" i="16" s="1"/>
  <c r="F193" i="16"/>
  <c r="F192" i="16" s="1"/>
  <c r="O192" i="16"/>
  <c r="O191" i="16" s="1"/>
  <c r="N192" i="16"/>
  <c r="M192" i="16"/>
  <c r="M191" i="16" s="1"/>
  <c r="K192" i="16"/>
  <c r="J192" i="16"/>
  <c r="J191" i="16" s="1"/>
  <c r="J187" i="16" s="1"/>
  <c r="H192" i="16"/>
  <c r="G192" i="16"/>
  <c r="G191" i="16" s="1"/>
  <c r="E192" i="16"/>
  <c r="E191" i="16" s="1"/>
  <c r="D192" i="16"/>
  <c r="N191" i="16"/>
  <c r="L191" i="16"/>
  <c r="K191" i="16"/>
  <c r="H191" i="16"/>
  <c r="D191" i="16"/>
  <c r="O190" i="16"/>
  <c r="L190" i="16"/>
  <c r="I190" i="16"/>
  <c r="F190" i="16"/>
  <c r="C190" i="16" s="1"/>
  <c r="O189" i="16"/>
  <c r="L189" i="16"/>
  <c r="I189" i="16"/>
  <c r="I188" i="16" s="1"/>
  <c r="I187" i="16" s="1"/>
  <c r="F189" i="16"/>
  <c r="N188" i="16"/>
  <c r="M188" i="16"/>
  <c r="K188" i="16"/>
  <c r="J188" i="16"/>
  <c r="H188" i="16"/>
  <c r="G188" i="16"/>
  <c r="E188" i="16"/>
  <c r="D188" i="16"/>
  <c r="K187" i="16"/>
  <c r="D187" i="16"/>
  <c r="O186" i="16"/>
  <c r="L186" i="16"/>
  <c r="I186" i="16"/>
  <c r="F186" i="16"/>
  <c r="C186" i="16" s="1"/>
  <c r="O185" i="16"/>
  <c r="L185" i="16"/>
  <c r="I185" i="16"/>
  <c r="I184" i="16" s="1"/>
  <c r="F185" i="16"/>
  <c r="O184" i="16"/>
  <c r="N184" i="16"/>
  <c r="M184" i="16"/>
  <c r="K184" i="16"/>
  <c r="J184" i="16"/>
  <c r="H184" i="16"/>
  <c r="G184" i="16"/>
  <c r="F184" i="16"/>
  <c r="E184" i="16"/>
  <c r="D184" i="16"/>
  <c r="O183" i="16"/>
  <c r="L183" i="16"/>
  <c r="I183" i="16"/>
  <c r="F183" i="16"/>
  <c r="C183" i="16" s="1"/>
  <c r="O182" i="16"/>
  <c r="L182" i="16"/>
  <c r="I182" i="16"/>
  <c r="F182" i="16"/>
  <c r="O181" i="16"/>
  <c r="L181" i="16"/>
  <c r="I181" i="16"/>
  <c r="F181" i="16"/>
  <c r="O180" i="16"/>
  <c r="L180" i="16"/>
  <c r="I180" i="16"/>
  <c r="I179" i="16" s="1"/>
  <c r="F180" i="16"/>
  <c r="N179" i="16"/>
  <c r="M179" i="16"/>
  <c r="K179" i="16"/>
  <c r="J179" i="16"/>
  <c r="H179" i="16"/>
  <c r="G179" i="16"/>
  <c r="F179" i="16"/>
  <c r="E179" i="16"/>
  <c r="D179" i="16"/>
  <c r="O178" i="16"/>
  <c r="L178" i="16"/>
  <c r="I178" i="16"/>
  <c r="F178" i="16"/>
  <c r="C178" i="16" s="1"/>
  <c r="O177" i="16"/>
  <c r="L177" i="16"/>
  <c r="I177" i="16"/>
  <c r="F177" i="16"/>
  <c r="O176" i="16"/>
  <c r="L176" i="16"/>
  <c r="I176" i="16"/>
  <c r="I175" i="16" s="1"/>
  <c r="F176" i="16"/>
  <c r="N175" i="16"/>
  <c r="N174" i="16" s="1"/>
  <c r="N173" i="16" s="1"/>
  <c r="M175" i="16"/>
  <c r="M174" i="16" s="1"/>
  <c r="M173" i="16" s="1"/>
  <c r="K175" i="16"/>
  <c r="K174" i="16" s="1"/>
  <c r="K173" i="16" s="1"/>
  <c r="J175" i="16"/>
  <c r="J174" i="16" s="1"/>
  <c r="J173" i="16" s="1"/>
  <c r="H175" i="16"/>
  <c r="G175" i="16"/>
  <c r="F175" i="16"/>
  <c r="E175" i="16"/>
  <c r="E174" i="16" s="1"/>
  <c r="E173" i="16" s="1"/>
  <c r="D175" i="16"/>
  <c r="H174" i="16"/>
  <c r="H173" i="16" s="1"/>
  <c r="G174" i="16"/>
  <c r="G173" i="16" s="1"/>
  <c r="D174" i="16"/>
  <c r="D173" i="16"/>
  <c r="O172" i="16"/>
  <c r="L172" i="16"/>
  <c r="I172" i="16"/>
  <c r="F172" i="16"/>
  <c r="C172" i="16" s="1"/>
  <c r="O171" i="16"/>
  <c r="L171" i="16"/>
  <c r="I171" i="16"/>
  <c r="F171" i="16"/>
  <c r="O170" i="16"/>
  <c r="L170" i="16"/>
  <c r="I170" i="16"/>
  <c r="F170" i="16"/>
  <c r="C170" i="16" s="1"/>
  <c r="O169" i="16"/>
  <c r="L169" i="16"/>
  <c r="I169" i="16"/>
  <c r="F169" i="16"/>
  <c r="O168" i="16"/>
  <c r="L168" i="16"/>
  <c r="I168" i="16"/>
  <c r="F168" i="16"/>
  <c r="O167" i="16"/>
  <c r="L167" i="16"/>
  <c r="I167" i="16"/>
  <c r="I166" i="16" s="1"/>
  <c r="I165" i="16" s="1"/>
  <c r="F167" i="16"/>
  <c r="O166" i="16"/>
  <c r="O165" i="16" s="1"/>
  <c r="N166" i="16"/>
  <c r="N165" i="16" s="1"/>
  <c r="M166" i="16"/>
  <c r="M165" i="16" s="1"/>
  <c r="K166" i="16"/>
  <c r="K165" i="16" s="1"/>
  <c r="J166" i="16"/>
  <c r="J165" i="16" s="1"/>
  <c r="H166" i="16"/>
  <c r="G166" i="16"/>
  <c r="G165" i="16" s="1"/>
  <c r="E166" i="16"/>
  <c r="D166" i="16"/>
  <c r="H165" i="16"/>
  <c r="E165" i="16"/>
  <c r="D165" i="16"/>
  <c r="O164" i="16"/>
  <c r="L164" i="16"/>
  <c r="I164" i="16"/>
  <c r="F164" i="16"/>
  <c r="C164" i="16" s="1"/>
  <c r="O163" i="16"/>
  <c r="L163" i="16"/>
  <c r="I163" i="16"/>
  <c r="F163" i="16"/>
  <c r="O162" i="16"/>
  <c r="L162" i="16"/>
  <c r="I162" i="16"/>
  <c r="F162" i="16"/>
  <c r="C162" i="16" s="1"/>
  <c r="O161" i="16"/>
  <c r="O160" i="16" s="1"/>
  <c r="L161" i="16"/>
  <c r="I161" i="16"/>
  <c r="I160" i="16" s="1"/>
  <c r="F161" i="16"/>
  <c r="N160" i="16"/>
  <c r="M160" i="16"/>
  <c r="L160" i="16"/>
  <c r="K160" i="16"/>
  <c r="J160" i="16"/>
  <c r="H160" i="16"/>
  <c r="G160" i="16"/>
  <c r="E160" i="16"/>
  <c r="D160" i="16"/>
  <c r="O159" i="16"/>
  <c r="L159" i="16"/>
  <c r="I159" i="16"/>
  <c r="F159" i="16"/>
  <c r="O158" i="16"/>
  <c r="L158" i="16"/>
  <c r="I158" i="16"/>
  <c r="F158" i="16"/>
  <c r="C158" i="16"/>
  <c r="O157" i="16"/>
  <c r="L157" i="16"/>
  <c r="I157" i="16"/>
  <c r="F157" i="16"/>
  <c r="C157" i="16" s="1"/>
  <c r="O156" i="16"/>
  <c r="L156" i="16"/>
  <c r="I156" i="16"/>
  <c r="F156" i="16"/>
  <c r="C156" i="16" s="1"/>
  <c r="O155" i="16"/>
  <c r="L155" i="16"/>
  <c r="I155" i="16"/>
  <c r="F155" i="16"/>
  <c r="O154" i="16"/>
  <c r="L154" i="16"/>
  <c r="I154" i="16"/>
  <c r="F154" i="16"/>
  <c r="C154" i="16" s="1"/>
  <c r="O153" i="16"/>
  <c r="L153" i="16"/>
  <c r="I153" i="16"/>
  <c r="F153" i="16"/>
  <c r="O152" i="16"/>
  <c r="L152" i="16"/>
  <c r="I152" i="16"/>
  <c r="I151" i="16" s="1"/>
  <c r="F152" i="16"/>
  <c r="N151" i="16"/>
  <c r="M151" i="16"/>
  <c r="K151" i="16"/>
  <c r="J151" i="16"/>
  <c r="H151" i="16"/>
  <c r="G151" i="16"/>
  <c r="F151" i="16"/>
  <c r="E151" i="16"/>
  <c r="D151" i="16"/>
  <c r="O150" i="16"/>
  <c r="L150" i="16"/>
  <c r="I150" i="16"/>
  <c r="F150" i="16"/>
  <c r="C150" i="16" s="1"/>
  <c r="O149" i="16"/>
  <c r="L149" i="16"/>
  <c r="I149" i="16"/>
  <c r="F149" i="16"/>
  <c r="O148" i="16"/>
  <c r="L148" i="16"/>
  <c r="I148" i="16"/>
  <c r="F148" i="16"/>
  <c r="O147" i="16"/>
  <c r="L147" i="16"/>
  <c r="I147" i="16"/>
  <c r="F147" i="16"/>
  <c r="O146" i="16"/>
  <c r="L146" i="16"/>
  <c r="I146" i="16"/>
  <c r="I144" i="16" s="1"/>
  <c r="F146" i="16"/>
  <c r="C146" i="16"/>
  <c r="O145" i="16"/>
  <c r="L145" i="16"/>
  <c r="I145" i="16"/>
  <c r="F145" i="16"/>
  <c r="F144" i="16" s="1"/>
  <c r="N144" i="16"/>
  <c r="M144" i="16"/>
  <c r="K144" i="16"/>
  <c r="J144" i="16"/>
  <c r="H144" i="16"/>
  <c r="G144" i="16"/>
  <c r="E144" i="16"/>
  <c r="D144" i="16"/>
  <c r="O143" i="16"/>
  <c r="L143" i="16"/>
  <c r="I143" i="16"/>
  <c r="F143" i="16"/>
  <c r="O142" i="16"/>
  <c r="O141" i="16" s="1"/>
  <c r="L142" i="16"/>
  <c r="I142" i="16"/>
  <c r="C142" i="16" s="1"/>
  <c r="F142" i="16"/>
  <c r="F141" i="16" s="1"/>
  <c r="N141" i="16"/>
  <c r="M141" i="16"/>
  <c r="L141" i="16"/>
  <c r="K141" i="16"/>
  <c r="J141" i="16"/>
  <c r="I141" i="16"/>
  <c r="H141" i="16"/>
  <c r="G141" i="16"/>
  <c r="E141" i="16"/>
  <c r="D141" i="16"/>
  <c r="O140" i="16"/>
  <c r="L140" i="16"/>
  <c r="I140" i="16"/>
  <c r="F140" i="16"/>
  <c r="C140" i="16" s="1"/>
  <c r="O139" i="16"/>
  <c r="L139" i="16"/>
  <c r="I139" i="16"/>
  <c r="F139" i="16"/>
  <c r="O138" i="16"/>
  <c r="L138" i="16"/>
  <c r="I138" i="16"/>
  <c r="F138" i="16"/>
  <c r="C138" i="16" s="1"/>
  <c r="O137" i="16"/>
  <c r="O136" i="16" s="1"/>
  <c r="L137" i="16"/>
  <c r="I137" i="16"/>
  <c r="I136" i="16" s="1"/>
  <c r="F137" i="16"/>
  <c r="N136" i="16"/>
  <c r="M136" i="16"/>
  <c r="K136" i="16"/>
  <c r="J136" i="16"/>
  <c r="H136" i="16"/>
  <c r="G136" i="16"/>
  <c r="E136" i="16"/>
  <c r="D136" i="16"/>
  <c r="O135" i="16"/>
  <c r="L135" i="16"/>
  <c r="C135" i="16" s="1"/>
  <c r="I135" i="16"/>
  <c r="F135" i="16"/>
  <c r="O134" i="16"/>
  <c r="L134" i="16"/>
  <c r="I134" i="16"/>
  <c r="F134" i="16"/>
  <c r="C134" i="16" s="1"/>
  <c r="O133" i="16"/>
  <c r="L133" i="16"/>
  <c r="I133" i="16"/>
  <c r="F133" i="16"/>
  <c r="O132" i="16"/>
  <c r="L132" i="16"/>
  <c r="I132" i="16"/>
  <c r="I131" i="16" s="1"/>
  <c r="F132" i="16"/>
  <c r="N131" i="16"/>
  <c r="N130" i="16" s="1"/>
  <c r="M131" i="16"/>
  <c r="M130" i="16" s="1"/>
  <c r="K131" i="16"/>
  <c r="J131" i="16"/>
  <c r="J130" i="16" s="1"/>
  <c r="H131" i="16"/>
  <c r="G131" i="16"/>
  <c r="F131" i="16"/>
  <c r="E131" i="16"/>
  <c r="E130" i="16" s="1"/>
  <c r="D131" i="16"/>
  <c r="K130" i="16"/>
  <c r="G130" i="16"/>
  <c r="O129" i="16"/>
  <c r="O128" i="16" s="1"/>
  <c r="L129" i="16"/>
  <c r="L128" i="16" s="1"/>
  <c r="I129" i="16"/>
  <c r="F129" i="16"/>
  <c r="F128" i="16" s="1"/>
  <c r="N128" i="16"/>
  <c r="M128" i="16"/>
  <c r="K128" i="16"/>
  <c r="J128" i="16"/>
  <c r="I128" i="16"/>
  <c r="H128" i="16"/>
  <c r="G128" i="16"/>
  <c r="E128" i="16"/>
  <c r="D128" i="16"/>
  <c r="O127" i="16"/>
  <c r="L127" i="16"/>
  <c r="I127" i="16"/>
  <c r="F127" i="16"/>
  <c r="O126" i="16"/>
  <c r="L126" i="16"/>
  <c r="I126" i="16"/>
  <c r="F126" i="16"/>
  <c r="C126" i="16" s="1"/>
  <c r="O125" i="16"/>
  <c r="L125" i="16"/>
  <c r="I125" i="16"/>
  <c r="F125" i="16"/>
  <c r="O124" i="16"/>
  <c r="L124" i="16"/>
  <c r="I124" i="16"/>
  <c r="F124" i="16"/>
  <c r="O123" i="16"/>
  <c r="L123" i="16"/>
  <c r="I123" i="16"/>
  <c r="I122" i="16" s="1"/>
  <c r="F123" i="16"/>
  <c r="O122" i="16"/>
  <c r="N122" i="16"/>
  <c r="M122" i="16"/>
  <c r="K122" i="16"/>
  <c r="J122" i="16"/>
  <c r="H122" i="16"/>
  <c r="G122" i="16"/>
  <c r="E122" i="16"/>
  <c r="D122" i="16"/>
  <c r="O121" i="16"/>
  <c r="L121" i="16"/>
  <c r="I121" i="16"/>
  <c r="F121" i="16"/>
  <c r="O120" i="16"/>
  <c r="L120" i="16"/>
  <c r="I120" i="16"/>
  <c r="F120" i="16"/>
  <c r="O119" i="16"/>
  <c r="L119" i="16"/>
  <c r="C119" i="16" s="1"/>
  <c r="I119" i="16"/>
  <c r="F119" i="16"/>
  <c r="O118" i="16"/>
  <c r="L118" i="16"/>
  <c r="I118" i="16"/>
  <c r="F118" i="16"/>
  <c r="C118" i="16" s="1"/>
  <c r="O117" i="16"/>
  <c r="O116" i="16" s="1"/>
  <c r="L117" i="16"/>
  <c r="I117" i="16"/>
  <c r="F117" i="16"/>
  <c r="N116" i="16"/>
  <c r="M116" i="16"/>
  <c r="K116" i="16"/>
  <c r="J116" i="16"/>
  <c r="I116" i="16"/>
  <c r="H116" i="16"/>
  <c r="G116" i="16"/>
  <c r="E116" i="16"/>
  <c r="D116" i="16"/>
  <c r="O115" i="16"/>
  <c r="L115" i="16"/>
  <c r="I115" i="16"/>
  <c r="F115" i="16"/>
  <c r="O114" i="16"/>
  <c r="L114" i="16"/>
  <c r="I114" i="16"/>
  <c r="F114" i="16"/>
  <c r="C114" i="16" s="1"/>
  <c r="O113" i="16"/>
  <c r="O112" i="16" s="1"/>
  <c r="L113" i="16"/>
  <c r="I113" i="16"/>
  <c r="F113" i="16"/>
  <c r="N112" i="16"/>
  <c r="M112" i="16"/>
  <c r="K112" i="16"/>
  <c r="J112" i="16"/>
  <c r="I112" i="16"/>
  <c r="H112" i="16"/>
  <c r="G112" i="16"/>
  <c r="E112" i="16"/>
  <c r="D112" i="16"/>
  <c r="O111" i="16"/>
  <c r="L111" i="16"/>
  <c r="I111" i="16"/>
  <c r="F111" i="16"/>
  <c r="O110" i="16"/>
  <c r="L110" i="16"/>
  <c r="I110" i="16"/>
  <c r="F110" i="16"/>
  <c r="C110" i="16" s="1"/>
  <c r="O109" i="16"/>
  <c r="L109" i="16"/>
  <c r="I109" i="16"/>
  <c r="F109" i="16"/>
  <c r="O108" i="16"/>
  <c r="L108" i="16"/>
  <c r="I108" i="16"/>
  <c r="F108" i="16"/>
  <c r="O107" i="16"/>
  <c r="L107" i="16"/>
  <c r="I107" i="16"/>
  <c r="F107" i="16"/>
  <c r="O106" i="16"/>
  <c r="L106" i="16"/>
  <c r="I106" i="16"/>
  <c r="F106" i="16"/>
  <c r="C106" i="16" s="1"/>
  <c r="O105" i="16"/>
  <c r="L105" i="16"/>
  <c r="I105" i="16"/>
  <c r="F105" i="16"/>
  <c r="C105" i="16" s="1"/>
  <c r="O104" i="16"/>
  <c r="L104" i="16"/>
  <c r="L103" i="16" s="1"/>
  <c r="I104" i="16"/>
  <c r="I103" i="16" s="1"/>
  <c r="F104" i="16"/>
  <c r="C104" i="16" s="1"/>
  <c r="N103" i="16"/>
  <c r="M103" i="16"/>
  <c r="K103" i="16"/>
  <c r="J103" i="16"/>
  <c r="H103" i="16"/>
  <c r="G103" i="16"/>
  <c r="F103" i="16"/>
  <c r="E103" i="16"/>
  <c r="D103" i="16"/>
  <c r="O102" i="16"/>
  <c r="L102" i="16"/>
  <c r="I102" i="16"/>
  <c r="F102" i="16"/>
  <c r="C102" i="16"/>
  <c r="O101" i="16"/>
  <c r="L101" i="16"/>
  <c r="I101" i="16"/>
  <c r="F101" i="16"/>
  <c r="C101" i="16" s="1"/>
  <c r="O100" i="16"/>
  <c r="L100" i="16"/>
  <c r="I100" i="16"/>
  <c r="F100" i="16"/>
  <c r="C100" i="16" s="1"/>
  <c r="O99" i="16"/>
  <c r="L99" i="16"/>
  <c r="C99" i="16" s="1"/>
  <c r="I99" i="16"/>
  <c r="F99" i="16"/>
  <c r="O98" i="16"/>
  <c r="O95" i="16" s="1"/>
  <c r="L98" i="16"/>
  <c r="I98" i="16"/>
  <c r="F98" i="16"/>
  <c r="C98" i="16"/>
  <c r="O97" i="16"/>
  <c r="L97" i="16"/>
  <c r="I97" i="16"/>
  <c r="F97" i="16"/>
  <c r="C97" i="16" s="1"/>
  <c r="O96" i="16"/>
  <c r="L96" i="16"/>
  <c r="L95" i="16" s="1"/>
  <c r="I96" i="16"/>
  <c r="I95" i="16" s="1"/>
  <c r="F96" i="16"/>
  <c r="C96" i="16" s="1"/>
  <c r="N95" i="16"/>
  <c r="M95" i="16"/>
  <c r="K95" i="16"/>
  <c r="J95" i="16"/>
  <c r="H95" i="16"/>
  <c r="G95" i="16"/>
  <c r="F95" i="16"/>
  <c r="C95" i="16" s="1"/>
  <c r="E95" i="16"/>
  <c r="D95" i="16"/>
  <c r="O94" i="16"/>
  <c r="L94" i="16"/>
  <c r="I94" i="16"/>
  <c r="F94" i="16"/>
  <c r="C94" i="16" s="1"/>
  <c r="O93" i="16"/>
  <c r="L93" i="16"/>
  <c r="I93" i="16"/>
  <c r="F93" i="16"/>
  <c r="O92" i="16"/>
  <c r="L92" i="16"/>
  <c r="I92" i="16"/>
  <c r="F92" i="16"/>
  <c r="C92" i="16" s="1"/>
  <c r="O91" i="16"/>
  <c r="L91" i="16"/>
  <c r="I91" i="16"/>
  <c r="F91" i="16"/>
  <c r="O90" i="16"/>
  <c r="O89" i="16" s="1"/>
  <c r="L90" i="16"/>
  <c r="I90" i="16"/>
  <c r="F90" i="16"/>
  <c r="F89" i="16" s="1"/>
  <c r="C90" i="16"/>
  <c r="N89" i="16"/>
  <c r="M89" i="16"/>
  <c r="L89" i="16"/>
  <c r="K89" i="16"/>
  <c r="J89" i="16"/>
  <c r="H89" i="16"/>
  <c r="G89" i="16"/>
  <c r="E89" i="16"/>
  <c r="D89" i="16"/>
  <c r="O88" i="16"/>
  <c r="L88" i="16"/>
  <c r="I88" i="16"/>
  <c r="F88" i="16"/>
  <c r="C88" i="16" s="1"/>
  <c r="O87" i="16"/>
  <c r="L87" i="16"/>
  <c r="C87" i="16" s="1"/>
  <c r="I87" i="16"/>
  <c r="F87" i="16"/>
  <c r="O86" i="16"/>
  <c r="L86" i="16"/>
  <c r="I86" i="16"/>
  <c r="F86" i="16"/>
  <c r="C86" i="16" s="1"/>
  <c r="O85" i="16"/>
  <c r="O84" i="16" s="1"/>
  <c r="L85" i="16"/>
  <c r="I85" i="16"/>
  <c r="F85" i="16"/>
  <c r="F84" i="16" s="1"/>
  <c r="N84" i="16"/>
  <c r="M84" i="16"/>
  <c r="M83" i="16" s="1"/>
  <c r="K84" i="16"/>
  <c r="J84" i="16"/>
  <c r="I84" i="16"/>
  <c r="H84" i="16"/>
  <c r="H83" i="16" s="1"/>
  <c r="G84" i="16"/>
  <c r="E84" i="16"/>
  <c r="E83" i="16" s="1"/>
  <c r="D84" i="16"/>
  <c r="D83" i="16" s="1"/>
  <c r="N83" i="16"/>
  <c r="K83" i="16"/>
  <c r="J83" i="16"/>
  <c r="G83" i="16"/>
  <c r="O82" i="16"/>
  <c r="L82" i="16"/>
  <c r="I82" i="16"/>
  <c r="F82" i="16"/>
  <c r="C82" i="16"/>
  <c r="O81" i="16"/>
  <c r="L81" i="16"/>
  <c r="I81" i="16"/>
  <c r="F81" i="16"/>
  <c r="F80" i="16" s="1"/>
  <c r="N80" i="16"/>
  <c r="M80" i="16"/>
  <c r="L80" i="16"/>
  <c r="K80" i="16"/>
  <c r="J80" i="16"/>
  <c r="I80" i="16"/>
  <c r="H80" i="16"/>
  <c r="G80" i="16"/>
  <c r="E80" i="16"/>
  <c r="D80" i="16"/>
  <c r="O79" i="16"/>
  <c r="L79" i="16"/>
  <c r="C79" i="16" s="1"/>
  <c r="I79" i="16"/>
  <c r="F79" i="16"/>
  <c r="O78" i="16"/>
  <c r="O77" i="16" s="1"/>
  <c r="L78" i="16"/>
  <c r="L77" i="16" s="1"/>
  <c r="L76" i="16" s="1"/>
  <c r="I78" i="16"/>
  <c r="F78" i="16"/>
  <c r="F77" i="16" s="1"/>
  <c r="C78" i="16"/>
  <c r="N77" i="16"/>
  <c r="M77" i="16"/>
  <c r="K77" i="16"/>
  <c r="K76" i="16" s="1"/>
  <c r="K75" i="16" s="1"/>
  <c r="J77" i="16"/>
  <c r="I77" i="16"/>
  <c r="H77" i="16"/>
  <c r="H76" i="16" s="1"/>
  <c r="G77" i="16"/>
  <c r="G76" i="16" s="1"/>
  <c r="G75" i="16" s="1"/>
  <c r="E77" i="16"/>
  <c r="D77" i="16"/>
  <c r="D76" i="16" s="1"/>
  <c r="N76" i="16"/>
  <c r="M76" i="16"/>
  <c r="J76" i="16"/>
  <c r="I76" i="16"/>
  <c r="E76" i="16"/>
  <c r="E75" i="16" s="1"/>
  <c r="O74" i="16"/>
  <c r="L74" i="16"/>
  <c r="I74" i="16"/>
  <c r="F74" i="16"/>
  <c r="C74" i="16" s="1"/>
  <c r="O73" i="16"/>
  <c r="L73" i="16"/>
  <c r="I73" i="16"/>
  <c r="F73" i="16"/>
  <c r="O72" i="16"/>
  <c r="L72" i="16"/>
  <c r="I72" i="16"/>
  <c r="F72" i="16"/>
  <c r="O71" i="16"/>
  <c r="L71" i="16"/>
  <c r="I71" i="16"/>
  <c r="F71" i="16"/>
  <c r="O70" i="16"/>
  <c r="O69" i="16" s="1"/>
  <c r="L70" i="16"/>
  <c r="I70" i="16"/>
  <c r="F70" i="16"/>
  <c r="F69" i="16" s="1"/>
  <c r="C70" i="16"/>
  <c r="N69" i="16"/>
  <c r="M69" i="16"/>
  <c r="L69" i="16"/>
  <c r="K69" i="16"/>
  <c r="J69" i="16"/>
  <c r="H69" i="16"/>
  <c r="H67" i="16" s="1"/>
  <c r="G69" i="16"/>
  <c r="E69" i="16"/>
  <c r="D69" i="16"/>
  <c r="D67" i="16" s="1"/>
  <c r="O68" i="16"/>
  <c r="L68" i="16"/>
  <c r="L67" i="16" s="1"/>
  <c r="I68" i="16"/>
  <c r="F68" i="16"/>
  <c r="N67" i="16"/>
  <c r="M67" i="16"/>
  <c r="K67" i="16"/>
  <c r="J67" i="16"/>
  <c r="G67" i="16"/>
  <c r="E67" i="16"/>
  <c r="O66" i="16"/>
  <c r="L66" i="16"/>
  <c r="I66" i="16"/>
  <c r="C66" i="16" s="1"/>
  <c r="F66" i="16"/>
  <c r="O65" i="16"/>
  <c r="L65" i="16"/>
  <c r="I65" i="16"/>
  <c r="F65" i="16"/>
  <c r="O64" i="16"/>
  <c r="L64" i="16"/>
  <c r="I64" i="16"/>
  <c r="F64" i="16"/>
  <c r="O63" i="16"/>
  <c r="L63" i="16"/>
  <c r="C63" i="16" s="1"/>
  <c r="I63" i="16"/>
  <c r="F63" i="16"/>
  <c r="O62" i="16"/>
  <c r="L62" i="16"/>
  <c r="C62" i="16" s="1"/>
  <c r="I62" i="16"/>
  <c r="F62" i="16"/>
  <c r="O61" i="16"/>
  <c r="L61" i="16"/>
  <c r="I61" i="16"/>
  <c r="F61" i="16"/>
  <c r="O60" i="16"/>
  <c r="L60" i="16"/>
  <c r="I60" i="16"/>
  <c r="F60" i="16"/>
  <c r="C60" i="16" s="1"/>
  <c r="O59" i="16"/>
  <c r="L59" i="16"/>
  <c r="C59" i="16" s="1"/>
  <c r="I59" i="16"/>
  <c r="I58" i="16" s="1"/>
  <c r="F59" i="16"/>
  <c r="O58" i="16"/>
  <c r="N58" i="16"/>
  <c r="M58" i="16"/>
  <c r="K58" i="16"/>
  <c r="J58" i="16"/>
  <c r="H58" i="16"/>
  <c r="G58" i="16"/>
  <c r="E58" i="16"/>
  <c r="D58" i="16"/>
  <c r="O57" i="16"/>
  <c r="L57" i="16"/>
  <c r="I57" i="16"/>
  <c r="F57" i="16"/>
  <c r="C57" i="16" s="1"/>
  <c r="O56" i="16"/>
  <c r="L56" i="16"/>
  <c r="L55" i="16" s="1"/>
  <c r="I56" i="16"/>
  <c r="I55" i="16" s="1"/>
  <c r="F56" i="16"/>
  <c r="C56" i="16" s="1"/>
  <c r="O55" i="16"/>
  <c r="N55" i="16"/>
  <c r="N54" i="16" s="1"/>
  <c r="N53" i="16" s="1"/>
  <c r="M55" i="16"/>
  <c r="M54" i="16" s="1"/>
  <c r="M53" i="16" s="1"/>
  <c r="K55" i="16"/>
  <c r="J55" i="16"/>
  <c r="J54" i="16" s="1"/>
  <c r="J53" i="16" s="1"/>
  <c r="H55" i="16"/>
  <c r="G55" i="16"/>
  <c r="F55" i="16"/>
  <c r="C55" i="16" s="1"/>
  <c r="E55" i="16"/>
  <c r="E54" i="16" s="1"/>
  <c r="E53" i="16" s="1"/>
  <c r="D55" i="16"/>
  <c r="O54" i="16"/>
  <c r="K54" i="16"/>
  <c r="K53" i="16" s="1"/>
  <c r="H54" i="16"/>
  <c r="G54" i="16"/>
  <c r="G53" i="16" s="1"/>
  <c r="D54" i="16"/>
  <c r="O47" i="16"/>
  <c r="C47" i="16" s="1"/>
  <c r="O46" i="16"/>
  <c r="O45" i="16" s="1"/>
  <c r="C46" i="16"/>
  <c r="N45" i="16"/>
  <c r="M45" i="16"/>
  <c r="L44" i="16"/>
  <c r="I44" i="16"/>
  <c r="F44" i="16"/>
  <c r="C44" i="16"/>
  <c r="L43" i="16"/>
  <c r="K43" i="16"/>
  <c r="J43" i="16"/>
  <c r="I43" i="16"/>
  <c r="H43" i="16"/>
  <c r="G43" i="16"/>
  <c r="F43" i="16"/>
  <c r="E43" i="16"/>
  <c r="D43" i="16"/>
  <c r="F42" i="16"/>
  <c r="F41" i="16" s="1"/>
  <c r="C41" i="16" s="1"/>
  <c r="E41" i="16"/>
  <c r="D41" i="16"/>
  <c r="L40" i="16"/>
  <c r="C40" i="16" s="1"/>
  <c r="L39" i="16"/>
  <c r="C39" i="16"/>
  <c r="L38" i="16"/>
  <c r="C38" i="16" s="1"/>
  <c r="L37" i="16"/>
  <c r="L36" i="16" s="1"/>
  <c r="C36" i="16" s="1"/>
  <c r="K36" i="16"/>
  <c r="J36" i="16"/>
  <c r="L35" i="16"/>
  <c r="C35" i="16" s="1"/>
  <c r="L34" i="16"/>
  <c r="C34" i="16"/>
  <c r="K33" i="16"/>
  <c r="J33" i="16"/>
  <c r="L32" i="16"/>
  <c r="C32" i="16" s="1"/>
  <c r="L31" i="16"/>
  <c r="C31" i="16" s="1"/>
  <c r="K31" i="16"/>
  <c r="J31" i="16"/>
  <c r="L30" i="16"/>
  <c r="C30" i="16"/>
  <c r="L29" i="16"/>
  <c r="C29" i="16" s="1"/>
  <c r="L28" i="16"/>
  <c r="L27" i="16" s="1"/>
  <c r="K27" i="16"/>
  <c r="J27" i="16"/>
  <c r="J26" i="16"/>
  <c r="F25" i="16"/>
  <c r="C25" i="16" s="1"/>
  <c r="I24" i="16"/>
  <c r="F24" i="16"/>
  <c r="O23" i="16"/>
  <c r="L23" i="16"/>
  <c r="I23" i="16"/>
  <c r="F23" i="16"/>
  <c r="O22" i="16"/>
  <c r="L22" i="16"/>
  <c r="I22" i="16"/>
  <c r="I21" i="16" s="1"/>
  <c r="F22" i="16"/>
  <c r="O21" i="16"/>
  <c r="O289" i="16" s="1"/>
  <c r="N21" i="16"/>
  <c r="N289" i="16" s="1"/>
  <c r="N288" i="16" s="1"/>
  <c r="M21" i="16"/>
  <c r="M289" i="16" s="1"/>
  <c r="M288" i="16" s="1"/>
  <c r="K21" i="16"/>
  <c r="K289" i="16" s="1"/>
  <c r="K288" i="16" s="1"/>
  <c r="J21" i="16"/>
  <c r="J289" i="16" s="1"/>
  <c r="J288" i="16" s="1"/>
  <c r="H21" i="16"/>
  <c r="H289" i="16" s="1"/>
  <c r="H288" i="16" s="1"/>
  <c r="G21" i="16"/>
  <c r="G289" i="16" s="1"/>
  <c r="G288" i="16" s="1"/>
  <c r="F21" i="16"/>
  <c r="F289" i="16" s="1"/>
  <c r="E21" i="16"/>
  <c r="E289" i="16" s="1"/>
  <c r="E288" i="16" s="1"/>
  <c r="D21" i="16"/>
  <c r="D289" i="16" s="1"/>
  <c r="D288" i="16" s="1"/>
  <c r="M20" i="16"/>
  <c r="H20" i="16"/>
  <c r="D20" i="16"/>
  <c r="O298" i="15"/>
  <c r="L298" i="15"/>
  <c r="I298" i="15"/>
  <c r="F298" i="15"/>
  <c r="C298" i="15" s="1"/>
  <c r="O297" i="15"/>
  <c r="L297" i="15"/>
  <c r="I297" i="15"/>
  <c r="F297" i="15"/>
  <c r="O296" i="15"/>
  <c r="L296" i="15"/>
  <c r="I296" i="15"/>
  <c r="F296" i="15"/>
  <c r="C296" i="15" s="1"/>
  <c r="O295" i="15"/>
  <c r="L295" i="15"/>
  <c r="I295" i="15"/>
  <c r="F295" i="15"/>
  <c r="O294" i="15"/>
  <c r="L294" i="15"/>
  <c r="I294" i="15"/>
  <c r="F294" i="15"/>
  <c r="C294" i="15" s="1"/>
  <c r="O293" i="15"/>
  <c r="L293" i="15"/>
  <c r="I293" i="15"/>
  <c r="F293" i="15"/>
  <c r="O292" i="15"/>
  <c r="L292" i="15"/>
  <c r="I292" i="15"/>
  <c r="F292" i="15"/>
  <c r="C292" i="15" s="1"/>
  <c r="O291" i="15"/>
  <c r="O290" i="15" s="1"/>
  <c r="L291" i="15"/>
  <c r="I291" i="15"/>
  <c r="F291" i="15"/>
  <c r="F290" i="15" s="1"/>
  <c r="N290" i="15"/>
  <c r="M290" i="15"/>
  <c r="K290" i="15"/>
  <c r="J290" i="15"/>
  <c r="I290" i="15"/>
  <c r="H290" i="15"/>
  <c r="G290" i="15"/>
  <c r="E290" i="15"/>
  <c r="D290" i="15"/>
  <c r="O285" i="15"/>
  <c r="L285" i="15"/>
  <c r="I285" i="15"/>
  <c r="F285" i="15"/>
  <c r="O284" i="15"/>
  <c r="O283" i="15" s="1"/>
  <c r="L284" i="15"/>
  <c r="I284" i="15"/>
  <c r="F284" i="15"/>
  <c r="F283" i="15" s="1"/>
  <c r="N283" i="15"/>
  <c r="M283" i="15"/>
  <c r="L283" i="15"/>
  <c r="K283" i="15"/>
  <c r="J283" i="15"/>
  <c r="I283" i="15"/>
  <c r="H283" i="15"/>
  <c r="G283" i="15"/>
  <c r="E283" i="15"/>
  <c r="D283" i="15"/>
  <c r="O282" i="15"/>
  <c r="L282" i="15"/>
  <c r="L281" i="15" s="1"/>
  <c r="I282" i="15"/>
  <c r="I281" i="15" s="1"/>
  <c r="F282" i="15"/>
  <c r="O281" i="15"/>
  <c r="N281" i="15"/>
  <c r="M281" i="15"/>
  <c r="K281" i="15"/>
  <c r="J281" i="15"/>
  <c r="H281" i="15"/>
  <c r="G281" i="15"/>
  <c r="F281" i="15"/>
  <c r="C281" i="15" s="1"/>
  <c r="E281" i="15"/>
  <c r="D281" i="15"/>
  <c r="O280" i="15"/>
  <c r="L280" i="15"/>
  <c r="I280" i="15"/>
  <c r="C280" i="15" s="1"/>
  <c r="F280" i="15"/>
  <c r="O279" i="15"/>
  <c r="L279" i="15"/>
  <c r="I279" i="15"/>
  <c r="F279" i="15"/>
  <c r="C279" i="15" s="1"/>
  <c r="O278" i="15"/>
  <c r="L278" i="15"/>
  <c r="I278" i="15"/>
  <c r="F278" i="15"/>
  <c r="C278" i="15" s="1"/>
  <c r="O277" i="15"/>
  <c r="L277" i="15"/>
  <c r="I277" i="15"/>
  <c r="I276" i="15" s="1"/>
  <c r="F277" i="15"/>
  <c r="O276" i="15"/>
  <c r="N276" i="15"/>
  <c r="M276" i="15"/>
  <c r="K276" i="15"/>
  <c r="J276" i="15"/>
  <c r="H276" i="15"/>
  <c r="G276" i="15"/>
  <c r="E276" i="15"/>
  <c r="D276" i="15"/>
  <c r="O275" i="15"/>
  <c r="L275" i="15"/>
  <c r="I275" i="15"/>
  <c r="F275" i="15"/>
  <c r="C275" i="15" s="1"/>
  <c r="O274" i="15"/>
  <c r="L274" i="15"/>
  <c r="I274" i="15"/>
  <c r="F274" i="15"/>
  <c r="C274" i="15" s="1"/>
  <c r="O273" i="15"/>
  <c r="L273" i="15"/>
  <c r="I273" i="15"/>
  <c r="I272" i="15" s="1"/>
  <c r="F273" i="15"/>
  <c r="O272" i="15"/>
  <c r="N272" i="15"/>
  <c r="M272" i="15"/>
  <c r="K272" i="15"/>
  <c r="K270" i="15" s="1"/>
  <c r="K269" i="15" s="1"/>
  <c r="J272" i="15"/>
  <c r="H272" i="15"/>
  <c r="G272" i="15"/>
  <c r="G270" i="15" s="1"/>
  <c r="G269" i="15" s="1"/>
  <c r="F272" i="15"/>
  <c r="E272" i="15"/>
  <c r="D272" i="15"/>
  <c r="O271" i="15"/>
  <c r="O270" i="15" s="1"/>
  <c r="O269" i="15" s="1"/>
  <c r="L271" i="15"/>
  <c r="I271" i="15"/>
  <c r="F271" i="15"/>
  <c r="N270" i="15"/>
  <c r="N269" i="15" s="1"/>
  <c r="M270" i="15"/>
  <c r="M269" i="15" s="1"/>
  <c r="J270" i="15"/>
  <c r="H270" i="15"/>
  <c r="H269" i="15" s="1"/>
  <c r="E270" i="15"/>
  <c r="E269" i="15" s="1"/>
  <c r="D270" i="15"/>
  <c r="D269" i="15" s="1"/>
  <c r="J269" i="15"/>
  <c r="O268" i="15"/>
  <c r="O264" i="15" s="1"/>
  <c r="L268" i="15"/>
  <c r="I268" i="15"/>
  <c r="F268" i="15"/>
  <c r="C268" i="15"/>
  <c r="O267" i="15"/>
  <c r="L267" i="15"/>
  <c r="I267" i="15"/>
  <c r="F267" i="15"/>
  <c r="O266" i="15"/>
  <c r="L266" i="15"/>
  <c r="I266" i="15"/>
  <c r="F266" i="15"/>
  <c r="C266" i="15" s="1"/>
  <c r="O265" i="15"/>
  <c r="L265" i="15"/>
  <c r="I265" i="15"/>
  <c r="F265" i="15"/>
  <c r="N264" i="15"/>
  <c r="M264" i="15"/>
  <c r="K264" i="15"/>
  <c r="J264" i="15"/>
  <c r="H264" i="15"/>
  <c r="G264" i="15"/>
  <c r="E264" i="15"/>
  <c r="D264" i="15"/>
  <c r="O263" i="15"/>
  <c r="L263" i="15"/>
  <c r="I263" i="15"/>
  <c r="F263" i="15"/>
  <c r="O262" i="15"/>
  <c r="L262" i="15"/>
  <c r="I262" i="15"/>
  <c r="F262" i="15"/>
  <c r="C262" i="15" s="1"/>
  <c r="O261" i="15"/>
  <c r="L261" i="15"/>
  <c r="L260" i="15" s="1"/>
  <c r="I261" i="15"/>
  <c r="F261" i="15"/>
  <c r="O260" i="15"/>
  <c r="N260" i="15"/>
  <c r="N259" i="15" s="1"/>
  <c r="M260" i="15"/>
  <c r="K260" i="15"/>
  <c r="K259" i="15" s="1"/>
  <c r="J260" i="15"/>
  <c r="J259" i="15" s="1"/>
  <c r="H260" i="15"/>
  <c r="G260" i="15"/>
  <c r="E260" i="15"/>
  <c r="E259" i="15" s="1"/>
  <c r="E230" i="15" s="1"/>
  <c r="D260" i="15"/>
  <c r="M259" i="15"/>
  <c r="H259" i="15"/>
  <c r="D259" i="15"/>
  <c r="O258" i="15"/>
  <c r="L258" i="15"/>
  <c r="I258" i="15"/>
  <c r="F258" i="15"/>
  <c r="O257" i="15"/>
  <c r="L257" i="15"/>
  <c r="I257" i="15"/>
  <c r="F257" i="15"/>
  <c r="O256" i="15"/>
  <c r="L256" i="15"/>
  <c r="I256" i="15"/>
  <c r="F256" i="15"/>
  <c r="C256" i="15" s="1"/>
  <c r="O255" i="15"/>
  <c r="L255" i="15"/>
  <c r="I255" i="15"/>
  <c r="F255" i="15"/>
  <c r="O254" i="15"/>
  <c r="L254" i="15"/>
  <c r="I254" i="15"/>
  <c r="F254" i="15"/>
  <c r="O253" i="15"/>
  <c r="O252" i="15" s="1"/>
  <c r="O251" i="15" s="1"/>
  <c r="L253" i="15"/>
  <c r="I253" i="15"/>
  <c r="I252" i="15" s="1"/>
  <c r="I251" i="15" s="1"/>
  <c r="F253" i="15"/>
  <c r="N252" i="15"/>
  <c r="N251" i="15" s="1"/>
  <c r="M252" i="15"/>
  <c r="L252" i="15"/>
  <c r="L251" i="15" s="1"/>
  <c r="K252" i="15"/>
  <c r="J252" i="15"/>
  <c r="J251" i="15" s="1"/>
  <c r="H252" i="15"/>
  <c r="G252" i="15"/>
  <c r="G251" i="15" s="1"/>
  <c r="E252" i="15"/>
  <c r="D252" i="15"/>
  <c r="D251" i="15" s="1"/>
  <c r="M251" i="15"/>
  <c r="K251" i="15"/>
  <c r="H251" i="15"/>
  <c r="E251" i="15"/>
  <c r="O250" i="15"/>
  <c r="L250" i="15"/>
  <c r="I250" i="15"/>
  <c r="F250" i="15"/>
  <c r="C250" i="15" s="1"/>
  <c r="O249" i="15"/>
  <c r="L249" i="15"/>
  <c r="I249" i="15"/>
  <c r="F249" i="15"/>
  <c r="O248" i="15"/>
  <c r="L248" i="15"/>
  <c r="I248" i="15"/>
  <c r="F248" i="15"/>
  <c r="C248" i="15" s="1"/>
  <c r="O247" i="15"/>
  <c r="L247" i="15"/>
  <c r="I247" i="15"/>
  <c r="I246" i="15" s="1"/>
  <c r="F247" i="15"/>
  <c r="N246" i="15"/>
  <c r="M246" i="15"/>
  <c r="L246" i="15"/>
  <c r="K246" i="15"/>
  <c r="J246" i="15"/>
  <c r="H246" i="15"/>
  <c r="G246" i="15"/>
  <c r="E246" i="15"/>
  <c r="D246" i="15"/>
  <c r="O245" i="15"/>
  <c r="L245" i="15"/>
  <c r="I245" i="15"/>
  <c r="F245" i="15"/>
  <c r="O244" i="15"/>
  <c r="L244" i="15"/>
  <c r="I244" i="15"/>
  <c r="F244" i="15"/>
  <c r="C244" i="15" s="1"/>
  <c r="O243" i="15"/>
  <c r="L243" i="15"/>
  <c r="I243" i="15"/>
  <c r="F243" i="15"/>
  <c r="O242" i="15"/>
  <c r="L242" i="15"/>
  <c r="I242" i="15"/>
  <c r="F242" i="15"/>
  <c r="O241" i="15"/>
  <c r="L241" i="15"/>
  <c r="I241" i="15"/>
  <c r="C241" i="15" s="1"/>
  <c r="F241" i="15"/>
  <c r="O240" i="15"/>
  <c r="L240" i="15"/>
  <c r="I240" i="15"/>
  <c r="F240" i="15"/>
  <c r="O239" i="15"/>
  <c r="O238" i="15" s="1"/>
  <c r="L239" i="15"/>
  <c r="I239" i="15"/>
  <c r="C239" i="15" s="1"/>
  <c r="F239" i="15"/>
  <c r="N238" i="15"/>
  <c r="M238" i="15"/>
  <c r="K238" i="15"/>
  <c r="J238" i="15"/>
  <c r="H238" i="15"/>
  <c r="G238" i="15"/>
  <c r="E238" i="15"/>
  <c r="D238" i="15"/>
  <c r="O237" i="15"/>
  <c r="L237" i="15"/>
  <c r="I237" i="15"/>
  <c r="F237" i="15"/>
  <c r="C237" i="15" s="1"/>
  <c r="O236" i="15"/>
  <c r="L236" i="15"/>
  <c r="I236" i="15"/>
  <c r="F236" i="15"/>
  <c r="N235" i="15"/>
  <c r="M235" i="15"/>
  <c r="K235" i="15"/>
  <c r="J235" i="15"/>
  <c r="I235" i="15"/>
  <c r="H235" i="15"/>
  <c r="G235" i="15"/>
  <c r="G231" i="15" s="1"/>
  <c r="E235" i="15"/>
  <c r="D235" i="15"/>
  <c r="O234" i="15"/>
  <c r="L234" i="15"/>
  <c r="L233" i="15" s="1"/>
  <c r="I234" i="15"/>
  <c r="I233" i="15" s="1"/>
  <c r="F234" i="15"/>
  <c r="O233" i="15"/>
  <c r="N233" i="15"/>
  <c r="M233" i="15"/>
  <c r="K233" i="15"/>
  <c r="K231" i="15" s="1"/>
  <c r="K230" i="15" s="1"/>
  <c r="J233" i="15"/>
  <c r="H233" i="15"/>
  <c r="G233" i="15"/>
  <c r="F233" i="15"/>
  <c r="E233" i="15"/>
  <c r="D233" i="15"/>
  <c r="O232" i="15"/>
  <c r="L232" i="15"/>
  <c r="I232" i="15"/>
  <c r="F232" i="15"/>
  <c r="C232" i="15" s="1"/>
  <c r="M231" i="15"/>
  <c r="M230" i="15" s="1"/>
  <c r="H231" i="15"/>
  <c r="H230" i="15" s="1"/>
  <c r="E231" i="15"/>
  <c r="O229" i="15"/>
  <c r="L229" i="15"/>
  <c r="I229" i="15"/>
  <c r="F229" i="15"/>
  <c r="O228" i="15"/>
  <c r="L228" i="15"/>
  <c r="L227" i="15" s="1"/>
  <c r="I228" i="15"/>
  <c r="F228" i="15"/>
  <c r="F227" i="15" s="1"/>
  <c r="O227" i="15"/>
  <c r="N227" i="15"/>
  <c r="M227" i="15"/>
  <c r="K227" i="15"/>
  <c r="J227" i="15"/>
  <c r="I227" i="15"/>
  <c r="H227" i="15"/>
  <c r="G227" i="15"/>
  <c r="E227" i="15"/>
  <c r="D227" i="15"/>
  <c r="O226" i="15"/>
  <c r="L226" i="15"/>
  <c r="I226" i="15"/>
  <c r="F226" i="15"/>
  <c r="O225" i="15"/>
  <c r="L225" i="15"/>
  <c r="I225" i="15"/>
  <c r="F225" i="15"/>
  <c r="C225" i="15" s="1"/>
  <c r="O224" i="15"/>
  <c r="L224" i="15"/>
  <c r="I224" i="15"/>
  <c r="F224" i="15"/>
  <c r="O223" i="15"/>
  <c r="L223" i="15"/>
  <c r="I223" i="15"/>
  <c r="F223" i="15"/>
  <c r="O222" i="15"/>
  <c r="L222" i="15"/>
  <c r="I222" i="15"/>
  <c r="F222" i="15"/>
  <c r="O221" i="15"/>
  <c r="L221" i="15"/>
  <c r="I221" i="15"/>
  <c r="C221" i="15" s="1"/>
  <c r="F221" i="15"/>
  <c r="O220" i="15"/>
  <c r="L220" i="15"/>
  <c r="I220" i="15"/>
  <c r="C220" i="15" s="1"/>
  <c r="F220" i="15"/>
  <c r="O219" i="15"/>
  <c r="L219" i="15"/>
  <c r="I219" i="15"/>
  <c r="F219" i="15"/>
  <c r="C219" i="15" s="1"/>
  <c r="O218" i="15"/>
  <c r="L218" i="15"/>
  <c r="I218" i="15"/>
  <c r="F218" i="15"/>
  <c r="O217" i="15"/>
  <c r="L217" i="15"/>
  <c r="I217" i="15"/>
  <c r="F217" i="15"/>
  <c r="N216" i="15"/>
  <c r="M216" i="15"/>
  <c r="K216" i="15"/>
  <c r="J216" i="15"/>
  <c r="H216" i="15"/>
  <c r="G216" i="15"/>
  <c r="E216" i="15"/>
  <c r="D216" i="15"/>
  <c r="O215" i="15"/>
  <c r="L215" i="15"/>
  <c r="I215" i="15"/>
  <c r="F215" i="15"/>
  <c r="C215" i="15" s="1"/>
  <c r="O214" i="15"/>
  <c r="L214" i="15"/>
  <c r="I214" i="15"/>
  <c r="F214" i="15"/>
  <c r="O213" i="15"/>
  <c r="L213" i="15"/>
  <c r="I213" i="15"/>
  <c r="F213" i="15"/>
  <c r="C213" i="15" s="1"/>
  <c r="O212" i="15"/>
  <c r="L212" i="15"/>
  <c r="I212" i="15"/>
  <c r="F212" i="15"/>
  <c r="O211" i="15"/>
  <c r="L211" i="15"/>
  <c r="I211" i="15"/>
  <c r="C211" i="15" s="1"/>
  <c r="F211" i="15"/>
  <c r="O210" i="15"/>
  <c r="L210" i="15"/>
  <c r="I210" i="15"/>
  <c r="F210" i="15"/>
  <c r="O209" i="15"/>
  <c r="L209" i="15"/>
  <c r="I209" i="15"/>
  <c r="C209" i="15" s="1"/>
  <c r="F209" i="15"/>
  <c r="O208" i="15"/>
  <c r="O205" i="15" s="1"/>
  <c r="L208" i="15"/>
  <c r="I208" i="15"/>
  <c r="C208" i="15" s="1"/>
  <c r="F208" i="15"/>
  <c r="O207" i="15"/>
  <c r="L207" i="15"/>
  <c r="I207" i="15"/>
  <c r="F207" i="15"/>
  <c r="O206" i="15"/>
  <c r="L206" i="15"/>
  <c r="I206" i="15"/>
  <c r="F206" i="15"/>
  <c r="N205" i="15"/>
  <c r="M205" i="15"/>
  <c r="M204" i="15" s="1"/>
  <c r="K205" i="15"/>
  <c r="J205" i="15"/>
  <c r="H205" i="15"/>
  <c r="G205" i="15"/>
  <c r="G204" i="15" s="1"/>
  <c r="E205" i="15"/>
  <c r="D205" i="15"/>
  <c r="D204" i="15"/>
  <c r="O203" i="15"/>
  <c r="L203" i="15"/>
  <c r="I203" i="15"/>
  <c r="F203" i="15"/>
  <c r="C203" i="15" s="1"/>
  <c r="O202" i="15"/>
  <c r="L202" i="15"/>
  <c r="I202" i="15"/>
  <c r="F202" i="15"/>
  <c r="O201" i="15"/>
  <c r="L201" i="15"/>
  <c r="I201" i="15"/>
  <c r="F201" i="15"/>
  <c r="O200" i="15"/>
  <c r="L200" i="15"/>
  <c r="I200" i="15"/>
  <c r="C200" i="15" s="1"/>
  <c r="F200" i="15"/>
  <c r="O199" i="15"/>
  <c r="L199" i="15"/>
  <c r="L198" i="15" s="1"/>
  <c r="I199" i="15"/>
  <c r="F199" i="15"/>
  <c r="F198" i="15" s="1"/>
  <c r="F196" i="15" s="1"/>
  <c r="N198" i="15"/>
  <c r="N196" i="15" s="1"/>
  <c r="M198" i="15"/>
  <c r="M196" i="15" s="1"/>
  <c r="M195" i="15" s="1"/>
  <c r="M194" i="15" s="1"/>
  <c r="K198" i="15"/>
  <c r="J198" i="15"/>
  <c r="I198" i="15"/>
  <c r="H198" i="15"/>
  <c r="H196" i="15" s="1"/>
  <c r="G198" i="15"/>
  <c r="E198" i="15"/>
  <c r="E196" i="15" s="1"/>
  <c r="D198" i="15"/>
  <c r="O197" i="15"/>
  <c r="L197" i="15"/>
  <c r="I197" i="15"/>
  <c r="C197" i="15" s="1"/>
  <c r="F197" i="15"/>
  <c r="K196" i="15"/>
  <c r="J196" i="15"/>
  <c r="G196" i="15"/>
  <c r="G195" i="15" s="1"/>
  <c r="D196" i="15"/>
  <c r="O193" i="15"/>
  <c r="L193" i="15"/>
  <c r="C193" i="15" s="1"/>
  <c r="I193" i="15"/>
  <c r="I192" i="15" s="1"/>
  <c r="F193" i="15"/>
  <c r="O192" i="15"/>
  <c r="N192" i="15"/>
  <c r="N191" i="15" s="1"/>
  <c r="M192" i="15"/>
  <c r="K192" i="15"/>
  <c r="K191" i="15" s="1"/>
  <c r="J192" i="15"/>
  <c r="J191" i="15" s="1"/>
  <c r="H192" i="15"/>
  <c r="H191" i="15" s="1"/>
  <c r="G192" i="15"/>
  <c r="F192" i="15"/>
  <c r="F191" i="15" s="1"/>
  <c r="E192" i="15"/>
  <c r="D192" i="15"/>
  <c r="D191" i="15" s="1"/>
  <c r="O191" i="15"/>
  <c r="M191" i="15"/>
  <c r="I191" i="15"/>
  <c r="G191" i="15"/>
  <c r="E191" i="15"/>
  <c r="O190" i="15"/>
  <c r="L190" i="15"/>
  <c r="I190" i="15"/>
  <c r="F190" i="15"/>
  <c r="O189" i="15"/>
  <c r="O188" i="15" s="1"/>
  <c r="L189" i="15"/>
  <c r="I189" i="15"/>
  <c r="I188" i="15" s="1"/>
  <c r="I187" i="15" s="1"/>
  <c r="F189" i="15"/>
  <c r="N188" i="15"/>
  <c r="M188" i="15"/>
  <c r="M187" i="15" s="1"/>
  <c r="L188" i="15"/>
  <c r="K188" i="15"/>
  <c r="J188" i="15"/>
  <c r="J187" i="15" s="1"/>
  <c r="H188" i="15"/>
  <c r="G188" i="15"/>
  <c r="F188" i="15"/>
  <c r="E188" i="15"/>
  <c r="D188" i="15"/>
  <c r="E187" i="15"/>
  <c r="O186" i="15"/>
  <c r="L186" i="15"/>
  <c r="I186" i="15"/>
  <c r="F186" i="15"/>
  <c r="O185" i="15"/>
  <c r="O184" i="15" s="1"/>
  <c r="L185" i="15"/>
  <c r="L184" i="15" s="1"/>
  <c r="I185" i="15"/>
  <c r="I184" i="15" s="1"/>
  <c r="F185" i="15"/>
  <c r="C185" i="15" s="1"/>
  <c r="N184" i="15"/>
  <c r="M184" i="15"/>
  <c r="K184" i="15"/>
  <c r="J184" i="15"/>
  <c r="H184" i="15"/>
  <c r="G184" i="15"/>
  <c r="E184" i="15"/>
  <c r="D184" i="15"/>
  <c r="O183" i="15"/>
  <c r="L183" i="15"/>
  <c r="I183" i="15"/>
  <c r="C183" i="15" s="1"/>
  <c r="F183" i="15"/>
  <c r="O182" i="15"/>
  <c r="L182" i="15"/>
  <c r="I182" i="15"/>
  <c r="F182" i="15"/>
  <c r="O181" i="15"/>
  <c r="O179" i="15" s="1"/>
  <c r="L181" i="15"/>
  <c r="I181" i="15"/>
  <c r="C181" i="15" s="1"/>
  <c r="F181" i="15"/>
  <c r="O180" i="15"/>
  <c r="L180" i="15"/>
  <c r="L179" i="15" s="1"/>
  <c r="I180" i="15"/>
  <c r="F180" i="15"/>
  <c r="N179" i="15"/>
  <c r="M179" i="15"/>
  <c r="K179" i="15"/>
  <c r="J179" i="15"/>
  <c r="H179" i="15"/>
  <c r="G179" i="15"/>
  <c r="E179" i="15"/>
  <c r="D179" i="15"/>
  <c r="O178" i="15"/>
  <c r="L178" i="15"/>
  <c r="I178" i="15"/>
  <c r="F178" i="15"/>
  <c r="O177" i="15"/>
  <c r="O175" i="15" s="1"/>
  <c r="L177" i="15"/>
  <c r="I177" i="15"/>
  <c r="I175" i="15" s="1"/>
  <c r="F177" i="15"/>
  <c r="C177" i="15"/>
  <c r="O176" i="15"/>
  <c r="L176" i="15"/>
  <c r="L175" i="15" s="1"/>
  <c r="I176" i="15"/>
  <c r="F176" i="15"/>
  <c r="C176" i="15" s="1"/>
  <c r="N175" i="15"/>
  <c r="M175" i="15"/>
  <c r="K175" i="15"/>
  <c r="K174" i="15" s="1"/>
  <c r="K173" i="15" s="1"/>
  <c r="J175" i="15"/>
  <c r="J174" i="15" s="1"/>
  <c r="J173" i="15" s="1"/>
  <c r="H175" i="15"/>
  <c r="G175" i="15"/>
  <c r="G174" i="15" s="1"/>
  <c r="G173" i="15" s="1"/>
  <c r="E175" i="15"/>
  <c r="E174" i="15" s="1"/>
  <c r="E173" i="15" s="1"/>
  <c r="D175" i="15"/>
  <c r="N174" i="15"/>
  <c r="N173" i="15" s="1"/>
  <c r="H174" i="15"/>
  <c r="H173" i="15" s="1"/>
  <c r="D174" i="15"/>
  <c r="D173" i="15" s="1"/>
  <c r="O172" i="15"/>
  <c r="L172" i="15"/>
  <c r="I172" i="15"/>
  <c r="F172" i="15"/>
  <c r="O171" i="15"/>
  <c r="L171" i="15"/>
  <c r="I171" i="15"/>
  <c r="C171" i="15" s="1"/>
  <c r="F171" i="15"/>
  <c r="O170" i="15"/>
  <c r="L170" i="15"/>
  <c r="I170" i="15"/>
  <c r="F170" i="15"/>
  <c r="O169" i="15"/>
  <c r="L169" i="15"/>
  <c r="I169" i="15"/>
  <c r="C169" i="15" s="1"/>
  <c r="F169" i="15"/>
  <c r="O168" i="15"/>
  <c r="L168" i="15"/>
  <c r="I168" i="15"/>
  <c r="F168" i="15"/>
  <c r="O167" i="15"/>
  <c r="L167" i="15"/>
  <c r="I167" i="15"/>
  <c r="F167" i="15"/>
  <c r="F166" i="15" s="1"/>
  <c r="F165" i="15" s="1"/>
  <c r="N166" i="15"/>
  <c r="N165" i="15" s="1"/>
  <c r="M166" i="15"/>
  <c r="K166" i="15"/>
  <c r="J166" i="15"/>
  <c r="J165" i="15" s="1"/>
  <c r="H166" i="15"/>
  <c r="H165" i="15" s="1"/>
  <c r="G166" i="15"/>
  <c r="G165" i="15" s="1"/>
  <c r="E166" i="15"/>
  <c r="E165" i="15" s="1"/>
  <c r="D166" i="15"/>
  <c r="D165" i="15" s="1"/>
  <c r="M165" i="15"/>
  <c r="K165" i="15"/>
  <c r="O164" i="15"/>
  <c r="L164" i="15"/>
  <c r="I164" i="15"/>
  <c r="F164" i="15"/>
  <c r="O163" i="15"/>
  <c r="L163" i="15"/>
  <c r="I163" i="15"/>
  <c r="F163" i="15"/>
  <c r="O162" i="15"/>
  <c r="L162" i="15"/>
  <c r="I162" i="15"/>
  <c r="F162" i="15"/>
  <c r="O161" i="15"/>
  <c r="O160" i="15" s="1"/>
  <c r="L161" i="15"/>
  <c r="I161" i="15"/>
  <c r="I160" i="15" s="1"/>
  <c r="F161" i="15"/>
  <c r="C161" i="15"/>
  <c r="N160" i="15"/>
  <c r="M160" i="15"/>
  <c r="L160" i="15"/>
  <c r="K160" i="15"/>
  <c r="J160" i="15"/>
  <c r="H160" i="15"/>
  <c r="G160" i="15"/>
  <c r="F160" i="15"/>
  <c r="E160" i="15"/>
  <c r="D160" i="15"/>
  <c r="O159" i="15"/>
  <c r="L159" i="15"/>
  <c r="I159" i="15"/>
  <c r="F159" i="15"/>
  <c r="O158" i="15"/>
  <c r="L158" i="15"/>
  <c r="I158" i="15"/>
  <c r="F158" i="15"/>
  <c r="O157" i="15"/>
  <c r="L157" i="15"/>
  <c r="I157" i="15"/>
  <c r="F157" i="15"/>
  <c r="C157" i="15" s="1"/>
  <c r="O156" i="15"/>
  <c r="L156" i="15"/>
  <c r="I156" i="15"/>
  <c r="F156" i="15"/>
  <c r="O155" i="15"/>
  <c r="L155" i="15"/>
  <c r="I155" i="15"/>
  <c r="F155" i="15"/>
  <c r="O154" i="15"/>
  <c r="L154" i="15"/>
  <c r="I154" i="15"/>
  <c r="F154" i="15"/>
  <c r="O153" i="15"/>
  <c r="O151" i="15" s="1"/>
  <c r="L153" i="15"/>
  <c r="I153" i="15"/>
  <c r="F153" i="15"/>
  <c r="C153" i="15"/>
  <c r="O152" i="15"/>
  <c r="L152" i="15"/>
  <c r="I152" i="15"/>
  <c r="I151" i="15" s="1"/>
  <c r="F152" i="15"/>
  <c r="C152" i="15" s="1"/>
  <c r="N151" i="15"/>
  <c r="M151" i="15"/>
  <c r="K151" i="15"/>
  <c r="J151" i="15"/>
  <c r="H151" i="15"/>
  <c r="G151" i="15"/>
  <c r="E151" i="15"/>
  <c r="D151" i="15"/>
  <c r="O150" i="15"/>
  <c r="L150" i="15"/>
  <c r="I150" i="15"/>
  <c r="F150" i="15"/>
  <c r="O149" i="15"/>
  <c r="L149" i="15"/>
  <c r="I149" i="15"/>
  <c r="C149" i="15" s="1"/>
  <c r="F149" i="15"/>
  <c r="O148" i="15"/>
  <c r="L148" i="15"/>
  <c r="I148" i="15"/>
  <c r="F148" i="15"/>
  <c r="O147" i="15"/>
  <c r="L147" i="15"/>
  <c r="I147" i="15"/>
  <c r="F147" i="15"/>
  <c r="O146" i="15"/>
  <c r="L146" i="15"/>
  <c r="I146" i="15"/>
  <c r="F146" i="15"/>
  <c r="O145" i="15"/>
  <c r="L145" i="15"/>
  <c r="L144" i="15" s="1"/>
  <c r="I145" i="15"/>
  <c r="F145" i="15"/>
  <c r="C145" i="15" s="1"/>
  <c r="N144" i="15"/>
  <c r="M144" i="15"/>
  <c r="K144" i="15"/>
  <c r="J144" i="15"/>
  <c r="H144" i="15"/>
  <c r="G144" i="15"/>
  <c r="E144" i="15"/>
  <c r="D144" i="15"/>
  <c r="O143" i="15"/>
  <c r="L143" i="15"/>
  <c r="I143" i="15"/>
  <c r="F143" i="15"/>
  <c r="O142" i="15"/>
  <c r="L142" i="15"/>
  <c r="L141" i="15" s="1"/>
  <c r="I142" i="15"/>
  <c r="F142" i="15"/>
  <c r="F141" i="15" s="1"/>
  <c r="O141" i="15"/>
  <c r="N141" i="15"/>
  <c r="M141" i="15"/>
  <c r="K141" i="15"/>
  <c r="J141" i="15"/>
  <c r="H141" i="15"/>
  <c r="G141" i="15"/>
  <c r="E141" i="15"/>
  <c r="D141" i="15"/>
  <c r="O140" i="15"/>
  <c r="L140" i="15"/>
  <c r="I140" i="15"/>
  <c r="F140" i="15"/>
  <c r="O139" i="15"/>
  <c r="L139" i="15"/>
  <c r="I139" i="15"/>
  <c r="C139" i="15" s="1"/>
  <c r="F139" i="15"/>
  <c r="O138" i="15"/>
  <c r="L138" i="15"/>
  <c r="I138" i="15"/>
  <c r="F138" i="15"/>
  <c r="O137" i="15"/>
  <c r="O136" i="15" s="1"/>
  <c r="L137" i="15"/>
  <c r="I137" i="15"/>
  <c r="I136" i="15" s="1"/>
  <c r="F137" i="15"/>
  <c r="N136" i="15"/>
  <c r="M136" i="15"/>
  <c r="L136" i="15"/>
  <c r="K136" i="15"/>
  <c r="J136" i="15"/>
  <c r="H136" i="15"/>
  <c r="H130" i="15" s="1"/>
  <c r="G136" i="15"/>
  <c r="F136" i="15"/>
  <c r="E136" i="15"/>
  <c r="D136" i="15"/>
  <c r="D130" i="15" s="1"/>
  <c r="O135" i="15"/>
  <c r="L135" i="15"/>
  <c r="I135" i="15"/>
  <c r="F135" i="15"/>
  <c r="O134" i="15"/>
  <c r="L134" i="15"/>
  <c r="I134" i="15"/>
  <c r="F134" i="15"/>
  <c r="C134" i="15" s="1"/>
  <c r="O133" i="15"/>
  <c r="L133" i="15"/>
  <c r="I133" i="15"/>
  <c r="F133" i="15"/>
  <c r="C133" i="15" s="1"/>
  <c r="O132" i="15"/>
  <c r="L132" i="15"/>
  <c r="I132" i="15"/>
  <c r="I131" i="15" s="1"/>
  <c r="F132" i="15"/>
  <c r="N131" i="15"/>
  <c r="N130" i="15" s="1"/>
  <c r="M131" i="15"/>
  <c r="K131" i="15"/>
  <c r="K130" i="15" s="1"/>
  <c r="J131" i="15"/>
  <c r="H131" i="15"/>
  <c r="G131" i="15"/>
  <c r="G130" i="15" s="1"/>
  <c r="E131" i="15"/>
  <c r="D131" i="15"/>
  <c r="J130" i="15"/>
  <c r="O129" i="15"/>
  <c r="O128" i="15" s="1"/>
  <c r="L129" i="15"/>
  <c r="I129" i="15"/>
  <c r="I128" i="15" s="1"/>
  <c r="F129" i="15"/>
  <c r="C129" i="15" s="1"/>
  <c r="N128" i="15"/>
  <c r="M128" i="15"/>
  <c r="L128" i="15"/>
  <c r="K128" i="15"/>
  <c r="J128" i="15"/>
  <c r="H128" i="15"/>
  <c r="G128" i="15"/>
  <c r="E128" i="15"/>
  <c r="D128" i="15"/>
  <c r="O127" i="15"/>
  <c r="L127" i="15"/>
  <c r="I127" i="15"/>
  <c r="F127" i="15"/>
  <c r="O126" i="15"/>
  <c r="L126" i="15"/>
  <c r="I126" i="15"/>
  <c r="F126" i="15"/>
  <c r="O125" i="15"/>
  <c r="L125" i="15"/>
  <c r="I125" i="15"/>
  <c r="F125" i="15"/>
  <c r="C125" i="15"/>
  <c r="O124" i="15"/>
  <c r="L124" i="15"/>
  <c r="I124" i="15"/>
  <c r="F124" i="15"/>
  <c r="C124" i="15" s="1"/>
  <c r="O123" i="15"/>
  <c r="L123" i="15"/>
  <c r="I123" i="15"/>
  <c r="F123" i="15"/>
  <c r="F122" i="15" s="1"/>
  <c r="N122" i="15"/>
  <c r="M122" i="15"/>
  <c r="K122" i="15"/>
  <c r="J122" i="15"/>
  <c r="H122" i="15"/>
  <c r="G122" i="15"/>
  <c r="E122" i="15"/>
  <c r="D122" i="15"/>
  <c r="O121" i="15"/>
  <c r="L121" i="15"/>
  <c r="I121" i="15"/>
  <c r="C121" i="15" s="1"/>
  <c r="F121" i="15"/>
  <c r="O120" i="15"/>
  <c r="L120" i="15"/>
  <c r="I120" i="15"/>
  <c r="F120" i="15"/>
  <c r="O119" i="15"/>
  <c r="L119" i="15"/>
  <c r="I119" i="15"/>
  <c r="F119" i="15"/>
  <c r="O118" i="15"/>
  <c r="L118" i="15"/>
  <c r="I118" i="15"/>
  <c r="F118" i="15"/>
  <c r="O117" i="15"/>
  <c r="L117" i="15"/>
  <c r="L116" i="15" s="1"/>
  <c r="I117" i="15"/>
  <c r="F117" i="15"/>
  <c r="N116" i="15"/>
  <c r="M116" i="15"/>
  <c r="K116" i="15"/>
  <c r="J116" i="15"/>
  <c r="H116" i="15"/>
  <c r="G116" i="15"/>
  <c r="E116" i="15"/>
  <c r="D116" i="15"/>
  <c r="O115" i="15"/>
  <c r="L115" i="15"/>
  <c r="I115" i="15"/>
  <c r="F115" i="15"/>
  <c r="O114" i="15"/>
  <c r="L114" i="15"/>
  <c r="I114" i="15"/>
  <c r="F114" i="15"/>
  <c r="C114" i="15" s="1"/>
  <c r="O113" i="15"/>
  <c r="L113" i="15"/>
  <c r="L112" i="15" s="1"/>
  <c r="I113" i="15"/>
  <c r="I112" i="15" s="1"/>
  <c r="F113" i="15"/>
  <c r="N112" i="15"/>
  <c r="M112" i="15"/>
  <c r="K112" i="15"/>
  <c r="J112" i="15"/>
  <c r="H112" i="15"/>
  <c r="G112" i="15"/>
  <c r="F112" i="15"/>
  <c r="E112" i="15"/>
  <c r="D112" i="15"/>
  <c r="O111" i="15"/>
  <c r="L111" i="15"/>
  <c r="I111" i="15"/>
  <c r="F111" i="15"/>
  <c r="O110" i="15"/>
  <c r="L110" i="15"/>
  <c r="I110" i="15"/>
  <c r="F110" i="15"/>
  <c r="O109" i="15"/>
  <c r="L109" i="15"/>
  <c r="I109" i="15"/>
  <c r="F109" i="15"/>
  <c r="O108" i="15"/>
  <c r="L108" i="15"/>
  <c r="I108" i="15"/>
  <c r="F108" i="15"/>
  <c r="O107" i="15"/>
  <c r="L107" i="15"/>
  <c r="I107" i="15"/>
  <c r="F107" i="15"/>
  <c r="O106" i="15"/>
  <c r="L106" i="15"/>
  <c r="I106" i="15"/>
  <c r="F106" i="15"/>
  <c r="O105" i="15"/>
  <c r="L105" i="15"/>
  <c r="I105" i="15"/>
  <c r="F105" i="15"/>
  <c r="O104" i="15"/>
  <c r="L104" i="15"/>
  <c r="I104" i="15"/>
  <c r="F104" i="15"/>
  <c r="N103" i="15"/>
  <c r="M103" i="15"/>
  <c r="K103" i="15"/>
  <c r="J103" i="15"/>
  <c r="I103" i="15"/>
  <c r="H103" i="15"/>
  <c r="G103" i="15"/>
  <c r="E103" i="15"/>
  <c r="D103" i="15"/>
  <c r="O102" i="15"/>
  <c r="L102" i="15"/>
  <c r="I102" i="15"/>
  <c r="F102" i="15"/>
  <c r="C102" i="15" s="1"/>
  <c r="O101" i="15"/>
  <c r="L101" i="15"/>
  <c r="I101" i="15"/>
  <c r="F101" i="15"/>
  <c r="C101" i="15" s="1"/>
  <c r="O100" i="15"/>
  <c r="L100" i="15"/>
  <c r="I100" i="15"/>
  <c r="F100" i="15"/>
  <c r="O99" i="15"/>
  <c r="L99" i="15"/>
  <c r="I99" i="15"/>
  <c r="F99" i="15"/>
  <c r="O98" i="15"/>
  <c r="L98" i="15"/>
  <c r="I98" i="15"/>
  <c r="F98" i="15"/>
  <c r="C98" i="15" s="1"/>
  <c r="O97" i="15"/>
  <c r="O95" i="15" s="1"/>
  <c r="L97" i="15"/>
  <c r="I97" i="15"/>
  <c r="F97" i="15"/>
  <c r="C97" i="15" s="1"/>
  <c r="O96" i="15"/>
  <c r="L96" i="15"/>
  <c r="L95" i="15" s="1"/>
  <c r="I96" i="15"/>
  <c r="I95" i="15" s="1"/>
  <c r="F96" i="15"/>
  <c r="N95" i="15"/>
  <c r="M95" i="15"/>
  <c r="K95" i="15"/>
  <c r="J95" i="15"/>
  <c r="H95" i="15"/>
  <c r="G95" i="15"/>
  <c r="E95" i="15"/>
  <c r="D95" i="15"/>
  <c r="O94" i="15"/>
  <c r="L94" i="15"/>
  <c r="I94" i="15"/>
  <c r="F94" i="15"/>
  <c r="O93" i="15"/>
  <c r="L93" i="15"/>
  <c r="I93" i="15"/>
  <c r="C93" i="15" s="1"/>
  <c r="F93" i="15"/>
  <c r="O92" i="15"/>
  <c r="L92" i="15"/>
  <c r="I92" i="15"/>
  <c r="F92" i="15"/>
  <c r="O91" i="15"/>
  <c r="L91" i="15"/>
  <c r="I91" i="15"/>
  <c r="F91" i="15"/>
  <c r="O90" i="15"/>
  <c r="L90" i="15"/>
  <c r="I90" i="15"/>
  <c r="F90" i="15"/>
  <c r="F89" i="15" s="1"/>
  <c r="O89" i="15"/>
  <c r="N89" i="15"/>
  <c r="M89" i="15"/>
  <c r="K89" i="15"/>
  <c r="J89" i="15"/>
  <c r="H89" i="15"/>
  <c r="G89" i="15"/>
  <c r="E89" i="15"/>
  <c r="D89" i="15"/>
  <c r="O88" i="15"/>
  <c r="L88" i="15"/>
  <c r="I88" i="15"/>
  <c r="F88" i="15"/>
  <c r="C88" i="15" s="1"/>
  <c r="O87" i="15"/>
  <c r="L87" i="15"/>
  <c r="I87" i="15"/>
  <c r="F87" i="15"/>
  <c r="O86" i="15"/>
  <c r="L86" i="15"/>
  <c r="I86" i="15"/>
  <c r="F86" i="15"/>
  <c r="C86" i="15" s="1"/>
  <c r="O85" i="15"/>
  <c r="O84" i="15" s="1"/>
  <c r="L85" i="15"/>
  <c r="I85" i="15"/>
  <c r="I84" i="15" s="1"/>
  <c r="F85" i="15"/>
  <c r="C85" i="15" s="1"/>
  <c r="N84" i="15"/>
  <c r="N83" i="15" s="1"/>
  <c r="M84" i="15"/>
  <c r="L84" i="15"/>
  <c r="K84" i="15"/>
  <c r="J84" i="15"/>
  <c r="J83" i="15" s="1"/>
  <c r="H84" i="15"/>
  <c r="H83" i="15" s="1"/>
  <c r="G84" i="15"/>
  <c r="E84" i="15"/>
  <c r="D84" i="15"/>
  <c r="D83" i="15" s="1"/>
  <c r="M83" i="15"/>
  <c r="E83" i="15"/>
  <c r="O82" i="15"/>
  <c r="L82" i="15"/>
  <c r="I82" i="15"/>
  <c r="F82" i="15"/>
  <c r="O81" i="15"/>
  <c r="O80" i="15" s="1"/>
  <c r="L81" i="15"/>
  <c r="L80" i="15" s="1"/>
  <c r="I81" i="15"/>
  <c r="I80" i="15" s="1"/>
  <c r="F81" i="15"/>
  <c r="C81" i="15" s="1"/>
  <c r="N80" i="15"/>
  <c r="M80" i="15"/>
  <c r="K80" i="15"/>
  <c r="J80" i="15"/>
  <c r="H80" i="15"/>
  <c r="G80" i="15"/>
  <c r="E80" i="15"/>
  <c r="D80" i="15"/>
  <c r="O79" i="15"/>
  <c r="L79" i="15"/>
  <c r="I79" i="15"/>
  <c r="C79" i="15" s="1"/>
  <c r="F79" i="15"/>
  <c r="O78" i="15"/>
  <c r="L78" i="15"/>
  <c r="L77" i="15" s="1"/>
  <c r="I78" i="15"/>
  <c r="F78" i="15"/>
  <c r="F77" i="15" s="1"/>
  <c r="O77" i="15"/>
  <c r="N77" i="15"/>
  <c r="M77" i="15"/>
  <c r="M76" i="15" s="1"/>
  <c r="K77" i="15"/>
  <c r="K76" i="15" s="1"/>
  <c r="J77" i="15"/>
  <c r="H77" i="15"/>
  <c r="G77" i="15"/>
  <c r="G76" i="15" s="1"/>
  <c r="E77" i="15"/>
  <c r="E76" i="15" s="1"/>
  <c r="D77" i="15"/>
  <c r="N76" i="15"/>
  <c r="N75" i="15" s="1"/>
  <c r="J76" i="15"/>
  <c r="H76" i="15"/>
  <c r="H75" i="15" s="1"/>
  <c r="D76" i="15"/>
  <c r="D75" i="15" s="1"/>
  <c r="O74" i="15"/>
  <c r="L74" i="15"/>
  <c r="I74" i="15"/>
  <c r="F74" i="15"/>
  <c r="O73" i="15"/>
  <c r="L73" i="15"/>
  <c r="I73" i="15"/>
  <c r="F73" i="15"/>
  <c r="C73" i="15" s="1"/>
  <c r="O72" i="15"/>
  <c r="L72" i="15"/>
  <c r="I72" i="15"/>
  <c r="F72" i="15"/>
  <c r="O71" i="15"/>
  <c r="L71" i="15"/>
  <c r="I71" i="15"/>
  <c r="F71" i="15"/>
  <c r="O70" i="15"/>
  <c r="L70" i="15"/>
  <c r="L69" i="15" s="1"/>
  <c r="I70" i="15"/>
  <c r="F70" i="15"/>
  <c r="F69" i="15" s="1"/>
  <c r="O69" i="15"/>
  <c r="N69" i="15"/>
  <c r="N67" i="15" s="1"/>
  <c r="M69" i="15"/>
  <c r="K69" i="15"/>
  <c r="K67" i="15" s="1"/>
  <c r="J69" i="15"/>
  <c r="J67" i="15" s="1"/>
  <c r="H69" i="15"/>
  <c r="H67" i="15" s="1"/>
  <c r="G69" i="15"/>
  <c r="E69" i="15"/>
  <c r="D69" i="15"/>
  <c r="O68" i="15"/>
  <c r="L68" i="15"/>
  <c r="I68" i="15"/>
  <c r="F68" i="15"/>
  <c r="C68" i="15" s="1"/>
  <c r="M67" i="15"/>
  <c r="G67" i="15"/>
  <c r="E67" i="15"/>
  <c r="D67" i="15"/>
  <c r="O66" i="15"/>
  <c r="L66" i="15"/>
  <c r="I66" i="15"/>
  <c r="F66" i="15"/>
  <c r="O65" i="15"/>
  <c r="L65" i="15"/>
  <c r="I65" i="15"/>
  <c r="F65" i="15"/>
  <c r="C65" i="15" s="1"/>
  <c r="O64" i="15"/>
  <c r="L64" i="15"/>
  <c r="I64" i="15"/>
  <c r="F64" i="15"/>
  <c r="O63" i="15"/>
  <c r="L63" i="15"/>
  <c r="I63" i="15"/>
  <c r="C63" i="15" s="1"/>
  <c r="F63" i="15"/>
  <c r="O62" i="15"/>
  <c r="L62" i="15"/>
  <c r="I62" i="15"/>
  <c r="F62" i="15"/>
  <c r="O61" i="15"/>
  <c r="L61" i="15"/>
  <c r="I61" i="15"/>
  <c r="F61" i="15"/>
  <c r="O60" i="15"/>
  <c r="L60" i="15"/>
  <c r="I60" i="15"/>
  <c r="F60" i="15"/>
  <c r="O59" i="15"/>
  <c r="O58" i="15" s="1"/>
  <c r="L59" i="15"/>
  <c r="I59" i="15"/>
  <c r="I58" i="15" s="1"/>
  <c r="F59" i="15"/>
  <c r="C59" i="15"/>
  <c r="N58" i="15"/>
  <c r="M58" i="15"/>
  <c r="L58" i="15"/>
  <c r="K58" i="15"/>
  <c r="J58" i="15"/>
  <c r="H58" i="15"/>
  <c r="G58" i="15"/>
  <c r="F58" i="15"/>
  <c r="E58" i="15"/>
  <c r="D58" i="15"/>
  <c r="O57" i="15"/>
  <c r="L57" i="15"/>
  <c r="I57" i="15"/>
  <c r="F57" i="15"/>
  <c r="O56" i="15"/>
  <c r="L56" i="15"/>
  <c r="L55" i="15" s="1"/>
  <c r="L54" i="15" s="1"/>
  <c r="I56" i="15"/>
  <c r="F56" i="15"/>
  <c r="O55" i="15"/>
  <c r="O54" i="15" s="1"/>
  <c r="N55" i="15"/>
  <c r="M55" i="15"/>
  <c r="M54" i="15" s="1"/>
  <c r="K55" i="15"/>
  <c r="K54" i="15" s="1"/>
  <c r="J55" i="15"/>
  <c r="H55" i="15"/>
  <c r="H54" i="15" s="1"/>
  <c r="H53" i="15" s="1"/>
  <c r="G55" i="15"/>
  <c r="G54" i="15" s="1"/>
  <c r="G53" i="15" s="1"/>
  <c r="E55" i="15"/>
  <c r="E54" i="15" s="1"/>
  <c r="D55" i="15"/>
  <c r="N54" i="15"/>
  <c r="N53" i="15" s="1"/>
  <c r="J54" i="15"/>
  <c r="D54" i="15"/>
  <c r="D53" i="15" s="1"/>
  <c r="M53" i="15"/>
  <c r="E53" i="15"/>
  <c r="O47" i="15"/>
  <c r="C47" i="15" s="1"/>
  <c r="O46" i="15"/>
  <c r="C46" i="15" s="1"/>
  <c r="N45" i="15"/>
  <c r="M45" i="15"/>
  <c r="L44" i="15"/>
  <c r="L43" i="15" s="1"/>
  <c r="I44" i="15"/>
  <c r="I43" i="15" s="1"/>
  <c r="F44" i="15"/>
  <c r="K43" i="15"/>
  <c r="J43" i="15"/>
  <c r="H43" i="15"/>
  <c r="G43" i="15"/>
  <c r="E43" i="15"/>
  <c r="D43" i="15"/>
  <c r="F42" i="15"/>
  <c r="C42" i="15" s="1"/>
  <c r="E41" i="15"/>
  <c r="D41" i="15"/>
  <c r="L40" i="15"/>
  <c r="C40" i="15" s="1"/>
  <c r="L39" i="15"/>
  <c r="C39" i="15" s="1"/>
  <c r="L38" i="15"/>
  <c r="C38" i="15" s="1"/>
  <c r="L37" i="15"/>
  <c r="C37" i="15" s="1"/>
  <c r="L36" i="15"/>
  <c r="C36" i="15" s="1"/>
  <c r="K36" i="15"/>
  <c r="J36" i="15"/>
  <c r="L35" i="15"/>
  <c r="C35" i="15"/>
  <c r="L34" i="15"/>
  <c r="C34" i="15" s="1"/>
  <c r="K33" i="15"/>
  <c r="J33" i="15"/>
  <c r="L32" i="15"/>
  <c r="C32" i="15" s="1"/>
  <c r="K31" i="15"/>
  <c r="J31" i="15"/>
  <c r="L30" i="15"/>
  <c r="C30" i="15" s="1"/>
  <c r="L29" i="15"/>
  <c r="C29" i="15" s="1"/>
  <c r="L28" i="15"/>
  <c r="C28" i="15" s="1"/>
  <c r="K27" i="15"/>
  <c r="K26" i="15" s="1"/>
  <c r="J27" i="15"/>
  <c r="J26" i="15" s="1"/>
  <c r="F25" i="15"/>
  <c r="C25" i="15" s="1"/>
  <c r="I24" i="15"/>
  <c r="C24" i="15" s="1"/>
  <c r="F24" i="15"/>
  <c r="O23" i="15"/>
  <c r="L23" i="15"/>
  <c r="I23" i="15"/>
  <c r="F23" i="15"/>
  <c r="O22" i="15"/>
  <c r="O21" i="15" s="1"/>
  <c r="O289" i="15" s="1"/>
  <c r="O288" i="15" s="1"/>
  <c r="L22" i="15"/>
  <c r="I22" i="15"/>
  <c r="I21" i="15" s="1"/>
  <c r="F22" i="15"/>
  <c r="N21" i="15"/>
  <c r="N289" i="15" s="1"/>
  <c r="N288" i="15" s="1"/>
  <c r="M21" i="15"/>
  <c r="M289" i="15" s="1"/>
  <c r="M288" i="15" s="1"/>
  <c r="K21" i="15"/>
  <c r="K289" i="15" s="1"/>
  <c r="K288" i="15" s="1"/>
  <c r="J21" i="15"/>
  <c r="J289" i="15" s="1"/>
  <c r="J288" i="15" s="1"/>
  <c r="H21" i="15"/>
  <c r="G21" i="15"/>
  <c r="G289" i="15" s="1"/>
  <c r="G288" i="15" s="1"/>
  <c r="F21" i="15"/>
  <c r="E21" i="15"/>
  <c r="E289" i="15" s="1"/>
  <c r="E288" i="15" s="1"/>
  <c r="D21" i="15"/>
  <c r="N20" i="15"/>
  <c r="G20" i="15"/>
  <c r="E20" i="15"/>
  <c r="I289" i="15" l="1"/>
  <c r="I20" i="15"/>
  <c r="C22" i="15"/>
  <c r="L31" i="15"/>
  <c r="C31" i="15" s="1"/>
  <c r="C44" i="15"/>
  <c r="I55" i="15"/>
  <c r="C66" i="15"/>
  <c r="C87" i="15"/>
  <c r="K83" i="15"/>
  <c r="K75" i="15" s="1"/>
  <c r="C92" i="15"/>
  <c r="C99" i="15"/>
  <c r="C109" i="15"/>
  <c r="C23" i="15"/>
  <c r="O67" i="15"/>
  <c r="G83" i="15"/>
  <c r="G75" i="15" s="1"/>
  <c r="G52" i="15" s="1"/>
  <c r="C91" i="15"/>
  <c r="C94" i="15"/>
  <c r="C117" i="15"/>
  <c r="O53" i="15"/>
  <c r="C60" i="15"/>
  <c r="C62" i="15"/>
  <c r="C72" i="15"/>
  <c r="L76" i="15"/>
  <c r="F80" i="15"/>
  <c r="C80" i="15" s="1"/>
  <c r="L89" i="15"/>
  <c r="C96" i="15"/>
  <c r="L21" i="15"/>
  <c r="C56" i="15"/>
  <c r="C61" i="15"/>
  <c r="C64" i="15"/>
  <c r="L67" i="15"/>
  <c r="C71" i="15"/>
  <c r="C74" i="15"/>
  <c r="C82" i="15"/>
  <c r="O103" i="15"/>
  <c r="D187" i="15"/>
  <c r="D52" i="15" s="1"/>
  <c r="D51" i="15" s="1"/>
  <c r="H187" i="15"/>
  <c r="H52" i="15" s="1"/>
  <c r="J204" i="15"/>
  <c r="F216" i="15"/>
  <c r="K204" i="15"/>
  <c r="K195" i="15" s="1"/>
  <c r="K194" i="15" s="1"/>
  <c r="D231" i="15"/>
  <c r="D230" i="15" s="1"/>
  <c r="C285" i="15"/>
  <c r="C295" i="15"/>
  <c r="C22" i="16"/>
  <c r="C28" i="16"/>
  <c r="L33" i="16"/>
  <c r="C33" i="16" s="1"/>
  <c r="C37" i="16"/>
  <c r="C42" i="16"/>
  <c r="C43" i="16"/>
  <c r="C61" i="16"/>
  <c r="C68" i="16"/>
  <c r="D53" i="16"/>
  <c r="C71" i="16"/>
  <c r="O80" i="16"/>
  <c r="C91" i="16"/>
  <c r="C108" i="16"/>
  <c r="C109" i="16"/>
  <c r="F116" i="16"/>
  <c r="C123" i="16"/>
  <c r="C132" i="16"/>
  <c r="C133" i="16"/>
  <c r="O131" i="16"/>
  <c r="C143" i="16"/>
  <c r="C148" i="16"/>
  <c r="C149" i="16"/>
  <c r="L151" i="16"/>
  <c r="C168" i="16"/>
  <c r="C169" i="16"/>
  <c r="C176" i="16"/>
  <c r="C177" i="16"/>
  <c r="O175" i="16"/>
  <c r="L179" i="16"/>
  <c r="L184" i="16"/>
  <c r="G187" i="16"/>
  <c r="L188" i="16"/>
  <c r="L187" i="16"/>
  <c r="C200" i="16"/>
  <c r="C209" i="16"/>
  <c r="C215" i="16"/>
  <c r="C221" i="16"/>
  <c r="K204" i="16"/>
  <c r="N230" i="16"/>
  <c r="C244" i="16"/>
  <c r="C104" i="15"/>
  <c r="C106" i="15"/>
  <c r="C108" i="15"/>
  <c r="C115" i="15"/>
  <c r="O116" i="15"/>
  <c r="I122" i="15"/>
  <c r="C126" i="15"/>
  <c r="M130" i="15"/>
  <c r="M75" i="15" s="1"/>
  <c r="L131" i="15"/>
  <c r="C135" i="15"/>
  <c r="C143" i="15"/>
  <c r="O144" i="15"/>
  <c r="C154" i="15"/>
  <c r="C156" i="15"/>
  <c r="C162" i="15"/>
  <c r="C164" i="15"/>
  <c r="O166" i="15"/>
  <c r="O165" i="15" s="1"/>
  <c r="L166" i="15"/>
  <c r="L165" i="15" s="1"/>
  <c r="C178" i="15"/>
  <c r="I179" i="15"/>
  <c r="I174" i="15" s="1"/>
  <c r="I173" i="15" s="1"/>
  <c r="F184" i="15"/>
  <c r="N187" i="15"/>
  <c r="N52" i="15" s="1"/>
  <c r="L196" i="15"/>
  <c r="C201" i="15"/>
  <c r="I216" i="15"/>
  <c r="C224" i="15"/>
  <c r="C229" i="15"/>
  <c r="F235" i="15"/>
  <c r="O235" i="15"/>
  <c r="L238" i="15"/>
  <c r="C245" i="15"/>
  <c r="F252" i="15"/>
  <c r="C255" i="15"/>
  <c r="I270" i="15"/>
  <c r="I269" i="15" s="1"/>
  <c r="C284" i="15"/>
  <c r="G52" i="16"/>
  <c r="C64" i="16"/>
  <c r="C65" i="16"/>
  <c r="O67" i="16"/>
  <c r="C80" i="16"/>
  <c r="C115" i="16"/>
  <c r="C120" i="16"/>
  <c r="C121" i="16"/>
  <c r="C127" i="16"/>
  <c r="C128" i="16"/>
  <c r="C139" i="16"/>
  <c r="C155" i="16"/>
  <c r="C163" i="16"/>
  <c r="C184" i="16"/>
  <c r="H187" i="16"/>
  <c r="N187" i="16"/>
  <c r="C107" i="15"/>
  <c r="C110" i="15"/>
  <c r="C118" i="15"/>
  <c r="C120" i="15"/>
  <c r="C127" i="15"/>
  <c r="C136" i="15"/>
  <c r="C137" i="15"/>
  <c r="C146" i="15"/>
  <c r="C148" i="15"/>
  <c r="L151" i="15"/>
  <c r="C155" i="15"/>
  <c r="C158" i="15"/>
  <c r="C163" i="15"/>
  <c r="C168" i="15"/>
  <c r="M174" i="15"/>
  <c r="M173" i="15" s="1"/>
  <c r="L174" i="15"/>
  <c r="L173" i="15" s="1"/>
  <c r="C180" i="15"/>
  <c r="C186" i="15"/>
  <c r="C189" i="15"/>
  <c r="K187" i="15"/>
  <c r="C199" i="15"/>
  <c r="C207" i="15"/>
  <c r="C223" i="15"/>
  <c r="F246" i="15"/>
  <c r="C249" i="15"/>
  <c r="L264" i="15"/>
  <c r="L259" i="15" s="1"/>
  <c r="C277" i="15"/>
  <c r="C293" i="15"/>
  <c r="C23" i="16"/>
  <c r="C24" i="16"/>
  <c r="K26" i="16"/>
  <c r="C72" i="16"/>
  <c r="C73" i="16"/>
  <c r="O76" i="16"/>
  <c r="C93" i="16"/>
  <c r="C107" i="16"/>
  <c r="F112" i="16"/>
  <c r="C124" i="16"/>
  <c r="C125" i="16"/>
  <c r="L131" i="16"/>
  <c r="C131" i="16" s="1"/>
  <c r="F136" i="16"/>
  <c r="H130" i="16"/>
  <c r="O144" i="16"/>
  <c r="C147" i="16"/>
  <c r="C152" i="16"/>
  <c r="C153" i="16"/>
  <c r="O151" i="16"/>
  <c r="C159" i="16"/>
  <c r="F160" i="16"/>
  <c r="C167" i="16"/>
  <c r="L175" i="16"/>
  <c r="L174" i="16" s="1"/>
  <c r="L173" i="16" s="1"/>
  <c r="C180" i="16"/>
  <c r="C182" i="16"/>
  <c r="O179" i="16"/>
  <c r="C185" i="16"/>
  <c r="C189" i="16"/>
  <c r="O188" i="16"/>
  <c r="O187" i="16" s="1"/>
  <c r="C197" i="16"/>
  <c r="D195" i="16"/>
  <c r="C212" i="16"/>
  <c r="N204" i="16"/>
  <c r="N195" i="16" s="1"/>
  <c r="N194" i="16" s="1"/>
  <c r="C224" i="16"/>
  <c r="C228" i="16"/>
  <c r="E231" i="16"/>
  <c r="C237" i="16"/>
  <c r="F238" i="16"/>
  <c r="F231" i="16" s="1"/>
  <c r="C241" i="16"/>
  <c r="O238" i="16"/>
  <c r="C100" i="15"/>
  <c r="L103" i="15"/>
  <c r="C111" i="15"/>
  <c r="C113" i="15"/>
  <c r="I116" i="15"/>
  <c r="C119" i="15"/>
  <c r="O122" i="15"/>
  <c r="L122" i="15"/>
  <c r="F128" i="15"/>
  <c r="C128" i="15" s="1"/>
  <c r="E130" i="15"/>
  <c r="C132" i="15"/>
  <c r="O131" i="15"/>
  <c r="C138" i="15"/>
  <c r="C140" i="15"/>
  <c r="I144" i="15"/>
  <c r="C147" i="15"/>
  <c r="C150" i="15"/>
  <c r="C159" i="15"/>
  <c r="I166" i="15"/>
  <c r="I165" i="15" s="1"/>
  <c r="C165" i="15" s="1"/>
  <c r="C170" i="15"/>
  <c r="C172" i="15"/>
  <c r="C182" i="15"/>
  <c r="G187" i="15"/>
  <c r="D195" i="15"/>
  <c r="D194" i="15" s="1"/>
  <c r="C202" i="15"/>
  <c r="I205" i="15"/>
  <c r="I204" i="15" s="1"/>
  <c r="C212" i="15"/>
  <c r="H204" i="15"/>
  <c r="H195" i="15" s="1"/>
  <c r="N204" i="15"/>
  <c r="O216" i="15"/>
  <c r="O204" i="15" s="1"/>
  <c r="L216" i="15"/>
  <c r="L235" i="15"/>
  <c r="L231" i="15" s="1"/>
  <c r="F238" i="15"/>
  <c r="C243" i="15"/>
  <c r="C247" i="15"/>
  <c r="C257" i="15"/>
  <c r="C282" i="15"/>
  <c r="C297" i="15"/>
  <c r="E20" i="16"/>
  <c r="K52" i="16"/>
  <c r="H53" i="16"/>
  <c r="I69" i="16"/>
  <c r="H75" i="16"/>
  <c r="I89" i="16"/>
  <c r="O103" i="16"/>
  <c r="C111" i="16"/>
  <c r="N75" i="16"/>
  <c r="N52" i="16" s="1"/>
  <c r="N51" i="16" s="1"/>
  <c r="D130" i="16"/>
  <c r="C151" i="16"/>
  <c r="C171" i="16"/>
  <c r="C179" i="16"/>
  <c r="K195" i="16"/>
  <c r="F196" i="16"/>
  <c r="C206" i="16"/>
  <c r="F205" i="16"/>
  <c r="L205" i="16"/>
  <c r="C218" i="16"/>
  <c r="F216" i="16"/>
  <c r="C216" i="16" s="1"/>
  <c r="K231" i="16"/>
  <c r="K230" i="16" s="1"/>
  <c r="C245" i="16"/>
  <c r="C249" i="16"/>
  <c r="O272" i="16"/>
  <c r="C292" i="16"/>
  <c r="C37" i="17"/>
  <c r="C44" i="17"/>
  <c r="E53" i="17"/>
  <c r="E52" i="17" s="1"/>
  <c r="M75" i="17"/>
  <c r="C79" i="17"/>
  <c r="L84" i="17"/>
  <c r="K83" i="17"/>
  <c r="K75" i="17" s="1"/>
  <c r="O95" i="17"/>
  <c r="C107" i="17"/>
  <c r="O131" i="17"/>
  <c r="O175" i="17"/>
  <c r="C202" i="17"/>
  <c r="C213" i="17"/>
  <c r="C217" i="17"/>
  <c r="C222" i="17"/>
  <c r="C250" i="17"/>
  <c r="C254" i="17"/>
  <c r="O246" i="16"/>
  <c r="O252" i="16"/>
  <c r="O251" i="16" s="1"/>
  <c r="C263" i="16"/>
  <c r="C271" i="16"/>
  <c r="C279" i="16"/>
  <c r="C282" i="16"/>
  <c r="C284" i="16"/>
  <c r="C296" i="16"/>
  <c r="K26" i="17"/>
  <c r="N52" i="17"/>
  <c r="N51" i="17" s="1"/>
  <c r="N50" i="17" s="1"/>
  <c r="G52" i="17"/>
  <c r="D54" i="17"/>
  <c r="D53" i="17" s="1"/>
  <c r="C60" i="17"/>
  <c r="O58" i="17"/>
  <c r="O54" i="17" s="1"/>
  <c r="O53" i="17" s="1"/>
  <c r="M53" i="17"/>
  <c r="M52" i="17" s="1"/>
  <c r="K53" i="17"/>
  <c r="K52" i="17" s="1"/>
  <c r="C72" i="17"/>
  <c r="C78" i="17"/>
  <c r="F80" i="17"/>
  <c r="C91" i="17"/>
  <c r="C104" i="17"/>
  <c r="C105" i="17"/>
  <c r="O103" i="17"/>
  <c r="C111" i="17"/>
  <c r="C119" i="17"/>
  <c r="F131" i="17"/>
  <c r="C139" i="17"/>
  <c r="C142" i="17"/>
  <c r="C155" i="17"/>
  <c r="C163" i="17"/>
  <c r="I166" i="17"/>
  <c r="I165" i="17" s="1"/>
  <c r="C172" i="17"/>
  <c r="F175" i="17"/>
  <c r="C175" i="17" s="1"/>
  <c r="C183" i="17"/>
  <c r="C198" i="17"/>
  <c r="J194" i="17"/>
  <c r="C215" i="17"/>
  <c r="C249" i="17"/>
  <c r="L264" i="17"/>
  <c r="C271" i="17"/>
  <c r="C279" i="17"/>
  <c r="C280" i="17"/>
  <c r="C294" i="17"/>
  <c r="D187" i="18"/>
  <c r="C257" i="16"/>
  <c r="L264" i="16"/>
  <c r="L259" i="16" s="1"/>
  <c r="C268" i="16"/>
  <c r="O276" i="16"/>
  <c r="C294" i="16"/>
  <c r="C24" i="17"/>
  <c r="L27" i="17"/>
  <c r="C27" i="17" s="1"/>
  <c r="L31" i="17"/>
  <c r="C31" i="17" s="1"/>
  <c r="C57" i="17"/>
  <c r="C59" i="17"/>
  <c r="C65" i="17"/>
  <c r="L69" i="17"/>
  <c r="C69" i="17" s="1"/>
  <c r="J75" i="17"/>
  <c r="F84" i="17"/>
  <c r="C90" i="17"/>
  <c r="L95" i="17"/>
  <c r="C99" i="17"/>
  <c r="C109" i="17"/>
  <c r="F116" i="17"/>
  <c r="C123" i="17"/>
  <c r="L131" i="17"/>
  <c r="F136" i="17"/>
  <c r="O144" i="17"/>
  <c r="C147" i="17"/>
  <c r="C152" i="17"/>
  <c r="C153" i="17"/>
  <c r="O151" i="17"/>
  <c r="C159" i="17"/>
  <c r="F160" i="17"/>
  <c r="C167" i="17"/>
  <c r="C180" i="17"/>
  <c r="C181" i="17"/>
  <c r="O179" i="17"/>
  <c r="O196" i="17"/>
  <c r="C199" i="17"/>
  <c r="C210" i="17"/>
  <c r="E204" i="17"/>
  <c r="C220" i="17"/>
  <c r="H230" i="17"/>
  <c r="H194" i="17" s="1"/>
  <c r="C240" i="17"/>
  <c r="C245" i="17"/>
  <c r="F246" i="17"/>
  <c r="C247" i="17"/>
  <c r="C253" i="17"/>
  <c r="C263" i="17"/>
  <c r="C265" i="17"/>
  <c r="C273" i="17"/>
  <c r="C278" i="17"/>
  <c r="D195" i="18"/>
  <c r="D194" i="18" s="1"/>
  <c r="C256" i="16"/>
  <c r="C267" i="16"/>
  <c r="I270" i="16"/>
  <c r="I269" i="16" s="1"/>
  <c r="C275" i="16"/>
  <c r="C22" i="17"/>
  <c r="J52" i="17"/>
  <c r="J51" i="17" s="1"/>
  <c r="J50" i="17" s="1"/>
  <c r="L54" i="17"/>
  <c r="L58" i="17"/>
  <c r="C63" i="17"/>
  <c r="D76" i="17"/>
  <c r="C85" i="17"/>
  <c r="C88" i="17"/>
  <c r="C120" i="17"/>
  <c r="C121" i="17"/>
  <c r="C127" i="17"/>
  <c r="C128" i="17"/>
  <c r="C140" i="17"/>
  <c r="C151" i="17"/>
  <c r="C156" i="17"/>
  <c r="C157" i="17"/>
  <c r="C164" i="17"/>
  <c r="C171" i="17"/>
  <c r="C179" i="17"/>
  <c r="O188" i="17"/>
  <c r="O187" i="17" s="1"/>
  <c r="E195" i="17"/>
  <c r="E194" i="17" s="1"/>
  <c r="F205" i="17"/>
  <c r="O205" i="17"/>
  <c r="O204" i="17" s="1"/>
  <c r="M230" i="17"/>
  <c r="L270" i="17"/>
  <c r="L269" i="17" s="1"/>
  <c r="C275" i="17"/>
  <c r="C298" i="17"/>
  <c r="L27" i="18"/>
  <c r="C27" i="18" s="1"/>
  <c r="J54" i="18"/>
  <c r="J53" i="18" s="1"/>
  <c r="C70" i="18"/>
  <c r="C74" i="18"/>
  <c r="C101" i="18"/>
  <c r="C113" i="18"/>
  <c r="L116" i="18"/>
  <c r="C125" i="18"/>
  <c r="C126" i="18"/>
  <c r="N130" i="18"/>
  <c r="E130" i="18"/>
  <c r="C137" i="18"/>
  <c r="C138" i="18"/>
  <c r="L141" i="18"/>
  <c r="O144" i="18"/>
  <c r="C152" i="18"/>
  <c r="C157" i="18"/>
  <c r="C158" i="18"/>
  <c r="C164" i="18"/>
  <c r="O174" i="18"/>
  <c r="C185" i="18"/>
  <c r="C186" i="18"/>
  <c r="C189" i="18"/>
  <c r="C190" i="18"/>
  <c r="C207" i="18"/>
  <c r="C208" i="18"/>
  <c r="L216" i="18"/>
  <c r="C219" i="18"/>
  <c r="C225" i="18"/>
  <c r="O204" i="18"/>
  <c r="L235" i="18"/>
  <c r="O238" i="18"/>
  <c r="L238" i="18"/>
  <c r="O246" i="18"/>
  <c r="L246" i="18"/>
  <c r="C254" i="18"/>
  <c r="C262" i="18"/>
  <c r="C267" i="18"/>
  <c r="O270" i="18"/>
  <c r="O269" i="18" s="1"/>
  <c r="O290" i="17"/>
  <c r="C290" i="17" s="1"/>
  <c r="C23" i="18"/>
  <c r="L36" i="18"/>
  <c r="C36" i="18" s="1"/>
  <c r="O45" i="18"/>
  <c r="C45" i="18" s="1"/>
  <c r="C61" i="18"/>
  <c r="C64" i="18"/>
  <c r="F69" i="18"/>
  <c r="C72" i="18"/>
  <c r="H76" i="18"/>
  <c r="H75" i="18" s="1"/>
  <c r="H52" i="18" s="1"/>
  <c r="H51" i="18" s="1"/>
  <c r="C79" i="18"/>
  <c r="O80" i="18"/>
  <c r="E83" i="18"/>
  <c r="E75" i="18" s="1"/>
  <c r="D89" i="18"/>
  <c r="K83" i="18"/>
  <c r="O89" i="18"/>
  <c r="C96" i="18"/>
  <c r="O95" i="18"/>
  <c r="F103" i="18"/>
  <c r="C106" i="18"/>
  <c r="C107" i="18"/>
  <c r="C118" i="18"/>
  <c r="C124" i="18"/>
  <c r="I136" i="18"/>
  <c r="C145" i="18"/>
  <c r="C146" i="18"/>
  <c r="L151" i="18"/>
  <c r="C156" i="18"/>
  <c r="O160" i="18"/>
  <c r="C169" i="18"/>
  <c r="C170" i="18"/>
  <c r="K174" i="18"/>
  <c r="K173" i="18" s="1"/>
  <c r="C177" i="18"/>
  <c r="C178" i="18"/>
  <c r="I187" i="18"/>
  <c r="C193" i="18"/>
  <c r="L198" i="18"/>
  <c r="C206" i="18"/>
  <c r="C211" i="18"/>
  <c r="C212" i="18"/>
  <c r="C218" i="18"/>
  <c r="C223" i="18"/>
  <c r="C227" i="18"/>
  <c r="C234" i="18"/>
  <c r="C239" i="18"/>
  <c r="C240" i="18"/>
  <c r="C246" i="18"/>
  <c r="C247" i="18"/>
  <c r="C248" i="18"/>
  <c r="C253" i="18"/>
  <c r="C258" i="18"/>
  <c r="C261" i="18"/>
  <c r="C266" i="18"/>
  <c r="C293" i="18"/>
  <c r="C298" i="18"/>
  <c r="J26" i="18"/>
  <c r="C56" i="18"/>
  <c r="O53" i="18"/>
  <c r="C60" i="18"/>
  <c r="C62" i="18"/>
  <c r="C87" i="18"/>
  <c r="I84" i="18"/>
  <c r="F89" i="18"/>
  <c r="C98" i="18"/>
  <c r="C99" i="18"/>
  <c r="C105" i="18"/>
  <c r="C110" i="18"/>
  <c r="C111" i="18"/>
  <c r="C121" i="18"/>
  <c r="M130" i="18"/>
  <c r="C144" i="18"/>
  <c r="H187" i="18"/>
  <c r="H195" i="18"/>
  <c r="H194" i="18" s="1"/>
  <c r="E195" i="18"/>
  <c r="E194" i="18" s="1"/>
  <c r="I196" i="18"/>
  <c r="L204" i="18"/>
  <c r="C222" i="18"/>
  <c r="O231" i="18"/>
  <c r="O230" i="18" s="1"/>
  <c r="C238" i="18"/>
  <c r="C257" i="18"/>
  <c r="C265" i="18"/>
  <c r="C274" i="18"/>
  <c r="C279" i="18"/>
  <c r="C282" i="18"/>
  <c r="C285" i="18"/>
  <c r="C291" i="18"/>
  <c r="O290" i="18"/>
  <c r="C290" i="18" s="1"/>
  <c r="C297" i="18"/>
  <c r="N52" i="18"/>
  <c r="N75" i="18"/>
  <c r="L84" i="18"/>
  <c r="G83" i="18"/>
  <c r="G75" i="18" s="1"/>
  <c r="C129" i="18"/>
  <c r="C132" i="18"/>
  <c r="O136" i="18"/>
  <c r="C148" i="18"/>
  <c r="C172" i="18"/>
  <c r="C180" i="18"/>
  <c r="O184" i="18"/>
  <c r="O188" i="18"/>
  <c r="C197" i="18"/>
  <c r="C199" i="18"/>
  <c r="O198" i="18"/>
  <c r="O196" i="18" s="1"/>
  <c r="O195" i="18" s="1"/>
  <c r="O194" i="18" s="1"/>
  <c r="C214" i="18"/>
  <c r="L231" i="18"/>
  <c r="C242" i="18"/>
  <c r="C250" i="18"/>
  <c r="C273" i="18"/>
  <c r="C278" i="18"/>
  <c r="C284" i="18"/>
  <c r="C295" i="18"/>
  <c r="K20" i="15"/>
  <c r="L289" i="15"/>
  <c r="F289" i="15"/>
  <c r="C21" i="15"/>
  <c r="L83" i="15"/>
  <c r="O130" i="15"/>
  <c r="D289" i="15"/>
  <c r="D288" i="15" s="1"/>
  <c r="D20" i="15"/>
  <c r="H289" i="15"/>
  <c r="H288" i="15" s="1"/>
  <c r="H20" i="15"/>
  <c r="L33" i="15"/>
  <c r="C33" i="15" s="1"/>
  <c r="O45" i="15"/>
  <c r="J53" i="15"/>
  <c r="I54" i="15"/>
  <c r="E75" i="15"/>
  <c r="E52" i="15" s="1"/>
  <c r="F76" i="15"/>
  <c r="C160" i="15"/>
  <c r="O174" i="15"/>
  <c r="O173" i="15" s="1"/>
  <c r="C216" i="15"/>
  <c r="C227" i="15"/>
  <c r="C233" i="15"/>
  <c r="C188" i="15"/>
  <c r="O187" i="15"/>
  <c r="L27" i="15"/>
  <c r="M20" i="15"/>
  <c r="F41" i="15"/>
  <c r="C41" i="15" s="1"/>
  <c r="F43" i="15"/>
  <c r="C43" i="15" s="1"/>
  <c r="L53" i="15"/>
  <c r="C58" i="15"/>
  <c r="J75" i="15"/>
  <c r="C122" i="15"/>
  <c r="L130" i="15"/>
  <c r="C184" i="15"/>
  <c r="N195" i="15"/>
  <c r="C235" i="15"/>
  <c r="F251" i="15"/>
  <c r="C251" i="15" s="1"/>
  <c r="C252" i="15"/>
  <c r="J20" i="15"/>
  <c r="K53" i="15"/>
  <c r="O76" i="15"/>
  <c r="L230" i="15"/>
  <c r="C57" i="15"/>
  <c r="C105" i="15"/>
  <c r="F55" i="15"/>
  <c r="F67" i="15"/>
  <c r="C70" i="15"/>
  <c r="C78" i="15"/>
  <c r="C90" i="15"/>
  <c r="F95" i="15"/>
  <c r="C95" i="15" s="1"/>
  <c r="F103" i="15"/>
  <c r="C103" i="15" s="1"/>
  <c r="F131" i="15"/>
  <c r="C142" i="15"/>
  <c r="F151" i="15"/>
  <c r="C151" i="15" s="1"/>
  <c r="C166" i="15"/>
  <c r="F175" i="15"/>
  <c r="F179" i="15"/>
  <c r="C179" i="15" s="1"/>
  <c r="C190" i="15"/>
  <c r="O198" i="15"/>
  <c r="O196" i="15" s="1"/>
  <c r="E204" i="15"/>
  <c r="E195" i="15" s="1"/>
  <c r="E194" i="15" s="1"/>
  <c r="L205" i="15"/>
  <c r="L204" i="15" s="1"/>
  <c r="L195" i="15" s="1"/>
  <c r="C214" i="15"/>
  <c r="C226" i="15"/>
  <c r="C228" i="15"/>
  <c r="N231" i="15"/>
  <c r="N230" i="15" s="1"/>
  <c r="N286" i="15" s="1"/>
  <c r="C240" i="15"/>
  <c r="O246" i="15"/>
  <c r="O231" i="15" s="1"/>
  <c r="C258" i="15"/>
  <c r="G259" i="15"/>
  <c r="G230" i="15" s="1"/>
  <c r="C261" i="15"/>
  <c r="C271" i="15"/>
  <c r="O53" i="16"/>
  <c r="I54" i="16"/>
  <c r="D75" i="16"/>
  <c r="D52" i="16" s="1"/>
  <c r="D51" i="16" s="1"/>
  <c r="C103" i="16"/>
  <c r="J75" i="16"/>
  <c r="O130" i="16"/>
  <c r="O174" i="16"/>
  <c r="O173" i="16" s="1"/>
  <c r="C192" i="16"/>
  <c r="F191" i="16"/>
  <c r="C191" i="16" s="1"/>
  <c r="I69" i="15"/>
  <c r="I67" i="15" s="1"/>
  <c r="I77" i="15"/>
  <c r="I76" i="15" s="1"/>
  <c r="F84" i="15"/>
  <c r="I89" i="15"/>
  <c r="I83" i="15" s="1"/>
  <c r="F116" i="15"/>
  <c r="C116" i="15" s="1"/>
  <c r="C123" i="15"/>
  <c r="I141" i="15"/>
  <c r="C141" i="15" s="1"/>
  <c r="F144" i="15"/>
  <c r="C144" i="15" s="1"/>
  <c r="C167" i="15"/>
  <c r="F205" i="15"/>
  <c r="C210" i="15"/>
  <c r="C217" i="15"/>
  <c r="C222" i="15"/>
  <c r="J231" i="15"/>
  <c r="J230" i="15" s="1"/>
  <c r="I238" i="15"/>
  <c r="C238" i="15" s="1"/>
  <c r="C253" i="15"/>
  <c r="C267" i="15"/>
  <c r="F264" i="15"/>
  <c r="C273" i="15"/>
  <c r="L272" i="15"/>
  <c r="C27" i="16"/>
  <c r="L26" i="16"/>
  <c r="I67" i="16"/>
  <c r="I130" i="16"/>
  <c r="I174" i="16"/>
  <c r="I173" i="16" s="1"/>
  <c r="O112" i="15"/>
  <c r="C112" i="15" s="1"/>
  <c r="F187" i="15"/>
  <c r="C192" i="15"/>
  <c r="L192" i="15"/>
  <c r="L191" i="15" s="1"/>
  <c r="C191" i="15" s="1"/>
  <c r="I196" i="15"/>
  <c r="I195" i="15" s="1"/>
  <c r="C206" i="15"/>
  <c r="C218" i="15"/>
  <c r="F231" i="15"/>
  <c r="C234" i="15"/>
  <c r="C236" i="15"/>
  <c r="C242" i="15"/>
  <c r="C254" i="15"/>
  <c r="O259" i="15"/>
  <c r="C265" i="15"/>
  <c r="E286" i="15"/>
  <c r="C283" i="15"/>
  <c r="I288" i="15"/>
  <c r="C45" i="16"/>
  <c r="J52" i="16"/>
  <c r="F67" i="16"/>
  <c r="C69" i="16"/>
  <c r="M75" i="16"/>
  <c r="I83" i="16"/>
  <c r="I75" i="16" s="1"/>
  <c r="O83" i="16"/>
  <c r="O75" i="16" s="1"/>
  <c r="C89" i="16"/>
  <c r="C141" i="16"/>
  <c r="C160" i="16"/>
  <c r="J195" i="16"/>
  <c r="J194" i="16" s="1"/>
  <c r="D194" i="16"/>
  <c r="J195" i="15"/>
  <c r="J194" i="15" s="1"/>
  <c r="C246" i="15"/>
  <c r="C263" i="15"/>
  <c r="F260" i="15"/>
  <c r="D286" i="15"/>
  <c r="I20" i="16"/>
  <c r="F76" i="16"/>
  <c r="C77" i="16"/>
  <c r="F204" i="16"/>
  <c r="F195" i="16" s="1"/>
  <c r="I260" i="15"/>
  <c r="I264" i="15"/>
  <c r="F20" i="16"/>
  <c r="J20" i="16"/>
  <c r="N20" i="16"/>
  <c r="E187" i="16"/>
  <c r="E52" i="16" s="1"/>
  <c r="M195" i="16"/>
  <c r="M194" i="16" s="1"/>
  <c r="I198" i="16"/>
  <c r="O205" i="16"/>
  <c r="O204" i="16" s="1"/>
  <c r="O195" i="16" s="1"/>
  <c r="C217" i="16"/>
  <c r="C229" i="16"/>
  <c r="C232" i="16"/>
  <c r="E230" i="16"/>
  <c r="C239" i="16"/>
  <c r="L238" i="16"/>
  <c r="L252" i="16"/>
  <c r="L251" i="16" s="1"/>
  <c r="F260" i="16"/>
  <c r="C261" i="16"/>
  <c r="O259" i="16"/>
  <c r="K286" i="16"/>
  <c r="C276" i="16"/>
  <c r="C281" i="16"/>
  <c r="D286" i="16"/>
  <c r="H286" i="16"/>
  <c r="N286" i="16"/>
  <c r="F276" i="15"/>
  <c r="F270" i="15" s="1"/>
  <c r="L290" i="15"/>
  <c r="C290" i="15" s="1"/>
  <c r="C291" i="15"/>
  <c r="G20" i="16"/>
  <c r="K20" i="16"/>
  <c r="O20" i="16"/>
  <c r="F288" i="16"/>
  <c r="F58" i="16"/>
  <c r="C81" i="16"/>
  <c r="L84" i="16"/>
  <c r="C85" i="16"/>
  <c r="L112" i="16"/>
  <c r="C112" i="16" s="1"/>
  <c r="C113" i="16"/>
  <c r="L116" i="16"/>
  <c r="C116" i="16" s="1"/>
  <c r="C117" i="16"/>
  <c r="F122" i="16"/>
  <c r="F83" i="16" s="1"/>
  <c r="C129" i="16"/>
  <c r="F130" i="16"/>
  <c r="L136" i="16"/>
  <c r="C136" i="16" s="1"/>
  <c r="C137" i="16"/>
  <c r="L144" i="16"/>
  <c r="C144" i="16" s="1"/>
  <c r="C145" i="16"/>
  <c r="C161" i="16"/>
  <c r="F166" i="16"/>
  <c r="F174" i="16"/>
  <c r="C181" i="16"/>
  <c r="F188" i="16"/>
  <c r="C193" i="16"/>
  <c r="C201" i="16"/>
  <c r="C202" i="16"/>
  <c r="C207" i="16"/>
  <c r="C219" i="16"/>
  <c r="L231" i="16"/>
  <c r="O231" i="16"/>
  <c r="O230" i="16" s="1"/>
  <c r="C236" i="16"/>
  <c r="I235" i="16"/>
  <c r="F270" i="16"/>
  <c r="E195" i="16"/>
  <c r="C233" i="16"/>
  <c r="C248" i="16"/>
  <c r="I246" i="16"/>
  <c r="F252" i="16"/>
  <c r="C253" i="16"/>
  <c r="E286" i="16"/>
  <c r="L276" i="15"/>
  <c r="L21" i="16"/>
  <c r="L58" i="16"/>
  <c r="L54" i="16" s="1"/>
  <c r="L53" i="16" s="1"/>
  <c r="L122" i="16"/>
  <c r="L166" i="16"/>
  <c r="L165" i="16" s="1"/>
  <c r="M187" i="16"/>
  <c r="M286" i="16" s="1"/>
  <c r="L198" i="16"/>
  <c r="L196" i="16" s="1"/>
  <c r="L227" i="16"/>
  <c r="C227" i="16" s="1"/>
  <c r="G231" i="16"/>
  <c r="G230" i="16" s="1"/>
  <c r="G194" i="16" s="1"/>
  <c r="G51" i="16" s="1"/>
  <c r="C240" i="16"/>
  <c r="I238" i="16"/>
  <c r="C238" i="16" s="1"/>
  <c r="C247" i="16"/>
  <c r="L246" i="16"/>
  <c r="F76" i="17"/>
  <c r="C265" i="16"/>
  <c r="C273" i="16"/>
  <c r="C277" i="16"/>
  <c r="I283" i="16"/>
  <c r="I289" i="16" s="1"/>
  <c r="I290" i="16"/>
  <c r="C298" i="16"/>
  <c r="H20" i="17"/>
  <c r="J289" i="17"/>
  <c r="J288" i="17" s="1"/>
  <c r="J20" i="17"/>
  <c r="N289" i="17"/>
  <c r="N288" i="17" s="1"/>
  <c r="N20" i="17"/>
  <c r="C42" i="17"/>
  <c r="C43" i="17"/>
  <c r="C64" i="17"/>
  <c r="F67" i="17"/>
  <c r="C68" i="17"/>
  <c r="C70" i="17"/>
  <c r="I77" i="17"/>
  <c r="C81" i="17"/>
  <c r="O80" i="17"/>
  <c r="C80" i="17" s="1"/>
  <c r="D83" i="17"/>
  <c r="D75" i="17" s="1"/>
  <c r="D52" i="17" s="1"/>
  <c r="H83" i="17"/>
  <c r="C86" i="17"/>
  <c r="C92" i="17"/>
  <c r="C93" i="17"/>
  <c r="F95" i="17"/>
  <c r="C95" i="17" s="1"/>
  <c r="C96" i="17"/>
  <c r="C97" i="17"/>
  <c r="F103" i="17"/>
  <c r="C103" i="17" s="1"/>
  <c r="I103" i="17"/>
  <c r="C108" i="17"/>
  <c r="C141" i="17"/>
  <c r="C160" i="17"/>
  <c r="L174" i="17"/>
  <c r="L173" i="17" s="1"/>
  <c r="C192" i="17"/>
  <c r="O195" i="17"/>
  <c r="F289" i="17"/>
  <c r="F20" i="17"/>
  <c r="H75" i="17"/>
  <c r="H52" i="17" s="1"/>
  <c r="C205" i="17"/>
  <c r="L270" i="16"/>
  <c r="L269" i="16" s="1"/>
  <c r="O290" i="16"/>
  <c r="O288" i="16" s="1"/>
  <c r="K20" i="17"/>
  <c r="L21" i="17"/>
  <c r="C21" i="17" s="1"/>
  <c r="L33" i="17"/>
  <c r="O45" i="17"/>
  <c r="I58" i="17"/>
  <c r="I54" i="17" s="1"/>
  <c r="I53" i="17" s="1"/>
  <c r="L67" i="17"/>
  <c r="L53" i="17" s="1"/>
  <c r="O76" i="17"/>
  <c r="L89" i="17"/>
  <c r="F187" i="17"/>
  <c r="C188" i="17"/>
  <c r="M194" i="17"/>
  <c r="M51" i="17" s="1"/>
  <c r="L290" i="16"/>
  <c r="G20" i="17"/>
  <c r="C23" i="17"/>
  <c r="C56" i="17"/>
  <c r="F58" i="17"/>
  <c r="C58" i="17" s="1"/>
  <c r="L77" i="17"/>
  <c r="L76" i="17" s="1"/>
  <c r="O84" i="17"/>
  <c r="O83" i="17" s="1"/>
  <c r="I89" i="17"/>
  <c r="I83" i="17" s="1"/>
  <c r="F89" i="17"/>
  <c r="F83" i="17" s="1"/>
  <c r="C131" i="17"/>
  <c r="I130" i="17"/>
  <c r="I174" i="17"/>
  <c r="I173" i="17" s="1"/>
  <c r="C184" i="17"/>
  <c r="L187" i="17"/>
  <c r="N287" i="17"/>
  <c r="C193" i="17"/>
  <c r="C206" i="17"/>
  <c r="C211" i="17"/>
  <c r="I216" i="17"/>
  <c r="I204" i="17" s="1"/>
  <c r="I195" i="17" s="1"/>
  <c r="F216" i="17"/>
  <c r="F204" i="17" s="1"/>
  <c r="C223" i="17"/>
  <c r="G230" i="17"/>
  <c r="G194" i="17" s="1"/>
  <c r="G51" i="17" s="1"/>
  <c r="C234" i="17"/>
  <c r="I233" i="17"/>
  <c r="I231" i="17" s="1"/>
  <c r="C242" i="17"/>
  <c r="C258" i="17"/>
  <c r="D259" i="17"/>
  <c r="C267" i="17"/>
  <c r="J286" i="17"/>
  <c r="O270" i="17"/>
  <c r="O269" i="17" s="1"/>
  <c r="H286" i="17"/>
  <c r="F289" i="18"/>
  <c r="L112" i="17"/>
  <c r="C112" i="17" s="1"/>
  <c r="C113" i="17"/>
  <c r="L116" i="17"/>
  <c r="C116" i="17" s="1"/>
  <c r="C117" i="17"/>
  <c r="F122" i="17"/>
  <c r="C129" i="17"/>
  <c r="F130" i="17"/>
  <c r="L136" i="17"/>
  <c r="C137" i="17"/>
  <c r="L144" i="17"/>
  <c r="C144" i="17" s="1"/>
  <c r="C145" i="17"/>
  <c r="C161" i="17"/>
  <c r="F166" i="17"/>
  <c r="F174" i="17"/>
  <c r="C185" i="17"/>
  <c r="C189" i="17"/>
  <c r="C191" i="17"/>
  <c r="C207" i="17"/>
  <c r="C208" i="17"/>
  <c r="C219" i="17"/>
  <c r="C228" i="17"/>
  <c r="D230" i="17"/>
  <c r="D194" i="17" s="1"/>
  <c r="C236" i="17"/>
  <c r="O235" i="17"/>
  <c r="F238" i="17"/>
  <c r="F231" i="17" s="1"/>
  <c r="C239" i="17"/>
  <c r="O238" i="17"/>
  <c r="O251" i="17"/>
  <c r="C266" i="17"/>
  <c r="G286" i="17"/>
  <c r="F270" i="17"/>
  <c r="M286" i="17"/>
  <c r="K195" i="17"/>
  <c r="K194" i="17" s="1"/>
  <c r="K51" i="17" s="1"/>
  <c r="C227" i="17"/>
  <c r="C235" i="17"/>
  <c r="F251" i="17"/>
  <c r="L259" i="17"/>
  <c r="L230" i="17" s="1"/>
  <c r="F259" i="17"/>
  <c r="K286" i="17"/>
  <c r="N286" i="17"/>
  <c r="E286" i="17"/>
  <c r="O288" i="17"/>
  <c r="J20" i="18"/>
  <c r="L122" i="17"/>
  <c r="L166" i="17"/>
  <c r="L165" i="17" s="1"/>
  <c r="F196" i="17"/>
  <c r="L216" i="17"/>
  <c r="L204" i="17" s="1"/>
  <c r="L195" i="17" s="1"/>
  <c r="L194" i="17" s="1"/>
  <c r="C246" i="17"/>
  <c r="C283" i="17"/>
  <c r="F288" i="17"/>
  <c r="O289" i="18"/>
  <c r="O288" i="18" s="1"/>
  <c r="O20" i="18"/>
  <c r="I281" i="17"/>
  <c r="C281" i="17" s="1"/>
  <c r="K20" i="18"/>
  <c r="L31" i="18"/>
  <c r="E54" i="18"/>
  <c r="E53" i="18" s="1"/>
  <c r="L55" i="18"/>
  <c r="C66" i="18"/>
  <c r="F67" i="18"/>
  <c r="C67" i="18" s="1"/>
  <c r="C71" i="18"/>
  <c r="K75" i="18"/>
  <c r="K52" i="18" s="1"/>
  <c r="K51" i="18" s="1"/>
  <c r="K50" i="18" s="1"/>
  <c r="O76" i="18"/>
  <c r="F84" i="18"/>
  <c r="C85" i="18"/>
  <c r="I89" i="18"/>
  <c r="C94" i="18"/>
  <c r="L130" i="18"/>
  <c r="O173" i="18"/>
  <c r="C284" i="17"/>
  <c r="H20" i="18"/>
  <c r="F55" i="18"/>
  <c r="I58" i="18"/>
  <c r="L58" i="18"/>
  <c r="C63" i="18"/>
  <c r="M75" i="18"/>
  <c r="M52" i="18" s="1"/>
  <c r="M51" i="18" s="1"/>
  <c r="C88" i="18"/>
  <c r="C93" i="18"/>
  <c r="O130" i="18"/>
  <c r="C136" i="18"/>
  <c r="F165" i="18"/>
  <c r="C184" i="18"/>
  <c r="C188" i="18"/>
  <c r="O191" i="18"/>
  <c r="C192" i="18"/>
  <c r="I252" i="17"/>
  <c r="I251" i="17" s="1"/>
  <c r="I260" i="17"/>
  <c r="I259" i="17" s="1"/>
  <c r="I264" i="17"/>
  <c r="C264" i="17" s="1"/>
  <c r="I272" i="17"/>
  <c r="I276" i="17"/>
  <c r="C276" i="17" s="1"/>
  <c r="I288" i="17"/>
  <c r="I21" i="18"/>
  <c r="C21" i="18" s="1"/>
  <c r="C43" i="18"/>
  <c r="C59" i="18"/>
  <c r="C68" i="18"/>
  <c r="C69" i="18"/>
  <c r="F80" i="18"/>
  <c r="C80" i="18" s="1"/>
  <c r="C81" i="18"/>
  <c r="D83" i="18"/>
  <c r="D75" i="18" s="1"/>
  <c r="O83" i="18"/>
  <c r="L83" i="18"/>
  <c r="L75" i="18" s="1"/>
  <c r="C91" i="18"/>
  <c r="C128" i="18"/>
  <c r="C141" i="18"/>
  <c r="C160" i="18"/>
  <c r="L173" i="18"/>
  <c r="O187" i="18"/>
  <c r="C191" i="18"/>
  <c r="G69" i="18"/>
  <c r="G67" i="18" s="1"/>
  <c r="G53" i="18" s="1"/>
  <c r="J89" i="18"/>
  <c r="J83" i="18" s="1"/>
  <c r="J75" i="18" s="1"/>
  <c r="J286" i="18" s="1"/>
  <c r="I112" i="18"/>
  <c r="I131" i="18"/>
  <c r="I151" i="18"/>
  <c r="I175" i="18"/>
  <c r="I174" i="18" s="1"/>
  <c r="I173" i="18" s="1"/>
  <c r="I179" i="18"/>
  <c r="K194" i="18"/>
  <c r="F196" i="18"/>
  <c r="C203" i="18"/>
  <c r="H286" i="18"/>
  <c r="C283" i="18"/>
  <c r="F112" i="18"/>
  <c r="C112" i="18" s="1"/>
  <c r="F116" i="18"/>
  <c r="C116" i="18" s="1"/>
  <c r="F131" i="18"/>
  <c r="C142" i="18"/>
  <c r="F151" i="18"/>
  <c r="C151" i="18" s="1"/>
  <c r="F175" i="18"/>
  <c r="F179" i="18"/>
  <c r="F187" i="18"/>
  <c r="L196" i="18"/>
  <c r="L195" i="18" s="1"/>
  <c r="N195" i="18"/>
  <c r="N194" i="18" s="1"/>
  <c r="N51" i="18" s="1"/>
  <c r="C202" i="18"/>
  <c r="C233" i="18"/>
  <c r="I231" i="18"/>
  <c r="C231" i="18" s="1"/>
  <c r="N286" i="18"/>
  <c r="I77" i="18"/>
  <c r="I76" i="18" s="1"/>
  <c r="I95" i="18"/>
  <c r="C95" i="18" s="1"/>
  <c r="I103" i="18"/>
  <c r="C103" i="18" s="1"/>
  <c r="I122" i="18"/>
  <c r="C122" i="18" s="1"/>
  <c r="I166" i="18"/>
  <c r="I165" i="18" s="1"/>
  <c r="C235" i="18"/>
  <c r="K286" i="18"/>
  <c r="I205" i="18"/>
  <c r="F216" i="18"/>
  <c r="F204" i="18" s="1"/>
  <c r="F252" i="18"/>
  <c r="F260" i="18"/>
  <c r="F264" i="18"/>
  <c r="F276" i="18"/>
  <c r="I281" i="18"/>
  <c r="C281" i="18" s="1"/>
  <c r="C232" i="18"/>
  <c r="C236" i="18"/>
  <c r="L260" i="18"/>
  <c r="L264" i="18"/>
  <c r="L272" i="18"/>
  <c r="L276" i="18"/>
  <c r="I216" i="18"/>
  <c r="I252" i="18"/>
  <c r="I251" i="18" s="1"/>
  <c r="I260" i="18"/>
  <c r="I264" i="18"/>
  <c r="I272" i="18"/>
  <c r="I276" i="18"/>
  <c r="D287" i="15" l="1"/>
  <c r="D50" i="15"/>
  <c r="M52" i="15"/>
  <c r="M51" i="15" s="1"/>
  <c r="M286" i="15"/>
  <c r="H287" i="18"/>
  <c r="H50" i="18"/>
  <c r="H194" i="15"/>
  <c r="H51" i="15" s="1"/>
  <c r="H286" i="15"/>
  <c r="M50" i="17"/>
  <c r="M287" i="17"/>
  <c r="N50" i="16"/>
  <c r="N287" i="16"/>
  <c r="I270" i="17"/>
  <c r="I269" i="17" s="1"/>
  <c r="I83" i="18"/>
  <c r="C259" i="17"/>
  <c r="C290" i="16"/>
  <c r="L230" i="16"/>
  <c r="L130" i="16"/>
  <c r="M52" i="16"/>
  <c r="M51" i="16" s="1"/>
  <c r="O174" i="17"/>
  <c r="O173" i="17" s="1"/>
  <c r="J287" i="17"/>
  <c r="C264" i="16"/>
  <c r="C179" i="18"/>
  <c r="I130" i="18"/>
  <c r="C58" i="18"/>
  <c r="E52" i="18"/>
  <c r="E51" i="18" s="1"/>
  <c r="I54" i="18"/>
  <c r="I53" i="18" s="1"/>
  <c r="F54" i="17"/>
  <c r="H51" i="17"/>
  <c r="C67" i="17"/>
  <c r="I231" i="16"/>
  <c r="C58" i="16"/>
  <c r="L187" i="15"/>
  <c r="E51" i="15"/>
  <c r="L75" i="15"/>
  <c r="C198" i="18"/>
  <c r="O130" i="17"/>
  <c r="E51" i="17"/>
  <c r="C175" i="16"/>
  <c r="C252" i="17"/>
  <c r="O231" i="17"/>
  <c r="O230" i="17" s="1"/>
  <c r="L130" i="17"/>
  <c r="C233" i="17"/>
  <c r="C67" i="16"/>
  <c r="O230" i="15"/>
  <c r="O195" i="15"/>
  <c r="C89" i="15"/>
  <c r="O270" i="16"/>
  <c r="O269" i="16" s="1"/>
  <c r="O194" i="16" s="1"/>
  <c r="H52" i="16"/>
  <c r="H51" i="16" s="1"/>
  <c r="O75" i="18"/>
  <c r="O52" i="18" s="1"/>
  <c r="O51" i="18" s="1"/>
  <c r="O50" i="18" s="1"/>
  <c r="C89" i="17"/>
  <c r="L83" i="17"/>
  <c r="D51" i="17"/>
  <c r="C246" i="16"/>
  <c r="C130" i="16"/>
  <c r="I259" i="15"/>
  <c r="K52" i="15"/>
  <c r="K51" i="15" s="1"/>
  <c r="K50" i="15" s="1"/>
  <c r="C196" i="15"/>
  <c r="C77" i="15"/>
  <c r="F20" i="15"/>
  <c r="C272" i="16"/>
  <c r="K194" i="16"/>
  <c r="K51" i="16" s="1"/>
  <c r="O287" i="18"/>
  <c r="D287" i="17"/>
  <c r="D50" i="17"/>
  <c r="G52" i="18"/>
  <c r="G51" i="18" s="1"/>
  <c r="G286" i="18"/>
  <c r="F269" i="15"/>
  <c r="M50" i="16"/>
  <c r="M287" i="16"/>
  <c r="G286" i="15"/>
  <c r="G194" i="15"/>
  <c r="H287" i="15"/>
  <c r="H50" i="15"/>
  <c r="H287" i="17"/>
  <c r="H50" i="17"/>
  <c r="G287" i="16"/>
  <c r="G50" i="16"/>
  <c r="I230" i="16"/>
  <c r="C231" i="16"/>
  <c r="E287" i="15"/>
  <c r="E50" i="15"/>
  <c r="N50" i="18"/>
  <c r="N287" i="18"/>
  <c r="D52" i="18"/>
  <c r="D51" i="18" s="1"/>
  <c r="D286" i="18"/>
  <c r="M50" i="18"/>
  <c r="M287" i="18"/>
  <c r="K50" i="17"/>
  <c r="K287" i="17"/>
  <c r="G287" i="17"/>
  <c r="G50" i="17"/>
  <c r="F251" i="18"/>
  <c r="C252" i="18"/>
  <c r="C131" i="18"/>
  <c r="F130" i="18"/>
  <c r="C130" i="18" s="1"/>
  <c r="E287" i="18"/>
  <c r="E50" i="18"/>
  <c r="C174" i="17"/>
  <c r="F173" i="17"/>
  <c r="C173" i="17" s="1"/>
  <c r="O75" i="17"/>
  <c r="O52" i="17" s="1"/>
  <c r="C33" i="17"/>
  <c r="L26" i="17"/>
  <c r="L289" i="16"/>
  <c r="L20" i="16"/>
  <c r="F269" i="16"/>
  <c r="C270" i="16"/>
  <c r="L83" i="16"/>
  <c r="L75" i="16" s="1"/>
  <c r="C198" i="16"/>
  <c r="I196" i="16"/>
  <c r="D287" i="16"/>
  <c r="D50" i="16"/>
  <c r="C55" i="15"/>
  <c r="F54" i="15"/>
  <c r="L52" i="15"/>
  <c r="I130" i="15"/>
  <c r="G51" i="15"/>
  <c r="C272" i="18"/>
  <c r="I270" i="18"/>
  <c r="I269" i="18" s="1"/>
  <c r="L259" i="18"/>
  <c r="L230" i="18" s="1"/>
  <c r="F270" i="18"/>
  <c r="C276" i="18"/>
  <c r="C216" i="18"/>
  <c r="C175" i="18"/>
  <c r="F174" i="18"/>
  <c r="F195" i="18"/>
  <c r="C196" i="18"/>
  <c r="I289" i="18"/>
  <c r="I288" i="18" s="1"/>
  <c r="C89" i="18"/>
  <c r="C77" i="18"/>
  <c r="C84" i="18"/>
  <c r="F83" i="18"/>
  <c r="C83" i="18" s="1"/>
  <c r="L26" i="18"/>
  <c r="C31" i="18"/>
  <c r="F195" i="17"/>
  <c r="C196" i="17"/>
  <c r="D286" i="17"/>
  <c r="C238" i="17"/>
  <c r="C166" i="17"/>
  <c r="F165" i="17"/>
  <c r="C165" i="17" s="1"/>
  <c r="C122" i="17"/>
  <c r="I230" i="17"/>
  <c r="I286" i="17" s="1"/>
  <c r="L75" i="17"/>
  <c r="L286" i="17" s="1"/>
  <c r="C187" i="17"/>
  <c r="L289" i="17"/>
  <c r="L288" i="17" s="1"/>
  <c r="C136" i="17"/>
  <c r="C77" i="17"/>
  <c r="I76" i="17"/>
  <c r="I75" i="17" s="1"/>
  <c r="I52" i="17" s="1"/>
  <c r="I51" i="17" s="1"/>
  <c r="L288" i="15"/>
  <c r="G286" i="16"/>
  <c r="C174" i="16"/>
  <c r="F173" i="16"/>
  <c r="C173" i="16" s="1"/>
  <c r="C84" i="17"/>
  <c r="C260" i="16"/>
  <c r="F259" i="16"/>
  <c r="C259" i="16" s="1"/>
  <c r="C235" i="16"/>
  <c r="L204" i="16"/>
  <c r="L195" i="16" s="1"/>
  <c r="J51" i="16"/>
  <c r="C187" i="15"/>
  <c r="K286" i="15"/>
  <c r="C264" i="15"/>
  <c r="C205" i="15"/>
  <c r="F204" i="15"/>
  <c r="I75" i="15"/>
  <c r="I53" i="16"/>
  <c r="I52" i="16" s="1"/>
  <c r="F174" i="15"/>
  <c r="C175" i="15"/>
  <c r="F130" i="15"/>
  <c r="C130" i="15" s="1"/>
  <c r="C131" i="15"/>
  <c r="I231" i="15"/>
  <c r="I230" i="15" s="1"/>
  <c r="I194" i="15" s="1"/>
  <c r="C27" i="15"/>
  <c r="L26" i="15"/>
  <c r="O83" i="15"/>
  <c r="C76" i="15"/>
  <c r="J52" i="15"/>
  <c r="J51" i="15" s="1"/>
  <c r="C55" i="18"/>
  <c r="F54" i="18"/>
  <c r="C231" i="17"/>
  <c r="F230" i="17"/>
  <c r="C230" i="17" s="1"/>
  <c r="F53" i="17"/>
  <c r="C54" i="17"/>
  <c r="C204" i="17"/>
  <c r="C83" i="17"/>
  <c r="F259" i="15"/>
  <c r="C259" i="15" s="1"/>
  <c r="C260" i="15"/>
  <c r="C264" i="18"/>
  <c r="I204" i="18"/>
  <c r="I195" i="18" s="1"/>
  <c r="C205" i="18"/>
  <c r="C166" i="18"/>
  <c r="F76" i="18"/>
  <c r="K287" i="18"/>
  <c r="C288" i="17"/>
  <c r="C272" i="17"/>
  <c r="J52" i="18"/>
  <c r="J51" i="18" s="1"/>
  <c r="F288" i="18"/>
  <c r="C288" i="18" s="1"/>
  <c r="C216" i="17"/>
  <c r="C283" i="16"/>
  <c r="C166" i="16"/>
  <c r="F165" i="16"/>
  <c r="C165" i="16" s="1"/>
  <c r="C122" i="16"/>
  <c r="C20" i="16"/>
  <c r="F75" i="16"/>
  <c r="C75" i="16" s="1"/>
  <c r="C76" i="16"/>
  <c r="C21" i="16"/>
  <c r="C26" i="16"/>
  <c r="O194" i="15"/>
  <c r="C45" i="15"/>
  <c r="O20" i="15"/>
  <c r="C69" i="15"/>
  <c r="I194" i="17"/>
  <c r="O194" i="17"/>
  <c r="I288" i="16"/>
  <c r="L52" i="16"/>
  <c r="C84" i="15"/>
  <c r="F83" i="15"/>
  <c r="C83" i="15" s="1"/>
  <c r="I75" i="18"/>
  <c r="I52" i="18" s="1"/>
  <c r="I259" i="18"/>
  <c r="I230" i="18" s="1"/>
  <c r="L270" i="18"/>
  <c r="L269" i="18" s="1"/>
  <c r="L194" i="18" s="1"/>
  <c r="F259" i="18"/>
  <c r="C259" i="18" s="1"/>
  <c r="C260" i="18"/>
  <c r="E286" i="18"/>
  <c r="M286" i="18"/>
  <c r="C187" i="18"/>
  <c r="C204" i="18"/>
  <c r="C165" i="18"/>
  <c r="L54" i="18"/>
  <c r="L53" i="18" s="1"/>
  <c r="L52" i="18" s="1"/>
  <c r="C260" i="17"/>
  <c r="C251" i="17"/>
  <c r="C270" i="17"/>
  <c r="F269" i="17"/>
  <c r="C130" i="17"/>
  <c r="C45" i="17"/>
  <c r="O20" i="17"/>
  <c r="C76" i="17"/>
  <c r="F75" i="17"/>
  <c r="O286" i="16"/>
  <c r="C252" i="16"/>
  <c r="F251" i="16"/>
  <c r="E194" i="16"/>
  <c r="E51" i="16" s="1"/>
  <c r="J286" i="16"/>
  <c r="C188" i="16"/>
  <c r="F187" i="16"/>
  <c r="C187" i="16" s="1"/>
  <c r="F54" i="16"/>
  <c r="C276" i="15"/>
  <c r="C205" i="16"/>
  <c r="C84" i="16"/>
  <c r="J286" i="15"/>
  <c r="C198" i="15"/>
  <c r="F230" i="15"/>
  <c r="C230" i="15" s="1"/>
  <c r="L270" i="15"/>
  <c r="L269" i="15" s="1"/>
  <c r="L286" i="15" s="1"/>
  <c r="C272" i="15"/>
  <c r="O52" i="16"/>
  <c r="C67" i="15"/>
  <c r="O75" i="15"/>
  <c r="O52" i="15" s="1"/>
  <c r="N194" i="15"/>
  <c r="N51" i="15" s="1"/>
  <c r="I53" i="15"/>
  <c r="C289" i="15"/>
  <c r="F288" i="15"/>
  <c r="K287" i="15"/>
  <c r="K50" i="16" l="1"/>
  <c r="K287" i="16"/>
  <c r="O51" i="16"/>
  <c r="C289" i="17"/>
  <c r="H287" i="16"/>
  <c r="H50" i="16"/>
  <c r="E287" i="17"/>
  <c r="E50" i="17"/>
  <c r="M50" i="15"/>
  <c r="M287" i="15"/>
  <c r="O286" i="18"/>
  <c r="L194" i="16"/>
  <c r="L286" i="16"/>
  <c r="E287" i="16"/>
  <c r="E50" i="16"/>
  <c r="C251" i="16"/>
  <c r="F230" i="16"/>
  <c r="J50" i="18"/>
  <c r="J287" i="18"/>
  <c r="J50" i="15"/>
  <c r="J287" i="15"/>
  <c r="C26" i="15"/>
  <c r="L20" i="15"/>
  <c r="C20" i="15" s="1"/>
  <c r="C195" i="17"/>
  <c r="F194" i="17"/>
  <c r="C194" i="17" s="1"/>
  <c r="C270" i="18"/>
  <c r="F269" i="18"/>
  <c r="G287" i="15"/>
  <c r="G50" i="15"/>
  <c r="I195" i="16"/>
  <c r="C196" i="16"/>
  <c r="C269" i="16"/>
  <c r="C26" i="17"/>
  <c r="I287" i="17"/>
  <c r="I50" i="17"/>
  <c r="I52" i="15"/>
  <c r="I51" i="15" s="1"/>
  <c r="O50" i="16"/>
  <c r="O287" i="16"/>
  <c r="C231" i="15"/>
  <c r="C269" i="17"/>
  <c r="F286" i="17"/>
  <c r="L51" i="18"/>
  <c r="L50" i="18" s="1"/>
  <c r="L286" i="18"/>
  <c r="C204" i="16"/>
  <c r="C76" i="18"/>
  <c r="F75" i="18"/>
  <c r="C75" i="18" s="1"/>
  <c r="I194" i="18"/>
  <c r="I51" i="18" s="1"/>
  <c r="F75" i="15"/>
  <c r="C75" i="15" s="1"/>
  <c r="C204" i="15"/>
  <c r="F195" i="15"/>
  <c r="L20" i="17"/>
  <c r="C20" i="17" s="1"/>
  <c r="D50" i="18"/>
  <c r="D24" i="18"/>
  <c r="L194" i="15"/>
  <c r="L51" i="15" s="1"/>
  <c r="N50" i="15"/>
  <c r="N287" i="15"/>
  <c r="L51" i="16"/>
  <c r="L52" i="17"/>
  <c r="L51" i="17" s="1"/>
  <c r="L50" i="17" s="1"/>
  <c r="F53" i="18"/>
  <c r="C54" i="18"/>
  <c r="I286" i="15"/>
  <c r="F173" i="15"/>
  <c r="C173" i="15" s="1"/>
  <c r="C174" i="15"/>
  <c r="J50" i="16"/>
  <c r="J287" i="16"/>
  <c r="L287" i="18"/>
  <c r="C26" i="18"/>
  <c r="L20" i="18"/>
  <c r="C195" i="18"/>
  <c r="F194" i="18"/>
  <c r="C194" i="18" s="1"/>
  <c r="I286" i="18"/>
  <c r="C289" i="16"/>
  <c r="L288" i="16"/>
  <c r="C288" i="16" s="1"/>
  <c r="O51" i="17"/>
  <c r="C251" i="18"/>
  <c r="F230" i="18"/>
  <c r="C230" i="18" s="1"/>
  <c r="C269" i="15"/>
  <c r="G24" i="18"/>
  <c r="G287" i="18" s="1"/>
  <c r="G50" i="18"/>
  <c r="C288" i="15"/>
  <c r="O51" i="15"/>
  <c r="C54" i="16"/>
  <c r="F53" i="16"/>
  <c r="F286" i="16" s="1"/>
  <c r="C75" i="17"/>
  <c r="C289" i="18"/>
  <c r="C53" i="17"/>
  <c r="F52" i="17"/>
  <c r="F173" i="18"/>
  <c r="C173" i="18" s="1"/>
  <c r="C174" i="18"/>
  <c r="F53" i="15"/>
  <c r="C54" i="15"/>
  <c r="C83" i="16"/>
  <c r="O286" i="15"/>
  <c r="O286" i="17"/>
  <c r="C270" i="15"/>
  <c r="I50" i="18" l="1"/>
  <c r="L50" i="15"/>
  <c r="L287" i="15"/>
  <c r="C230" i="16"/>
  <c r="F194" i="16"/>
  <c r="C52" i="17"/>
  <c r="F51" i="17"/>
  <c r="L50" i="16"/>
  <c r="L287" i="16"/>
  <c r="F24" i="18"/>
  <c r="D20" i="18"/>
  <c r="F194" i="15"/>
  <c r="C194" i="15" s="1"/>
  <c r="C195" i="15"/>
  <c r="O50" i="15"/>
  <c r="O287" i="15"/>
  <c r="C286" i="17"/>
  <c r="C269" i="18"/>
  <c r="F286" i="18"/>
  <c r="C286" i="18" s="1"/>
  <c r="C53" i="15"/>
  <c r="F52" i="15"/>
  <c r="F52" i="16"/>
  <c r="C53" i="16"/>
  <c r="I24" i="18"/>
  <c r="I20" i="18" s="1"/>
  <c r="G20" i="18"/>
  <c r="F286" i="15"/>
  <c r="C286" i="15" s="1"/>
  <c r="O50" i="17"/>
  <c r="O287" i="17"/>
  <c r="F52" i="18"/>
  <c r="C53" i="18"/>
  <c r="D287" i="18"/>
  <c r="I287" i="15"/>
  <c r="I50" i="15"/>
  <c r="L287" i="17"/>
  <c r="I194" i="16"/>
  <c r="I51" i="16" s="1"/>
  <c r="I286" i="16"/>
  <c r="C286" i="16" s="1"/>
  <c r="C195" i="16"/>
  <c r="I287" i="18" l="1"/>
  <c r="C52" i="15"/>
  <c r="F51" i="15"/>
  <c r="I287" i="16"/>
  <c r="I50" i="16"/>
  <c r="C24" i="18"/>
  <c r="F20" i="18"/>
  <c r="C20" i="18" s="1"/>
  <c r="F51" i="16"/>
  <c r="C52" i="16"/>
  <c r="C194" i="16"/>
  <c r="C52" i="18"/>
  <c r="F51" i="18"/>
  <c r="F287" i="17"/>
  <c r="C287" i="17" s="1"/>
  <c r="C51" i="17"/>
  <c r="F50" i="17"/>
  <c r="C50" i="17" s="1"/>
  <c r="F287" i="18" l="1"/>
  <c r="C287" i="18" s="1"/>
  <c r="C51" i="18"/>
  <c r="F50" i="18"/>
  <c r="C50" i="18" s="1"/>
  <c r="F287" i="16"/>
  <c r="C287" i="16" s="1"/>
  <c r="C51" i="16"/>
  <c r="F50" i="16"/>
  <c r="C50" i="16" s="1"/>
  <c r="F287" i="15"/>
  <c r="C287" i="15" s="1"/>
  <c r="C51" i="15"/>
  <c r="F50" i="15"/>
  <c r="C50" i="15" s="1"/>
  <c r="O298" i="14" l="1"/>
  <c r="L298" i="14"/>
  <c r="I298" i="14"/>
  <c r="C298" i="14" s="1"/>
  <c r="F298" i="14"/>
  <c r="O297" i="14"/>
  <c r="L297" i="14"/>
  <c r="I297" i="14"/>
  <c r="F297" i="14"/>
  <c r="O296" i="14"/>
  <c r="L296" i="14"/>
  <c r="I296" i="14"/>
  <c r="F296" i="14"/>
  <c r="C296" i="14" s="1"/>
  <c r="O295" i="14"/>
  <c r="L295" i="14"/>
  <c r="I295" i="14"/>
  <c r="F295" i="14"/>
  <c r="O294" i="14"/>
  <c r="L294" i="14"/>
  <c r="I294" i="14"/>
  <c r="C294" i="14" s="1"/>
  <c r="F294" i="14"/>
  <c r="O293" i="14"/>
  <c r="L293" i="14"/>
  <c r="I293" i="14"/>
  <c r="F293" i="14"/>
  <c r="O292" i="14"/>
  <c r="L292" i="14"/>
  <c r="I292" i="14"/>
  <c r="C292" i="14" s="1"/>
  <c r="F292" i="14"/>
  <c r="O291" i="14"/>
  <c r="L291" i="14"/>
  <c r="L290" i="14" s="1"/>
  <c r="I291" i="14"/>
  <c r="F291" i="14"/>
  <c r="N290" i="14"/>
  <c r="M290" i="14"/>
  <c r="K290" i="14"/>
  <c r="J290" i="14"/>
  <c r="I290" i="14"/>
  <c r="H290" i="14"/>
  <c r="G290" i="14"/>
  <c r="F290" i="14"/>
  <c r="E290" i="14"/>
  <c r="D290" i="14"/>
  <c r="O285" i="14"/>
  <c r="L285" i="14"/>
  <c r="I285" i="14"/>
  <c r="F285" i="14"/>
  <c r="O284" i="14"/>
  <c r="O283" i="14" s="1"/>
  <c r="L284" i="14"/>
  <c r="I284" i="14"/>
  <c r="I283" i="14" s="1"/>
  <c r="F284" i="14"/>
  <c r="F283" i="14" s="1"/>
  <c r="N283" i="14"/>
  <c r="M283" i="14"/>
  <c r="L283" i="14"/>
  <c r="K283" i="14"/>
  <c r="J283" i="14"/>
  <c r="H283" i="14"/>
  <c r="G283" i="14"/>
  <c r="E283" i="14"/>
  <c r="D283" i="14"/>
  <c r="O282" i="14"/>
  <c r="L282" i="14"/>
  <c r="L281" i="14" s="1"/>
  <c r="I282" i="14"/>
  <c r="F282" i="14"/>
  <c r="O281" i="14"/>
  <c r="N281" i="14"/>
  <c r="M281" i="14"/>
  <c r="K281" i="14"/>
  <c r="J281" i="14"/>
  <c r="H281" i="14"/>
  <c r="G281" i="14"/>
  <c r="F281" i="14"/>
  <c r="E281" i="14"/>
  <c r="D281" i="14"/>
  <c r="O280" i="14"/>
  <c r="L280" i="14"/>
  <c r="I280" i="14"/>
  <c r="F280" i="14"/>
  <c r="C280" i="14" s="1"/>
  <c r="O279" i="14"/>
  <c r="L279" i="14"/>
  <c r="I279" i="14"/>
  <c r="F279" i="14"/>
  <c r="C279" i="14" s="1"/>
  <c r="O278" i="14"/>
  <c r="L278" i="14"/>
  <c r="I278" i="14"/>
  <c r="F278" i="14"/>
  <c r="O277" i="14"/>
  <c r="O276" i="14" s="1"/>
  <c r="L277" i="14"/>
  <c r="I277" i="14"/>
  <c r="F277" i="14"/>
  <c r="F276" i="14" s="1"/>
  <c r="N276" i="14"/>
  <c r="M276" i="14"/>
  <c r="L276" i="14"/>
  <c r="K276" i="14"/>
  <c r="J276" i="14"/>
  <c r="H276" i="14"/>
  <c r="G276" i="14"/>
  <c r="E276" i="14"/>
  <c r="D276" i="14"/>
  <c r="O275" i="14"/>
  <c r="L275" i="14"/>
  <c r="I275" i="14"/>
  <c r="F275" i="14"/>
  <c r="O274" i="14"/>
  <c r="L274" i="14"/>
  <c r="I274" i="14"/>
  <c r="F274" i="14"/>
  <c r="O273" i="14"/>
  <c r="O272" i="14" s="1"/>
  <c r="L273" i="14"/>
  <c r="L272" i="14" s="1"/>
  <c r="I273" i="14"/>
  <c r="F273" i="14"/>
  <c r="F272" i="14" s="1"/>
  <c r="N272" i="14"/>
  <c r="M272" i="14"/>
  <c r="K272" i="14"/>
  <c r="J272" i="14"/>
  <c r="H272" i="14"/>
  <c r="H270" i="14" s="1"/>
  <c r="H269" i="14" s="1"/>
  <c r="G272" i="14"/>
  <c r="E272" i="14"/>
  <c r="D272" i="14"/>
  <c r="D270" i="14" s="1"/>
  <c r="D269" i="14" s="1"/>
  <c r="O271" i="14"/>
  <c r="L271" i="14"/>
  <c r="I271" i="14"/>
  <c r="F271" i="14"/>
  <c r="C271" i="14" s="1"/>
  <c r="N270" i="14"/>
  <c r="N269" i="14" s="1"/>
  <c r="M270" i="14"/>
  <c r="M269" i="14" s="1"/>
  <c r="K270" i="14"/>
  <c r="J270" i="14"/>
  <c r="J269" i="14" s="1"/>
  <c r="G270" i="14"/>
  <c r="E270" i="14"/>
  <c r="E269" i="14" s="1"/>
  <c r="K269" i="14"/>
  <c r="G269" i="14"/>
  <c r="O268" i="14"/>
  <c r="L268" i="14"/>
  <c r="I268" i="14"/>
  <c r="F268" i="14"/>
  <c r="O267" i="14"/>
  <c r="L267" i="14"/>
  <c r="I267" i="14"/>
  <c r="F267" i="14"/>
  <c r="O266" i="14"/>
  <c r="L266" i="14"/>
  <c r="I266" i="14"/>
  <c r="C266" i="14" s="1"/>
  <c r="F266" i="14"/>
  <c r="O265" i="14"/>
  <c r="O264" i="14" s="1"/>
  <c r="L265" i="14"/>
  <c r="I265" i="14"/>
  <c r="C265" i="14" s="1"/>
  <c r="F265" i="14"/>
  <c r="F264" i="14" s="1"/>
  <c r="N264" i="14"/>
  <c r="M264" i="14"/>
  <c r="L264" i="14"/>
  <c r="K264" i="14"/>
  <c r="J264" i="14"/>
  <c r="H264" i="14"/>
  <c r="G264" i="14"/>
  <c r="E264" i="14"/>
  <c r="D264" i="14"/>
  <c r="O263" i="14"/>
  <c r="L263" i="14"/>
  <c r="I263" i="14"/>
  <c r="F263" i="14"/>
  <c r="O262" i="14"/>
  <c r="L262" i="14"/>
  <c r="I262" i="14"/>
  <c r="F262" i="14"/>
  <c r="O261" i="14"/>
  <c r="O260" i="14" s="1"/>
  <c r="L261" i="14"/>
  <c r="L260" i="14" s="1"/>
  <c r="L259" i="14" s="1"/>
  <c r="I261" i="14"/>
  <c r="F261" i="14"/>
  <c r="F260" i="14" s="1"/>
  <c r="C261" i="14"/>
  <c r="N260" i="14"/>
  <c r="M260" i="14"/>
  <c r="M259" i="14" s="1"/>
  <c r="M230" i="14" s="1"/>
  <c r="K260" i="14"/>
  <c r="K259" i="14" s="1"/>
  <c r="J260" i="14"/>
  <c r="H260" i="14"/>
  <c r="H259" i="14" s="1"/>
  <c r="G260" i="14"/>
  <c r="G259" i="14" s="1"/>
  <c r="E260" i="14"/>
  <c r="E259" i="14" s="1"/>
  <c r="E230" i="14" s="1"/>
  <c r="D260" i="14"/>
  <c r="D259" i="14" s="1"/>
  <c r="N259" i="14"/>
  <c r="J259" i="14"/>
  <c r="O258" i="14"/>
  <c r="L258" i="14"/>
  <c r="I258" i="14"/>
  <c r="C258" i="14" s="1"/>
  <c r="F258" i="14"/>
  <c r="O257" i="14"/>
  <c r="L257" i="14"/>
  <c r="I257" i="14"/>
  <c r="C257" i="14" s="1"/>
  <c r="F257" i="14"/>
  <c r="O256" i="14"/>
  <c r="L256" i="14"/>
  <c r="I256" i="14"/>
  <c r="F256" i="14"/>
  <c r="O255" i="14"/>
  <c r="L255" i="14"/>
  <c r="I255" i="14"/>
  <c r="F255" i="14"/>
  <c r="O254" i="14"/>
  <c r="L254" i="14"/>
  <c r="I254" i="14"/>
  <c r="F254" i="14"/>
  <c r="O253" i="14"/>
  <c r="O252" i="14" s="1"/>
  <c r="O251" i="14" s="1"/>
  <c r="L253" i="14"/>
  <c r="I253" i="14"/>
  <c r="F253" i="14"/>
  <c r="F252" i="14" s="1"/>
  <c r="N252" i="14"/>
  <c r="M252" i="14"/>
  <c r="L252" i="14"/>
  <c r="L251" i="14" s="1"/>
  <c r="K252" i="14"/>
  <c r="K251" i="14" s="1"/>
  <c r="J252" i="14"/>
  <c r="H252" i="14"/>
  <c r="H251" i="14" s="1"/>
  <c r="G252" i="14"/>
  <c r="G251" i="14" s="1"/>
  <c r="E252" i="14"/>
  <c r="D252" i="14"/>
  <c r="N251" i="14"/>
  <c r="M251" i="14"/>
  <c r="J251" i="14"/>
  <c r="E251" i="14"/>
  <c r="D251" i="14"/>
  <c r="O250" i="14"/>
  <c r="L250" i="14"/>
  <c r="I250" i="14"/>
  <c r="F250" i="14"/>
  <c r="O249" i="14"/>
  <c r="O246" i="14" s="1"/>
  <c r="L249" i="14"/>
  <c r="I249" i="14"/>
  <c r="F249" i="14"/>
  <c r="C249" i="14"/>
  <c r="O248" i="14"/>
  <c r="L248" i="14"/>
  <c r="I248" i="14"/>
  <c r="F248" i="14"/>
  <c r="C248" i="14" s="1"/>
  <c r="O247" i="14"/>
  <c r="L247" i="14"/>
  <c r="L246" i="14" s="1"/>
  <c r="I247" i="14"/>
  <c r="I246" i="14" s="1"/>
  <c r="F247" i="14"/>
  <c r="C247" i="14" s="1"/>
  <c r="N246" i="14"/>
  <c r="M246" i="14"/>
  <c r="K246" i="14"/>
  <c r="J246" i="14"/>
  <c r="H246" i="14"/>
  <c r="G246" i="14"/>
  <c r="E246" i="14"/>
  <c r="D246" i="14"/>
  <c r="O245" i="14"/>
  <c r="L245" i="14"/>
  <c r="I245" i="14"/>
  <c r="C245" i="14" s="1"/>
  <c r="F245" i="14"/>
  <c r="O244" i="14"/>
  <c r="L244" i="14"/>
  <c r="I244" i="14"/>
  <c r="F244" i="14"/>
  <c r="O243" i="14"/>
  <c r="L243" i="14"/>
  <c r="I243" i="14"/>
  <c r="F243" i="14"/>
  <c r="O242" i="14"/>
  <c r="L242" i="14"/>
  <c r="I242" i="14"/>
  <c r="F242" i="14"/>
  <c r="O241" i="14"/>
  <c r="L241" i="14"/>
  <c r="I241" i="14"/>
  <c r="F241" i="14"/>
  <c r="C241" i="14" s="1"/>
  <c r="O240" i="14"/>
  <c r="L240" i="14"/>
  <c r="I240" i="14"/>
  <c r="F240" i="14"/>
  <c r="C240" i="14" s="1"/>
  <c r="O239" i="14"/>
  <c r="L239" i="14"/>
  <c r="L238" i="14" s="1"/>
  <c r="I239" i="14"/>
  <c r="I238" i="14" s="1"/>
  <c r="F239" i="14"/>
  <c r="C239" i="14" s="1"/>
  <c r="O238" i="14"/>
  <c r="N238" i="14"/>
  <c r="M238" i="14"/>
  <c r="K238" i="14"/>
  <c r="J238" i="14"/>
  <c r="H238" i="14"/>
  <c r="G238" i="14"/>
  <c r="F238" i="14"/>
  <c r="C238" i="14" s="1"/>
  <c r="E238" i="14"/>
  <c r="D238" i="14"/>
  <c r="O237" i="14"/>
  <c r="L237" i="14"/>
  <c r="I237" i="14"/>
  <c r="F237" i="14"/>
  <c r="C237" i="14" s="1"/>
  <c r="O236" i="14"/>
  <c r="O235" i="14" s="1"/>
  <c r="L236" i="14"/>
  <c r="I236" i="14"/>
  <c r="F236" i="14"/>
  <c r="N235" i="14"/>
  <c r="M235" i="14"/>
  <c r="L235" i="14"/>
  <c r="K235" i="14"/>
  <c r="J235" i="14"/>
  <c r="I235" i="14"/>
  <c r="H235" i="14"/>
  <c r="G235" i="14"/>
  <c r="F235" i="14"/>
  <c r="C235" i="14" s="1"/>
  <c r="E235" i="14"/>
  <c r="D235" i="14"/>
  <c r="O234" i="14"/>
  <c r="L234" i="14"/>
  <c r="C234" i="14" s="1"/>
  <c r="I234" i="14"/>
  <c r="I233" i="14" s="1"/>
  <c r="F234" i="14"/>
  <c r="O233" i="14"/>
  <c r="N233" i="14"/>
  <c r="M233" i="14"/>
  <c r="K233" i="14"/>
  <c r="K231" i="14" s="1"/>
  <c r="J233" i="14"/>
  <c r="H233" i="14"/>
  <c r="G233" i="14"/>
  <c r="G231" i="14" s="1"/>
  <c r="F233" i="14"/>
  <c r="E233" i="14"/>
  <c r="D233" i="14"/>
  <c r="O232" i="14"/>
  <c r="L232" i="14"/>
  <c r="I232" i="14"/>
  <c r="F232" i="14"/>
  <c r="N231" i="14"/>
  <c r="M231" i="14"/>
  <c r="J231" i="14"/>
  <c r="H231" i="14"/>
  <c r="H230" i="14" s="1"/>
  <c r="E231" i="14"/>
  <c r="D231" i="14"/>
  <c r="D230" i="14" s="1"/>
  <c r="N230" i="14"/>
  <c r="J230" i="14"/>
  <c r="O229" i="14"/>
  <c r="L229" i="14"/>
  <c r="I229" i="14"/>
  <c r="F229" i="14"/>
  <c r="C229" i="14" s="1"/>
  <c r="O228" i="14"/>
  <c r="O227" i="14" s="1"/>
  <c r="L228" i="14"/>
  <c r="I228" i="14"/>
  <c r="F228" i="14"/>
  <c r="F227" i="14" s="1"/>
  <c r="N227" i="14"/>
  <c r="M227" i="14"/>
  <c r="L227" i="14"/>
  <c r="K227" i="14"/>
  <c r="J227" i="14"/>
  <c r="I227" i="14"/>
  <c r="H227" i="14"/>
  <c r="G227" i="14"/>
  <c r="E227" i="14"/>
  <c r="D227" i="14"/>
  <c r="O226" i="14"/>
  <c r="L226" i="14"/>
  <c r="I226" i="14"/>
  <c r="C226" i="14" s="1"/>
  <c r="F226" i="14"/>
  <c r="O225" i="14"/>
  <c r="L225" i="14"/>
  <c r="I225" i="14"/>
  <c r="C225" i="14" s="1"/>
  <c r="F225" i="14"/>
  <c r="O224" i="14"/>
  <c r="L224" i="14"/>
  <c r="I224" i="14"/>
  <c r="F224" i="14"/>
  <c r="O223" i="14"/>
  <c r="L223" i="14"/>
  <c r="I223" i="14"/>
  <c r="F223" i="14"/>
  <c r="C223" i="14" s="1"/>
  <c r="O222" i="14"/>
  <c r="L222" i="14"/>
  <c r="I222" i="14"/>
  <c r="F222" i="14"/>
  <c r="O221" i="14"/>
  <c r="L221" i="14"/>
  <c r="I221" i="14"/>
  <c r="F221" i="14"/>
  <c r="C221" i="14" s="1"/>
  <c r="O220" i="14"/>
  <c r="L220" i="14"/>
  <c r="I220" i="14"/>
  <c r="F220" i="14"/>
  <c r="O219" i="14"/>
  <c r="L219" i="14"/>
  <c r="I219" i="14"/>
  <c r="F219" i="14"/>
  <c r="O218" i="14"/>
  <c r="L218" i="14"/>
  <c r="I218" i="14"/>
  <c r="C218" i="14" s="1"/>
  <c r="F218" i="14"/>
  <c r="O217" i="14"/>
  <c r="O216" i="14" s="1"/>
  <c r="L217" i="14"/>
  <c r="I217" i="14"/>
  <c r="F217" i="14"/>
  <c r="F216" i="14" s="1"/>
  <c r="C217" i="14"/>
  <c r="N216" i="14"/>
  <c r="M216" i="14"/>
  <c r="L216" i="14"/>
  <c r="K216" i="14"/>
  <c r="J216" i="14"/>
  <c r="I216" i="14"/>
  <c r="H216" i="14"/>
  <c r="G216" i="14"/>
  <c r="E216" i="14"/>
  <c r="D216" i="14"/>
  <c r="O215" i="14"/>
  <c r="L215" i="14"/>
  <c r="I215" i="14"/>
  <c r="F215" i="14"/>
  <c r="O214" i="14"/>
  <c r="L214" i="14"/>
  <c r="I214" i="14"/>
  <c r="F214" i="14"/>
  <c r="O213" i="14"/>
  <c r="L213" i="14"/>
  <c r="I213" i="14"/>
  <c r="F213" i="14"/>
  <c r="C213" i="14" s="1"/>
  <c r="O212" i="14"/>
  <c r="L212" i="14"/>
  <c r="I212" i="14"/>
  <c r="F212" i="14"/>
  <c r="C212" i="14" s="1"/>
  <c r="O211" i="14"/>
  <c r="L211" i="14"/>
  <c r="I211" i="14"/>
  <c r="F211" i="14"/>
  <c r="C211" i="14" s="1"/>
  <c r="O210" i="14"/>
  <c r="L210" i="14"/>
  <c r="I210" i="14"/>
  <c r="F210" i="14"/>
  <c r="O209" i="14"/>
  <c r="L209" i="14"/>
  <c r="I209" i="14"/>
  <c r="F209" i="14"/>
  <c r="C209" i="14" s="1"/>
  <c r="O208" i="14"/>
  <c r="L208" i="14"/>
  <c r="I208" i="14"/>
  <c r="F208" i="14"/>
  <c r="O207" i="14"/>
  <c r="L207" i="14"/>
  <c r="I207" i="14"/>
  <c r="F207" i="14"/>
  <c r="O206" i="14"/>
  <c r="L206" i="14"/>
  <c r="L205" i="14" s="1"/>
  <c r="L204" i="14" s="1"/>
  <c r="I206" i="14"/>
  <c r="C206" i="14" s="1"/>
  <c r="F206" i="14"/>
  <c r="O205" i="14"/>
  <c r="N205" i="14"/>
  <c r="N204" i="14" s="1"/>
  <c r="M205" i="14"/>
  <c r="K205" i="14"/>
  <c r="J205" i="14"/>
  <c r="J204" i="14" s="1"/>
  <c r="H205" i="14"/>
  <c r="H204" i="14" s="1"/>
  <c r="G205" i="14"/>
  <c r="F205" i="14"/>
  <c r="E205" i="14"/>
  <c r="D205" i="14"/>
  <c r="D204" i="14" s="1"/>
  <c r="M204" i="14"/>
  <c r="K204" i="14"/>
  <c r="G204" i="14"/>
  <c r="E204" i="14"/>
  <c r="O203" i="14"/>
  <c r="L203" i="14"/>
  <c r="I203" i="14"/>
  <c r="F203" i="14"/>
  <c r="O202" i="14"/>
  <c r="L202" i="14"/>
  <c r="I202" i="14"/>
  <c r="F202" i="14"/>
  <c r="C202" i="14" s="1"/>
  <c r="O201" i="14"/>
  <c r="L201" i="14"/>
  <c r="I201" i="14"/>
  <c r="F201" i="14"/>
  <c r="O200" i="14"/>
  <c r="L200" i="14"/>
  <c r="I200" i="14"/>
  <c r="F200" i="14"/>
  <c r="O199" i="14"/>
  <c r="L199" i="14"/>
  <c r="L198" i="14" s="1"/>
  <c r="I199" i="14"/>
  <c r="F199" i="14"/>
  <c r="F198" i="14" s="1"/>
  <c r="N198" i="14"/>
  <c r="N196" i="14" s="1"/>
  <c r="N195" i="14" s="1"/>
  <c r="M198" i="14"/>
  <c r="K198" i="14"/>
  <c r="K196" i="14" s="1"/>
  <c r="K195" i="14" s="1"/>
  <c r="J198" i="14"/>
  <c r="J196" i="14" s="1"/>
  <c r="I198" i="14"/>
  <c r="H198" i="14"/>
  <c r="G198" i="14"/>
  <c r="E198" i="14"/>
  <c r="E196" i="14" s="1"/>
  <c r="E195" i="14" s="1"/>
  <c r="D198" i="14"/>
  <c r="D196" i="14" s="1"/>
  <c r="O197" i="14"/>
  <c r="L197" i="14"/>
  <c r="L196" i="14" s="1"/>
  <c r="L195" i="14" s="1"/>
  <c r="I197" i="14"/>
  <c r="I196" i="14" s="1"/>
  <c r="F197" i="14"/>
  <c r="C197" i="14" s="1"/>
  <c r="M196" i="14"/>
  <c r="M195" i="14" s="1"/>
  <c r="H196" i="14"/>
  <c r="G196" i="14"/>
  <c r="G195" i="14" s="1"/>
  <c r="J195" i="14"/>
  <c r="J194" i="14" s="1"/>
  <c r="O193" i="14"/>
  <c r="O192" i="14" s="1"/>
  <c r="O191" i="14" s="1"/>
  <c r="L193" i="14"/>
  <c r="L192" i="14" s="1"/>
  <c r="L191" i="14" s="1"/>
  <c r="I193" i="14"/>
  <c r="F193" i="14"/>
  <c r="F192" i="14" s="1"/>
  <c r="N192" i="14"/>
  <c r="N191" i="14" s="1"/>
  <c r="M192" i="14"/>
  <c r="M191" i="14" s="1"/>
  <c r="M187" i="14" s="1"/>
  <c r="K192" i="14"/>
  <c r="J192" i="14"/>
  <c r="J191" i="14" s="1"/>
  <c r="I192" i="14"/>
  <c r="I191" i="14" s="1"/>
  <c r="H192" i="14"/>
  <c r="G192" i="14"/>
  <c r="E192" i="14"/>
  <c r="D192" i="14"/>
  <c r="D191" i="14" s="1"/>
  <c r="K191" i="14"/>
  <c r="H191" i="14"/>
  <c r="G191" i="14"/>
  <c r="E191" i="14"/>
  <c r="O190" i="14"/>
  <c r="L190" i="14"/>
  <c r="I190" i="14"/>
  <c r="F190" i="14"/>
  <c r="O189" i="14"/>
  <c r="O188" i="14" s="1"/>
  <c r="O187" i="14" s="1"/>
  <c r="L189" i="14"/>
  <c r="I189" i="14"/>
  <c r="I188" i="14" s="1"/>
  <c r="F189" i="14"/>
  <c r="C189" i="14"/>
  <c r="N188" i="14"/>
  <c r="M188" i="14"/>
  <c r="L188" i="14"/>
  <c r="K188" i="14"/>
  <c r="K187" i="14" s="1"/>
  <c r="J188" i="14"/>
  <c r="H188" i="14"/>
  <c r="H187" i="14" s="1"/>
  <c r="G188" i="14"/>
  <c r="G187" i="14" s="1"/>
  <c r="F188" i="14"/>
  <c r="E188" i="14"/>
  <c r="D188" i="14"/>
  <c r="D187" i="14" s="1"/>
  <c r="E187" i="14"/>
  <c r="O186" i="14"/>
  <c r="L186" i="14"/>
  <c r="I186" i="14"/>
  <c r="F186" i="14"/>
  <c r="O185" i="14"/>
  <c r="O184" i="14" s="1"/>
  <c r="L185" i="14"/>
  <c r="I185" i="14"/>
  <c r="I184" i="14" s="1"/>
  <c r="F185" i="14"/>
  <c r="C185" i="14" s="1"/>
  <c r="N184" i="14"/>
  <c r="M184" i="14"/>
  <c r="L184" i="14"/>
  <c r="K184" i="14"/>
  <c r="J184" i="14"/>
  <c r="H184" i="14"/>
  <c r="G184" i="14"/>
  <c r="F184" i="14"/>
  <c r="E184" i="14"/>
  <c r="D184" i="14"/>
  <c r="O183" i="14"/>
  <c r="L183" i="14"/>
  <c r="I183" i="14"/>
  <c r="F183" i="14"/>
  <c r="C183" i="14" s="1"/>
  <c r="O182" i="14"/>
  <c r="L182" i="14"/>
  <c r="I182" i="14"/>
  <c r="F182" i="14"/>
  <c r="C182" i="14" s="1"/>
  <c r="O181" i="14"/>
  <c r="L181" i="14"/>
  <c r="I181" i="14"/>
  <c r="F181" i="14"/>
  <c r="C181" i="14" s="1"/>
  <c r="O180" i="14"/>
  <c r="O179" i="14" s="1"/>
  <c r="L180" i="14"/>
  <c r="I180" i="14"/>
  <c r="I179" i="14" s="1"/>
  <c r="F180" i="14"/>
  <c r="N179" i="14"/>
  <c r="M179" i="14"/>
  <c r="K179" i="14"/>
  <c r="J179" i="14"/>
  <c r="H179" i="14"/>
  <c r="G179" i="14"/>
  <c r="E179" i="14"/>
  <c r="D179" i="14"/>
  <c r="O178" i="14"/>
  <c r="L178" i="14"/>
  <c r="I178" i="14"/>
  <c r="F178" i="14"/>
  <c r="O177" i="14"/>
  <c r="L177" i="14"/>
  <c r="I177" i="14"/>
  <c r="F177" i="14"/>
  <c r="C177" i="14" s="1"/>
  <c r="O176" i="14"/>
  <c r="O175" i="14" s="1"/>
  <c r="O174" i="14" s="1"/>
  <c r="O173" i="14" s="1"/>
  <c r="L176" i="14"/>
  <c r="I176" i="14"/>
  <c r="F176" i="14"/>
  <c r="N175" i="14"/>
  <c r="M175" i="14"/>
  <c r="M174" i="14" s="1"/>
  <c r="M173" i="14" s="1"/>
  <c r="K175" i="14"/>
  <c r="K174" i="14" s="1"/>
  <c r="K173" i="14" s="1"/>
  <c r="J175" i="14"/>
  <c r="I175" i="14"/>
  <c r="H175" i="14"/>
  <c r="H174" i="14" s="1"/>
  <c r="H173" i="14" s="1"/>
  <c r="G175" i="14"/>
  <c r="G174" i="14" s="1"/>
  <c r="G173" i="14" s="1"/>
  <c r="E175" i="14"/>
  <c r="E174" i="14" s="1"/>
  <c r="E173" i="14" s="1"/>
  <c r="D175" i="14"/>
  <c r="D174" i="14" s="1"/>
  <c r="D173" i="14" s="1"/>
  <c r="N174" i="14"/>
  <c r="N173" i="14" s="1"/>
  <c r="J174" i="14"/>
  <c r="J173" i="14" s="1"/>
  <c r="O172" i="14"/>
  <c r="L172" i="14"/>
  <c r="I172" i="14"/>
  <c r="F172" i="14"/>
  <c r="O171" i="14"/>
  <c r="L171" i="14"/>
  <c r="I171" i="14"/>
  <c r="F171" i="14"/>
  <c r="O170" i="14"/>
  <c r="L170" i="14"/>
  <c r="I170" i="14"/>
  <c r="F170" i="14"/>
  <c r="C170" i="14" s="1"/>
  <c r="O169" i="14"/>
  <c r="L169" i="14"/>
  <c r="L166" i="14" s="1"/>
  <c r="L165" i="14" s="1"/>
  <c r="I169" i="14"/>
  <c r="F169" i="14"/>
  <c r="C169" i="14" s="1"/>
  <c r="O168" i="14"/>
  <c r="L168" i="14"/>
  <c r="I168" i="14"/>
  <c r="F168" i="14"/>
  <c r="O167" i="14"/>
  <c r="O166" i="14" s="1"/>
  <c r="O165" i="14" s="1"/>
  <c r="L167" i="14"/>
  <c r="I167" i="14"/>
  <c r="I166" i="14" s="1"/>
  <c r="I165" i="14" s="1"/>
  <c r="F167" i="14"/>
  <c r="N166" i="14"/>
  <c r="N165" i="14" s="1"/>
  <c r="M166" i="14"/>
  <c r="M165" i="14" s="1"/>
  <c r="K166" i="14"/>
  <c r="K165" i="14" s="1"/>
  <c r="J166" i="14"/>
  <c r="J165" i="14" s="1"/>
  <c r="H166" i="14"/>
  <c r="H165" i="14" s="1"/>
  <c r="G166" i="14"/>
  <c r="F166" i="14"/>
  <c r="F165" i="14" s="1"/>
  <c r="E166" i="14"/>
  <c r="E165" i="14" s="1"/>
  <c r="D166" i="14"/>
  <c r="D165" i="14" s="1"/>
  <c r="G165" i="14"/>
  <c r="O164" i="14"/>
  <c r="L164" i="14"/>
  <c r="I164" i="14"/>
  <c r="F164" i="14"/>
  <c r="O163" i="14"/>
  <c r="L163" i="14"/>
  <c r="I163" i="14"/>
  <c r="F163" i="14"/>
  <c r="O162" i="14"/>
  <c r="L162" i="14"/>
  <c r="I162" i="14"/>
  <c r="F162" i="14"/>
  <c r="O161" i="14"/>
  <c r="O160" i="14" s="1"/>
  <c r="L161" i="14"/>
  <c r="L160" i="14" s="1"/>
  <c r="I161" i="14"/>
  <c r="I160" i="14" s="1"/>
  <c r="F161" i="14"/>
  <c r="C161" i="14" s="1"/>
  <c r="N160" i="14"/>
  <c r="M160" i="14"/>
  <c r="K160" i="14"/>
  <c r="J160" i="14"/>
  <c r="H160" i="14"/>
  <c r="G160" i="14"/>
  <c r="E160" i="14"/>
  <c r="D160" i="14"/>
  <c r="O159" i="14"/>
  <c r="L159" i="14"/>
  <c r="I159" i="14"/>
  <c r="F159" i="14"/>
  <c r="O158" i="14"/>
  <c r="L158" i="14"/>
  <c r="I158" i="14"/>
  <c r="F158" i="14"/>
  <c r="O157" i="14"/>
  <c r="L157" i="14"/>
  <c r="I157" i="14"/>
  <c r="C157" i="14" s="1"/>
  <c r="F157" i="14"/>
  <c r="O156" i="14"/>
  <c r="L156" i="14"/>
  <c r="I156" i="14"/>
  <c r="F156" i="14"/>
  <c r="O155" i="14"/>
  <c r="L155" i="14"/>
  <c r="I155" i="14"/>
  <c r="F155" i="14"/>
  <c r="C155" i="14" s="1"/>
  <c r="O154" i="14"/>
  <c r="L154" i="14"/>
  <c r="I154" i="14"/>
  <c r="F154" i="14"/>
  <c r="C154" i="14" s="1"/>
  <c r="O153" i="14"/>
  <c r="L153" i="14"/>
  <c r="I153" i="14"/>
  <c r="F153" i="14"/>
  <c r="C153" i="14" s="1"/>
  <c r="O152" i="14"/>
  <c r="O151" i="14" s="1"/>
  <c r="L152" i="14"/>
  <c r="I152" i="14"/>
  <c r="F152" i="14"/>
  <c r="N151" i="14"/>
  <c r="M151" i="14"/>
  <c r="K151" i="14"/>
  <c r="J151" i="14"/>
  <c r="I151" i="14"/>
  <c r="H151" i="14"/>
  <c r="G151" i="14"/>
  <c r="E151" i="14"/>
  <c r="D151" i="14"/>
  <c r="O150" i="14"/>
  <c r="L150" i="14"/>
  <c r="I150" i="14"/>
  <c r="F150" i="14"/>
  <c r="C150" i="14" s="1"/>
  <c r="O149" i="14"/>
  <c r="L149" i="14"/>
  <c r="I149" i="14"/>
  <c r="F149" i="14"/>
  <c r="C149" i="14" s="1"/>
  <c r="O148" i="14"/>
  <c r="L148" i="14"/>
  <c r="I148" i="14"/>
  <c r="F148" i="14"/>
  <c r="O147" i="14"/>
  <c r="L147" i="14"/>
  <c r="I147" i="14"/>
  <c r="F147" i="14"/>
  <c r="O146" i="14"/>
  <c r="L146" i="14"/>
  <c r="I146" i="14"/>
  <c r="F146" i="14"/>
  <c r="O145" i="14"/>
  <c r="O144" i="14" s="1"/>
  <c r="L145" i="14"/>
  <c r="I145" i="14"/>
  <c r="I144" i="14" s="1"/>
  <c r="F145" i="14"/>
  <c r="N144" i="14"/>
  <c r="M144" i="14"/>
  <c r="L144" i="14"/>
  <c r="K144" i="14"/>
  <c r="J144" i="14"/>
  <c r="H144" i="14"/>
  <c r="G144" i="14"/>
  <c r="E144" i="14"/>
  <c r="D144" i="14"/>
  <c r="O143" i="14"/>
  <c r="L143" i="14"/>
  <c r="I143" i="14"/>
  <c r="F143" i="14"/>
  <c r="O142" i="14"/>
  <c r="L142" i="14"/>
  <c r="L141" i="14" s="1"/>
  <c r="I142" i="14"/>
  <c r="I141" i="14" s="1"/>
  <c r="F142" i="14"/>
  <c r="O141" i="14"/>
  <c r="N141" i="14"/>
  <c r="M141" i="14"/>
  <c r="K141" i="14"/>
  <c r="J141" i="14"/>
  <c r="H141" i="14"/>
  <c r="G141" i="14"/>
  <c r="F141" i="14"/>
  <c r="E141" i="14"/>
  <c r="D141" i="14"/>
  <c r="O140" i="14"/>
  <c r="L140" i="14"/>
  <c r="I140" i="14"/>
  <c r="F140" i="14"/>
  <c r="O139" i="14"/>
  <c r="L139" i="14"/>
  <c r="I139" i="14"/>
  <c r="F139" i="14"/>
  <c r="C139" i="14" s="1"/>
  <c r="O138" i="14"/>
  <c r="L138" i="14"/>
  <c r="I138" i="14"/>
  <c r="F138" i="14"/>
  <c r="C138" i="14" s="1"/>
  <c r="O137" i="14"/>
  <c r="O136" i="14" s="1"/>
  <c r="L137" i="14"/>
  <c r="I137" i="14"/>
  <c r="I136" i="14" s="1"/>
  <c r="F137" i="14"/>
  <c r="C137" i="14" s="1"/>
  <c r="N136" i="14"/>
  <c r="M136" i="14"/>
  <c r="L136" i="14"/>
  <c r="K136" i="14"/>
  <c r="J136" i="14"/>
  <c r="H136" i="14"/>
  <c r="G136" i="14"/>
  <c r="E136" i="14"/>
  <c r="D136" i="14"/>
  <c r="O135" i="14"/>
  <c r="L135" i="14"/>
  <c r="I135" i="14"/>
  <c r="F135" i="14"/>
  <c r="O134" i="14"/>
  <c r="L134" i="14"/>
  <c r="I134" i="14"/>
  <c r="F134" i="14"/>
  <c r="O133" i="14"/>
  <c r="L133" i="14"/>
  <c r="I133" i="14"/>
  <c r="C133" i="14" s="1"/>
  <c r="F133" i="14"/>
  <c r="O132" i="14"/>
  <c r="O131" i="14" s="1"/>
  <c r="L132" i="14"/>
  <c r="I132" i="14"/>
  <c r="F132" i="14"/>
  <c r="N131" i="14"/>
  <c r="M131" i="14"/>
  <c r="M130" i="14" s="1"/>
  <c r="K131" i="14"/>
  <c r="K130" i="14" s="1"/>
  <c r="J131" i="14"/>
  <c r="I131" i="14"/>
  <c r="I130" i="14" s="1"/>
  <c r="H131" i="14"/>
  <c r="H130" i="14" s="1"/>
  <c r="G131" i="14"/>
  <c r="G130" i="14" s="1"/>
  <c r="E131" i="14"/>
  <c r="D131" i="14"/>
  <c r="D130" i="14" s="1"/>
  <c r="N130" i="14"/>
  <c r="J130" i="14"/>
  <c r="E130" i="14"/>
  <c r="O129" i="14"/>
  <c r="O128" i="14" s="1"/>
  <c r="L129" i="14"/>
  <c r="L128" i="14" s="1"/>
  <c r="I129" i="14"/>
  <c r="I128" i="14" s="1"/>
  <c r="F129" i="14"/>
  <c r="C129" i="14"/>
  <c r="N128" i="14"/>
  <c r="M128" i="14"/>
  <c r="K128" i="14"/>
  <c r="J128" i="14"/>
  <c r="H128" i="14"/>
  <c r="G128" i="14"/>
  <c r="F128" i="14"/>
  <c r="E128" i="14"/>
  <c r="D128" i="14"/>
  <c r="O127" i="14"/>
  <c r="L127" i="14"/>
  <c r="I127" i="14"/>
  <c r="F127" i="14"/>
  <c r="C127" i="14" s="1"/>
  <c r="O126" i="14"/>
  <c r="L126" i="14"/>
  <c r="I126" i="14"/>
  <c r="F126" i="14"/>
  <c r="C126" i="14" s="1"/>
  <c r="O125" i="14"/>
  <c r="L125" i="14"/>
  <c r="I125" i="14"/>
  <c r="F125" i="14"/>
  <c r="C125" i="14" s="1"/>
  <c r="O124" i="14"/>
  <c r="L124" i="14"/>
  <c r="I124" i="14"/>
  <c r="F124" i="14"/>
  <c r="O123" i="14"/>
  <c r="O122" i="14" s="1"/>
  <c r="L123" i="14"/>
  <c r="I123" i="14"/>
  <c r="I122" i="14" s="1"/>
  <c r="F123" i="14"/>
  <c r="N122" i="14"/>
  <c r="M122" i="14"/>
  <c r="K122" i="14"/>
  <c r="J122" i="14"/>
  <c r="H122" i="14"/>
  <c r="G122" i="14"/>
  <c r="F122" i="14"/>
  <c r="E122" i="14"/>
  <c r="D122" i="14"/>
  <c r="O121" i="14"/>
  <c r="L121" i="14"/>
  <c r="I121" i="14"/>
  <c r="F121" i="14"/>
  <c r="C121" i="14" s="1"/>
  <c r="O120" i="14"/>
  <c r="L120" i="14"/>
  <c r="I120" i="14"/>
  <c r="F120" i="14"/>
  <c r="O119" i="14"/>
  <c r="L119" i="14"/>
  <c r="I119" i="14"/>
  <c r="F119" i="14"/>
  <c r="O118" i="14"/>
  <c r="L118" i="14"/>
  <c r="I118" i="14"/>
  <c r="F118" i="14"/>
  <c r="O117" i="14"/>
  <c r="O116" i="14" s="1"/>
  <c r="L117" i="14"/>
  <c r="I117" i="14"/>
  <c r="I116" i="14" s="1"/>
  <c r="F117" i="14"/>
  <c r="C117" i="14"/>
  <c r="N116" i="14"/>
  <c r="M116" i="14"/>
  <c r="L116" i="14"/>
  <c r="K116" i="14"/>
  <c r="J116" i="14"/>
  <c r="H116" i="14"/>
  <c r="G116" i="14"/>
  <c r="E116" i="14"/>
  <c r="D116" i="14"/>
  <c r="O115" i="14"/>
  <c r="L115" i="14"/>
  <c r="I115" i="14"/>
  <c r="F115" i="14"/>
  <c r="O114" i="14"/>
  <c r="L114" i="14"/>
  <c r="I114" i="14"/>
  <c r="F114" i="14"/>
  <c r="O113" i="14"/>
  <c r="O112" i="14" s="1"/>
  <c r="L113" i="14"/>
  <c r="L112" i="14" s="1"/>
  <c r="I113" i="14"/>
  <c r="I112" i="14" s="1"/>
  <c r="F113" i="14"/>
  <c r="N112" i="14"/>
  <c r="M112" i="14"/>
  <c r="K112" i="14"/>
  <c r="J112" i="14"/>
  <c r="H112" i="14"/>
  <c r="G112" i="14"/>
  <c r="E112" i="14"/>
  <c r="D112" i="14"/>
  <c r="O111" i="14"/>
  <c r="L111" i="14"/>
  <c r="I111" i="14"/>
  <c r="F111" i="14"/>
  <c r="O110" i="14"/>
  <c r="L110" i="14"/>
  <c r="I110" i="14"/>
  <c r="F110" i="14"/>
  <c r="O109" i="14"/>
  <c r="L109" i="14"/>
  <c r="I109" i="14"/>
  <c r="F109" i="14"/>
  <c r="C109" i="14"/>
  <c r="O108" i="14"/>
  <c r="L108" i="14"/>
  <c r="I108" i="14"/>
  <c r="F108" i="14"/>
  <c r="C108" i="14" s="1"/>
  <c r="O107" i="14"/>
  <c r="L107" i="14"/>
  <c r="I107" i="14"/>
  <c r="F107" i="14"/>
  <c r="C107" i="14" s="1"/>
  <c r="O106" i="14"/>
  <c r="L106" i="14"/>
  <c r="I106" i="14"/>
  <c r="F106" i="14"/>
  <c r="C106" i="14" s="1"/>
  <c r="O105" i="14"/>
  <c r="L105" i="14"/>
  <c r="I105" i="14"/>
  <c r="F105" i="14"/>
  <c r="C105" i="14" s="1"/>
  <c r="O104" i="14"/>
  <c r="O103" i="14" s="1"/>
  <c r="L104" i="14"/>
  <c r="I104" i="14"/>
  <c r="I103" i="14" s="1"/>
  <c r="F104" i="14"/>
  <c r="N103" i="14"/>
  <c r="M103" i="14"/>
  <c r="K103" i="14"/>
  <c r="J103" i="14"/>
  <c r="H103" i="14"/>
  <c r="G103" i="14"/>
  <c r="E103" i="14"/>
  <c r="D103" i="14"/>
  <c r="O102" i="14"/>
  <c r="L102" i="14"/>
  <c r="I102" i="14"/>
  <c r="F102" i="14"/>
  <c r="O101" i="14"/>
  <c r="L101" i="14"/>
  <c r="I101" i="14"/>
  <c r="F101" i="14"/>
  <c r="C101" i="14" s="1"/>
  <c r="O100" i="14"/>
  <c r="L100" i="14"/>
  <c r="I100" i="14"/>
  <c r="F100" i="14"/>
  <c r="O99" i="14"/>
  <c r="L99" i="14"/>
  <c r="I99" i="14"/>
  <c r="F99" i="14"/>
  <c r="O98" i="14"/>
  <c r="L98" i="14"/>
  <c r="I98" i="14"/>
  <c r="F98" i="14"/>
  <c r="O97" i="14"/>
  <c r="L97" i="14"/>
  <c r="I97" i="14"/>
  <c r="F97" i="14"/>
  <c r="C97" i="14"/>
  <c r="O96" i="14"/>
  <c r="L96" i="14"/>
  <c r="I96" i="14"/>
  <c r="I95" i="14" s="1"/>
  <c r="F96" i="14"/>
  <c r="C96" i="14" s="1"/>
  <c r="N95" i="14"/>
  <c r="M95" i="14"/>
  <c r="K95" i="14"/>
  <c r="J95" i="14"/>
  <c r="H95" i="14"/>
  <c r="G95" i="14"/>
  <c r="E95" i="14"/>
  <c r="D95" i="14"/>
  <c r="O94" i="14"/>
  <c r="L94" i="14"/>
  <c r="I94" i="14"/>
  <c r="F94" i="14"/>
  <c r="O93" i="14"/>
  <c r="L93" i="14"/>
  <c r="I93" i="14"/>
  <c r="C93" i="14" s="1"/>
  <c r="F93" i="14"/>
  <c r="O92" i="14"/>
  <c r="L92" i="14"/>
  <c r="I92" i="14"/>
  <c r="F92" i="14"/>
  <c r="O91" i="14"/>
  <c r="L91" i="14"/>
  <c r="I91" i="14"/>
  <c r="F91" i="14"/>
  <c r="O90" i="14"/>
  <c r="L90" i="14"/>
  <c r="L89" i="14" s="1"/>
  <c r="I90" i="14"/>
  <c r="F90" i="14"/>
  <c r="N89" i="14"/>
  <c r="M89" i="14"/>
  <c r="M83" i="14" s="1"/>
  <c r="M75" i="14" s="1"/>
  <c r="K89" i="14"/>
  <c r="J89" i="14"/>
  <c r="H89" i="14"/>
  <c r="G89" i="14"/>
  <c r="E89" i="14"/>
  <c r="D89" i="14"/>
  <c r="O88" i="14"/>
  <c r="L88" i="14"/>
  <c r="I88" i="14"/>
  <c r="F88" i="14"/>
  <c r="O87" i="14"/>
  <c r="L87" i="14"/>
  <c r="I87" i="14"/>
  <c r="F87" i="14"/>
  <c r="O86" i="14"/>
  <c r="L86" i="14"/>
  <c r="I86" i="14"/>
  <c r="F86" i="14"/>
  <c r="O85" i="14"/>
  <c r="O84" i="14" s="1"/>
  <c r="L85" i="14"/>
  <c r="L84" i="14" s="1"/>
  <c r="I85" i="14"/>
  <c r="I84" i="14" s="1"/>
  <c r="F85" i="14"/>
  <c r="C85" i="14" s="1"/>
  <c r="N84" i="14"/>
  <c r="N83" i="14" s="1"/>
  <c r="M84" i="14"/>
  <c r="K84" i="14"/>
  <c r="J84" i="14"/>
  <c r="J83" i="14" s="1"/>
  <c r="H84" i="14"/>
  <c r="G84" i="14"/>
  <c r="G83" i="14" s="1"/>
  <c r="E84" i="14"/>
  <c r="D84" i="14"/>
  <c r="D83" i="14" s="1"/>
  <c r="H83" i="14"/>
  <c r="O82" i="14"/>
  <c r="L82" i="14"/>
  <c r="I82" i="14"/>
  <c r="F82" i="14"/>
  <c r="O81" i="14"/>
  <c r="O80" i="14" s="1"/>
  <c r="L81" i="14"/>
  <c r="I81" i="14"/>
  <c r="I80" i="14" s="1"/>
  <c r="F81" i="14"/>
  <c r="C81" i="14"/>
  <c r="N80" i="14"/>
  <c r="M80" i="14"/>
  <c r="L80" i="14"/>
  <c r="K80" i="14"/>
  <c r="J80" i="14"/>
  <c r="H80" i="14"/>
  <c r="G80" i="14"/>
  <c r="F80" i="14"/>
  <c r="E80" i="14"/>
  <c r="D80" i="14"/>
  <c r="O79" i="14"/>
  <c r="L79" i="14"/>
  <c r="I79" i="14"/>
  <c r="F79" i="14"/>
  <c r="O78" i="14"/>
  <c r="L78" i="14"/>
  <c r="L77" i="14" s="1"/>
  <c r="L76" i="14" s="1"/>
  <c r="I78" i="14"/>
  <c r="I77" i="14" s="1"/>
  <c r="F78" i="14"/>
  <c r="O77" i="14"/>
  <c r="N77" i="14"/>
  <c r="N76" i="14" s="1"/>
  <c r="M77" i="14"/>
  <c r="M76" i="14" s="1"/>
  <c r="K77" i="14"/>
  <c r="J77" i="14"/>
  <c r="H77" i="14"/>
  <c r="H76" i="14" s="1"/>
  <c r="H75" i="14" s="1"/>
  <c r="G77" i="14"/>
  <c r="G76" i="14" s="1"/>
  <c r="G75" i="14" s="1"/>
  <c r="F77" i="14"/>
  <c r="E77" i="14"/>
  <c r="E76" i="14" s="1"/>
  <c r="D77" i="14"/>
  <c r="D76" i="14" s="1"/>
  <c r="J76" i="14"/>
  <c r="O74" i="14"/>
  <c r="L74" i="14"/>
  <c r="I74" i="14"/>
  <c r="F74" i="14"/>
  <c r="O73" i="14"/>
  <c r="L73" i="14"/>
  <c r="I73" i="14"/>
  <c r="F73" i="14"/>
  <c r="O72" i="14"/>
  <c r="L72" i="14"/>
  <c r="I72" i="14"/>
  <c r="F72" i="14"/>
  <c r="C72" i="14" s="1"/>
  <c r="O71" i="14"/>
  <c r="L71" i="14"/>
  <c r="I71" i="14"/>
  <c r="F71" i="14"/>
  <c r="O70" i="14"/>
  <c r="L70" i="14"/>
  <c r="I70" i="14"/>
  <c r="I69" i="14" s="1"/>
  <c r="I67" i="14" s="1"/>
  <c r="F70" i="14"/>
  <c r="N69" i="14"/>
  <c r="M69" i="14"/>
  <c r="M67" i="14" s="1"/>
  <c r="K69" i="14"/>
  <c r="J69" i="14"/>
  <c r="H69" i="14"/>
  <c r="G69" i="14"/>
  <c r="G67" i="14" s="1"/>
  <c r="E69" i="14"/>
  <c r="E67" i="14" s="1"/>
  <c r="D69" i="14"/>
  <c r="O68" i="14"/>
  <c r="L68" i="14"/>
  <c r="I68" i="14"/>
  <c r="F68" i="14"/>
  <c r="N67" i="14"/>
  <c r="K67" i="14"/>
  <c r="J67" i="14"/>
  <c r="H67" i="14"/>
  <c r="D67" i="14"/>
  <c r="O66" i="14"/>
  <c r="L66" i="14"/>
  <c r="I66" i="14"/>
  <c r="F66" i="14"/>
  <c r="C66" i="14" s="1"/>
  <c r="O65" i="14"/>
  <c r="L65" i="14"/>
  <c r="I65" i="14"/>
  <c r="F65" i="14"/>
  <c r="O64" i="14"/>
  <c r="L64" i="14"/>
  <c r="I64" i="14"/>
  <c r="F64" i="14"/>
  <c r="C64" i="14" s="1"/>
  <c r="O63" i="14"/>
  <c r="L63" i="14"/>
  <c r="I63" i="14"/>
  <c r="F63" i="14"/>
  <c r="C63" i="14" s="1"/>
  <c r="O62" i="14"/>
  <c r="L62" i="14"/>
  <c r="I62" i="14"/>
  <c r="F62" i="14"/>
  <c r="O61" i="14"/>
  <c r="L61" i="14"/>
  <c r="I61" i="14"/>
  <c r="C61" i="14" s="1"/>
  <c r="F61" i="14"/>
  <c r="O60" i="14"/>
  <c r="L60" i="14"/>
  <c r="I60" i="14"/>
  <c r="F60" i="14"/>
  <c r="O59" i="14"/>
  <c r="O58" i="14" s="1"/>
  <c r="L59" i="14"/>
  <c r="I59" i="14"/>
  <c r="I58" i="14" s="1"/>
  <c r="F59" i="14"/>
  <c r="C59" i="14" s="1"/>
  <c r="N58" i="14"/>
  <c r="M58" i="14"/>
  <c r="L58" i="14"/>
  <c r="K58" i="14"/>
  <c r="J58" i="14"/>
  <c r="H58" i="14"/>
  <c r="H54" i="14" s="1"/>
  <c r="H53" i="14" s="1"/>
  <c r="H52" i="14" s="1"/>
  <c r="G58" i="14"/>
  <c r="E58" i="14"/>
  <c r="D58" i="14"/>
  <c r="O57" i="14"/>
  <c r="L57" i="14"/>
  <c r="I57" i="14"/>
  <c r="F57" i="14"/>
  <c r="O56" i="14"/>
  <c r="L56" i="14"/>
  <c r="L55" i="14" s="1"/>
  <c r="L54" i="14" s="1"/>
  <c r="I56" i="14"/>
  <c r="F56" i="14"/>
  <c r="F55" i="14" s="1"/>
  <c r="O55" i="14"/>
  <c r="O54" i="14" s="1"/>
  <c r="N55" i="14"/>
  <c r="M55" i="14"/>
  <c r="K55" i="14"/>
  <c r="K54" i="14" s="1"/>
  <c r="K53" i="14" s="1"/>
  <c r="J55" i="14"/>
  <c r="J54" i="14" s="1"/>
  <c r="J53" i="14" s="1"/>
  <c r="H55" i="14"/>
  <c r="G55" i="14"/>
  <c r="G54" i="14" s="1"/>
  <c r="E55" i="14"/>
  <c r="E54" i="14" s="1"/>
  <c r="D55" i="14"/>
  <c r="N54" i="14"/>
  <c r="N53" i="14" s="1"/>
  <c r="D54" i="14"/>
  <c r="D53" i="14" s="1"/>
  <c r="O47" i="14"/>
  <c r="C47" i="14" s="1"/>
  <c r="O46" i="14"/>
  <c r="C46" i="14" s="1"/>
  <c r="N45" i="14"/>
  <c r="M45" i="14"/>
  <c r="L44" i="14"/>
  <c r="I44" i="14"/>
  <c r="I43" i="14" s="1"/>
  <c r="F44" i="14"/>
  <c r="C44" i="14" s="1"/>
  <c r="L43" i="14"/>
  <c r="K43" i="14"/>
  <c r="J43" i="14"/>
  <c r="H43" i="14"/>
  <c r="G43" i="14"/>
  <c r="F43" i="14"/>
  <c r="E43" i="14"/>
  <c r="D43" i="14"/>
  <c r="F42" i="14"/>
  <c r="C42" i="14" s="1"/>
  <c r="E41" i="14"/>
  <c r="D41" i="14"/>
  <c r="L40" i="14"/>
  <c r="C40" i="14" s="1"/>
  <c r="L39" i="14"/>
  <c r="C39" i="14" s="1"/>
  <c r="L38" i="14"/>
  <c r="C38" i="14" s="1"/>
  <c r="L37" i="14"/>
  <c r="C37" i="14" s="1"/>
  <c r="K36" i="14"/>
  <c r="J36" i="14"/>
  <c r="L35" i="14"/>
  <c r="C35" i="14" s="1"/>
  <c r="L34" i="14"/>
  <c r="C34" i="14" s="1"/>
  <c r="K33" i="14"/>
  <c r="J33" i="14"/>
  <c r="L32" i="14"/>
  <c r="C32" i="14" s="1"/>
  <c r="K31" i="14"/>
  <c r="J31" i="14"/>
  <c r="L30" i="14"/>
  <c r="C30" i="14" s="1"/>
  <c r="L29" i="14"/>
  <c r="C29" i="14" s="1"/>
  <c r="L28" i="14"/>
  <c r="C28" i="14" s="1"/>
  <c r="K27" i="14"/>
  <c r="K26" i="14" s="1"/>
  <c r="K20" i="14" s="1"/>
  <c r="J27" i="14"/>
  <c r="J26" i="14" s="1"/>
  <c r="J20" i="14" s="1"/>
  <c r="F25" i="14"/>
  <c r="C25" i="14" s="1"/>
  <c r="I24" i="14"/>
  <c r="F24" i="14"/>
  <c r="O23" i="14"/>
  <c r="L23" i="14"/>
  <c r="I23" i="14"/>
  <c r="F23" i="14"/>
  <c r="O22" i="14"/>
  <c r="O21" i="14" s="1"/>
  <c r="L22" i="14"/>
  <c r="I22" i="14"/>
  <c r="F22" i="14"/>
  <c r="C22" i="14" s="1"/>
  <c r="N21" i="14"/>
  <c r="N289" i="14" s="1"/>
  <c r="N288" i="14" s="1"/>
  <c r="M21" i="14"/>
  <c r="M289" i="14" s="1"/>
  <c r="M288" i="14" s="1"/>
  <c r="L21" i="14"/>
  <c r="L289" i="14" s="1"/>
  <c r="L288" i="14" s="1"/>
  <c r="K21" i="14"/>
  <c r="K289" i="14" s="1"/>
  <c r="K288" i="14" s="1"/>
  <c r="J21" i="14"/>
  <c r="J289" i="14" s="1"/>
  <c r="J288" i="14" s="1"/>
  <c r="I21" i="14"/>
  <c r="H21" i="14"/>
  <c r="H289" i="14" s="1"/>
  <c r="H288" i="14" s="1"/>
  <c r="G21" i="14"/>
  <c r="G289" i="14" s="1"/>
  <c r="G288" i="14" s="1"/>
  <c r="F21" i="14"/>
  <c r="F289" i="14" s="1"/>
  <c r="E21" i="14"/>
  <c r="E289" i="14" s="1"/>
  <c r="E288" i="14" s="1"/>
  <c r="D21" i="14"/>
  <c r="D289" i="14" s="1"/>
  <c r="D288" i="14" s="1"/>
  <c r="N20" i="14"/>
  <c r="M20" i="14"/>
  <c r="G20" i="14"/>
  <c r="E20" i="14"/>
  <c r="O298" i="13"/>
  <c r="L298" i="13"/>
  <c r="I298" i="13"/>
  <c r="F298" i="13"/>
  <c r="O297" i="13"/>
  <c r="L297" i="13"/>
  <c r="I297" i="13"/>
  <c r="F297" i="13"/>
  <c r="C297" i="13" s="1"/>
  <c r="O296" i="13"/>
  <c r="L296" i="13"/>
  <c r="I296" i="13"/>
  <c r="F296" i="13"/>
  <c r="C296" i="13" s="1"/>
  <c r="O295" i="13"/>
  <c r="L295" i="13"/>
  <c r="I295" i="13"/>
  <c r="C295" i="13" s="1"/>
  <c r="F295" i="13"/>
  <c r="O294" i="13"/>
  <c r="L294" i="13"/>
  <c r="I294" i="13"/>
  <c r="F294" i="13"/>
  <c r="O293" i="13"/>
  <c r="L293" i="13"/>
  <c r="I293" i="13"/>
  <c r="F293" i="13"/>
  <c r="C293" i="13"/>
  <c r="O292" i="13"/>
  <c r="L292" i="13"/>
  <c r="I292" i="13"/>
  <c r="F292" i="13"/>
  <c r="C292" i="13" s="1"/>
  <c r="O291" i="13"/>
  <c r="L291" i="13"/>
  <c r="I291" i="13"/>
  <c r="I290" i="13" s="1"/>
  <c r="F291" i="13"/>
  <c r="N290" i="13"/>
  <c r="M290" i="13"/>
  <c r="K290" i="13"/>
  <c r="J290" i="13"/>
  <c r="H290" i="13"/>
  <c r="G290" i="13"/>
  <c r="F290" i="13"/>
  <c r="E290" i="13"/>
  <c r="D290" i="13"/>
  <c r="O285" i="13"/>
  <c r="L285" i="13"/>
  <c r="I285" i="13"/>
  <c r="F285" i="13"/>
  <c r="C285" i="13" s="1"/>
  <c r="O284" i="13"/>
  <c r="L284" i="13"/>
  <c r="L283" i="13" s="1"/>
  <c r="I284" i="13"/>
  <c r="F284" i="13"/>
  <c r="N283" i="13"/>
  <c r="M283" i="13"/>
  <c r="K283" i="13"/>
  <c r="J283" i="13"/>
  <c r="I283" i="13"/>
  <c r="H283" i="13"/>
  <c r="G283" i="13"/>
  <c r="E283" i="13"/>
  <c r="D283" i="13"/>
  <c r="O282" i="13"/>
  <c r="L282" i="13"/>
  <c r="L281" i="13" s="1"/>
  <c r="I282" i="13"/>
  <c r="F282" i="13"/>
  <c r="F281" i="13" s="1"/>
  <c r="O281" i="13"/>
  <c r="N281" i="13"/>
  <c r="M281" i="13"/>
  <c r="K281" i="13"/>
  <c r="J281" i="13"/>
  <c r="I281" i="13"/>
  <c r="H281" i="13"/>
  <c r="G281" i="13"/>
  <c r="E281" i="13"/>
  <c r="D281" i="13"/>
  <c r="O280" i="13"/>
  <c r="L280" i="13"/>
  <c r="I280" i="13"/>
  <c r="F280" i="13"/>
  <c r="O279" i="13"/>
  <c r="L279" i="13"/>
  <c r="I279" i="13"/>
  <c r="F279" i="13"/>
  <c r="O278" i="13"/>
  <c r="L278" i="13"/>
  <c r="I278" i="13"/>
  <c r="F278" i="13"/>
  <c r="O277" i="13"/>
  <c r="O276" i="13" s="1"/>
  <c r="L277" i="13"/>
  <c r="I277" i="13"/>
  <c r="F277" i="13"/>
  <c r="C277" i="13" s="1"/>
  <c r="N276" i="13"/>
  <c r="M276" i="13"/>
  <c r="L276" i="13"/>
  <c r="K276" i="13"/>
  <c r="J276" i="13"/>
  <c r="H276" i="13"/>
  <c r="G276" i="13"/>
  <c r="F276" i="13"/>
  <c r="E276" i="13"/>
  <c r="D276" i="13"/>
  <c r="O275" i="13"/>
  <c r="L275" i="13"/>
  <c r="I275" i="13"/>
  <c r="F275" i="13"/>
  <c r="O274" i="13"/>
  <c r="L274" i="13"/>
  <c r="I274" i="13"/>
  <c r="F274" i="13"/>
  <c r="O273" i="13"/>
  <c r="O272" i="13" s="1"/>
  <c r="L273" i="13"/>
  <c r="I273" i="13"/>
  <c r="F273" i="13"/>
  <c r="C273" i="13"/>
  <c r="N272" i="13"/>
  <c r="M272" i="13"/>
  <c r="L272" i="13"/>
  <c r="K272" i="13"/>
  <c r="J272" i="13"/>
  <c r="I272" i="13"/>
  <c r="H272" i="13"/>
  <c r="H270" i="13" s="1"/>
  <c r="H269" i="13" s="1"/>
  <c r="G272" i="13"/>
  <c r="F272" i="13"/>
  <c r="E272" i="13"/>
  <c r="D272" i="13"/>
  <c r="D270" i="13" s="1"/>
  <c r="D269" i="13" s="1"/>
  <c r="O271" i="13"/>
  <c r="L271" i="13"/>
  <c r="I271" i="13"/>
  <c r="F271" i="13"/>
  <c r="C271" i="13" s="1"/>
  <c r="N270" i="13"/>
  <c r="N269" i="13" s="1"/>
  <c r="M270" i="13"/>
  <c r="K270" i="13"/>
  <c r="J270" i="13"/>
  <c r="J269" i="13" s="1"/>
  <c r="G270" i="13"/>
  <c r="E270" i="13"/>
  <c r="M269" i="13"/>
  <c r="K269" i="13"/>
  <c r="E269" i="13"/>
  <c r="O268" i="13"/>
  <c r="L268" i="13"/>
  <c r="I268" i="13"/>
  <c r="F268" i="13"/>
  <c r="O267" i="13"/>
  <c r="L267" i="13"/>
  <c r="I267" i="13"/>
  <c r="F267" i="13"/>
  <c r="O266" i="13"/>
  <c r="L266" i="13"/>
  <c r="I266" i="13"/>
  <c r="F266" i="13"/>
  <c r="O265" i="13"/>
  <c r="O264" i="13" s="1"/>
  <c r="L265" i="13"/>
  <c r="L264" i="13" s="1"/>
  <c r="I265" i="13"/>
  <c r="I264" i="13" s="1"/>
  <c r="F265" i="13"/>
  <c r="C265" i="13" s="1"/>
  <c r="N264" i="13"/>
  <c r="M264" i="13"/>
  <c r="K264" i="13"/>
  <c r="J264" i="13"/>
  <c r="H264" i="13"/>
  <c r="G264" i="13"/>
  <c r="E264" i="13"/>
  <c r="D264" i="13"/>
  <c r="O263" i="13"/>
  <c r="L263" i="13"/>
  <c r="I263" i="13"/>
  <c r="F263" i="13"/>
  <c r="C263" i="13" s="1"/>
  <c r="O262" i="13"/>
  <c r="L262" i="13"/>
  <c r="I262" i="13"/>
  <c r="F262" i="13"/>
  <c r="C262" i="13" s="1"/>
  <c r="O261" i="13"/>
  <c r="O260" i="13" s="1"/>
  <c r="O259" i="13" s="1"/>
  <c r="L261" i="13"/>
  <c r="I261" i="13"/>
  <c r="I260" i="13" s="1"/>
  <c r="I259" i="13" s="1"/>
  <c r="F261" i="13"/>
  <c r="C261" i="13" s="1"/>
  <c r="N260" i="13"/>
  <c r="M260" i="13"/>
  <c r="L260" i="13"/>
  <c r="K260" i="13"/>
  <c r="K259" i="13" s="1"/>
  <c r="J260" i="13"/>
  <c r="J259" i="13" s="1"/>
  <c r="H260" i="13"/>
  <c r="H259" i="13" s="1"/>
  <c r="G260" i="13"/>
  <c r="G259" i="13" s="1"/>
  <c r="E260" i="13"/>
  <c r="D260" i="13"/>
  <c r="D259" i="13" s="1"/>
  <c r="M259" i="13"/>
  <c r="E259" i="13"/>
  <c r="O258" i="13"/>
  <c r="L258" i="13"/>
  <c r="I258" i="13"/>
  <c r="F258" i="13"/>
  <c r="C258" i="13" s="1"/>
  <c r="O257" i="13"/>
  <c r="L257" i="13"/>
  <c r="I257" i="13"/>
  <c r="F257" i="13"/>
  <c r="C257" i="13" s="1"/>
  <c r="O256" i="13"/>
  <c r="L256" i="13"/>
  <c r="I256" i="13"/>
  <c r="F256" i="13"/>
  <c r="O255" i="13"/>
  <c r="L255" i="13"/>
  <c r="I255" i="13"/>
  <c r="F255" i="13"/>
  <c r="O254" i="13"/>
  <c r="L254" i="13"/>
  <c r="I254" i="13"/>
  <c r="F254" i="13"/>
  <c r="O253" i="13"/>
  <c r="O252" i="13" s="1"/>
  <c r="O251" i="13" s="1"/>
  <c r="L253" i="13"/>
  <c r="I253" i="13"/>
  <c r="I252" i="13" s="1"/>
  <c r="I251" i="13" s="1"/>
  <c r="F253" i="13"/>
  <c r="C253" i="13" s="1"/>
  <c r="N252" i="13"/>
  <c r="N251" i="13" s="1"/>
  <c r="M252" i="13"/>
  <c r="L252" i="13"/>
  <c r="L251" i="13" s="1"/>
  <c r="K252" i="13"/>
  <c r="K251" i="13" s="1"/>
  <c r="J252" i="13"/>
  <c r="J251" i="13" s="1"/>
  <c r="H252" i="13"/>
  <c r="H251" i="13" s="1"/>
  <c r="G252" i="13"/>
  <c r="G251" i="13" s="1"/>
  <c r="E252" i="13"/>
  <c r="D252" i="13"/>
  <c r="D251" i="13" s="1"/>
  <c r="M251" i="13"/>
  <c r="E251" i="13"/>
  <c r="O250" i="13"/>
  <c r="L250" i="13"/>
  <c r="I250" i="13"/>
  <c r="F250" i="13"/>
  <c r="O249" i="13"/>
  <c r="L249" i="13"/>
  <c r="I249" i="13"/>
  <c r="F249" i="13"/>
  <c r="C249" i="13" s="1"/>
  <c r="O248" i="13"/>
  <c r="L248" i="13"/>
  <c r="I248" i="13"/>
  <c r="F248" i="13"/>
  <c r="O247" i="13"/>
  <c r="O246" i="13" s="1"/>
  <c r="L247" i="13"/>
  <c r="I247" i="13"/>
  <c r="I246" i="13" s="1"/>
  <c r="F247" i="13"/>
  <c r="N246" i="13"/>
  <c r="M246" i="13"/>
  <c r="K246" i="13"/>
  <c r="J246" i="13"/>
  <c r="H246" i="13"/>
  <c r="G246" i="13"/>
  <c r="F246" i="13"/>
  <c r="E246" i="13"/>
  <c r="D246" i="13"/>
  <c r="O245" i="13"/>
  <c r="L245" i="13"/>
  <c r="C245" i="13" s="1"/>
  <c r="I245" i="13"/>
  <c r="F245" i="13"/>
  <c r="O244" i="13"/>
  <c r="L244" i="13"/>
  <c r="I244" i="13"/>
  <c r="F244" i="13"/>
  <c r="C244" i="13" s="1"/>
  <c r="O243" i="13"/>
  <c r="L243" i="13"/>
  <c r="I243" i="13"/>
  <c r="F243" i="13"/>
  <c r="C243" i="13" s="1"/>
  <c r="O242" i="13"/>
  <c r="L242" i="13"/>
  <c r="I242" i="13"/>
  <c r="F242" i="13"/>
  <c r="C242" i="13" s="1"/>
  <c r="O241" i="13"/>
  <c r="L241" i="13"/>
  <c r="I241" i="13"/>
  <c r="F241" i="13"/>
  <c r="C241" i="13" s="1"/>
  <c r="O240" i="13"/>
  <c r="L240" i="13"/>
  <c r="I240" i="13"/>
  <c r="F240" i="13"/>
  <c r="O239" i="13"/>
  <c r="O238" i="13" s="1"/>
  <c r="L239" i="13"/>
  <c r="I239" i="13"/>
  <c r="I238" i="13" s="1"/>
  <c r="F239" i="13"/>
  <c r="N238" i="13"/>
  <c r="M238" i="13"/>
  <c r="K238" i="13"/>
  <c r="J238" i="13"/>
  <c r="H238" i="13"/>
  <c r="G238" i="13"/>
  <c r="F238" i="13"/>
  <c r="E238" i="13"/>
  <c r="D238" i="13"/>
  <c r="O237" i="13"/>
  <c r="L237" i="13"/>
  <c r="I237" i="13"/>
  <c r="F237" i="13"/>
  <c r="C237" i="13" s="1"/>
  <c r="O236" i="13"/>
  <c r="O235" i="13" s="1"/>
  <c r="L236" i="13"/>
  <c r="L235" i="13" s="1"/>
  <c r="I236" i="13"/>
  <c r="F236" i="13"/>
  <c r="N235" i="13"/>
  <c r="M235" i="13"/>
  <c r="K235" i="13"/>
  <c r="J235" i="13"/>
  <c r="I235" i="13"/>
  <c r="H235" i="13"/>
  <c r="G235" i="13"/>
  <c r="E235" i="13"/>
  <c r="D235" i="13"/>
  <c r="O234" i="13"/>
  <c r="L234" i="13"/>
  <c r="L233" i="13" s="1"/>
  <c r="I234" i="13"/>
  <c r="I233" i="13" s="1"/>
  <c r="F234" i="13"/>
  <c r="O233" i="13"/>
  <c r="N233" i="13"/>
  <c r="N231" i="13" s="1"/>
  <c r="M233" i="13"/>
  <c r="K233" i="13"/>
  <c r="K231" i="13" s="1"/>
  <c r="J233" i="13"/>
  <c r="J231" i="13" s="1"/>
  <c r="J230" i="13" s="1"/>
  <c r="H233" i="13"/>
  <c r="G233" i="13"/>
  <c r="G231" i="13" s="1"/>
  <c r="G230" i="13" s="1"/>
  <c r="F233" i="13"/>
  <c r="E233" i="13"/>
  <c r="D233" i="13"/>
  <c r="O232" i="13"/>
  <c r="L232" i="13"/>
  <c r="I232" i="13"/>
  <c r="F232" i="13"/>
  <c r="M231" i="13"/>
  <c r="M230" i="13" s="1"/>
  <c r="H231" i="13"/>
  <c r="H230" i="13" s="1"/>
  <c r="E231" i="13"/>
  <c r="E230" i="13" s="1"/>
  <c r="D231" i="13"/>
  <c r="O229" i="13"/>
  <c r="L229" i="13"/>
  <c r="I229" i="13"/>
  <c r="F229" i="13"/>
  <c r="C229" i="13"/>
  <c r="O228" i="13"/>
  <c r="O227" i="13" s="1"/>
  <c r="L228" i="13"/>
  <c r="I228" i="13"/>
  <c r="F228" i="13"/>
  <c r="C228" i="13" s="1"/>
  <c r="N227" i="13"/>
  <c r="M227" i="13"/>
  <c r="L227" i="13"/>
  <c r="K227" i="13"/>
  <c r="J227" i="13"/>
  <c r="I227" i="13"/>
  <c r="H227" i="13"/>
  <c r="G227" i="13"/>
  <c r="E227" i="13"/>
  <c r="D227" i="13"/>
  <c r="O226" i="13"/>
  <c r="L226" i="13"/>
  <c r="I226" i="13"/>
  <c r="F226" i="13"/>
  <c r="O225" i="13"/>
  <c r="L225" i="13"/>
  <c r="I225" i="13"/>
  <c r="F225" i="13"/>
  <c r="C225" i="13" s="1"/>
  <c r="O224" i="13"/>
  <c r="L224" i="13"/>
  <c r="I224" i="13"/>
  <c r="F224" i="13"/>
  <c r="O223" i="13"/>
  <c r="L223" i="13"/>
  <c r="I223" i="13"/>
  <c r="F223" i="13"/>
  <c r="O222" i="13"/>
  <c r="L222" i="13"/>
  <c r="I222" i="13"/>
  <c r="F222" i="13"/>
  <c r="O221" i="13"/>
  <c r="L221" i="13"/>
  <c r="I221" i="13"/>
  <c r="F221" i="13"/>
  <c r="C221" i="13"/>
  <c r="O220" i="13"/>
  <c r="L220" i="13"/>
  <c r="I220" i="13"/>
  <c r="F220" i="13"/>
  <c r="C220" i="13" s="1"/>
  <c r="O219" i="13"/>
  <c r="L219" i="13"/>
  <c r="I219" i="13"/>
  <c r="F219" i="13"/>
  <c r="C219" i="13" s="1"/>
  <c r="O218" i="13"/>
  <c r="L218" i="13"/>
  <c r="I218" i="13"/>
  <c r="F218" i="13"/>
  <c r="C218" i="13" s="1"/>
  <c r="O217" i="13"/>
  <c r="O216" i="13" s="1"/>
  <c r="L217" i="13"/>
  <c r="I217" i="13"/>
  <c r="I216" i="13" s="1"/>
  <c r="F217" i="13"/>
  <c r="C217" i="13" s="1"/>
  <c r="N216" i="13"/>
  <c r="M216" i="13"/>
  <c r="L216" i="13"/>
  <c r="K216" i="13"/>
  <c r="J216" i="13"/>
  <c r="H216" i="13"/>
  <c r="G216" i="13"/>
  <c r="E216" i="13"/>
  <c r="D216" i="13"/>
  <c r="O215" i="13"/>
  <c r="L215" i="13"/>
  <c r="I215" i="13"/>
  <c r="F215" i="13"/>
  <c r="O214" i="13"/>
  <c r="L214" i="13"/>
  <c r="I214" i="13"/>
  <c r="F214" i="13"/>
  <c r="O213" i="13"/>
  <c r="L213" i="13"/>
  <c r="I213" i="13"/>
  <c r="F213" i="13"/>
  <c r="C213" i="13" s="1"/>
  <c r="O212" i="13"/>
  <c r="L212" i="13"/>
  <c r="I212" i="13"/>
  <c r="F212" i="13"/>
  <c r="O211" i="13"/>
  <c r="L211" i="13"/>
  <c r="I211" i="13"/>
  <c r="F211" i="13"/>
  <c r="O210" i="13"/>
  <c r="L210" i="13"/>
  <c r="I210" i="13"/>
  <c r="F210" i="13"/>
  <c r="C210" i="13" s="1"/>
  <c r="O209" i="13"/>
  <c r="L209" i="13"/>
  <c r="I209" i="13"/>
  <c r="F209" i="13"/>
  <c r="C209" i="13" s="1"/>
  <c r="O208" i="13"/>
  <c r="L208" i="13"/>
  <c r="I208" i="13"/>
  <c r="F208" i="13"/>
  <c r="O207" i="13"/>
  <c r="L207" i="13"/>
  <c r="I207" i="13"/>
  <c r="F207" i="13"/>
  <c r="C207" i="13" s="1"/>
  <c r="O206" i="13"/>
  <c r="L206" i="13"/>
  <c r="L205" i="13" s="1"/>
  <c r="L204" i="13" s="1"/>
  <c r="I206" i="13"/>
  <c r="I205" i="13" s="1"/>
  <c r="I204" i="13" s="1"/>
  <c r="F206" i="13"/>
  <c r="C206" i="13" s="1"/>
  <c r="O205" i="13"/>
  <c r="O204" i="13" s="1"/>
  <c r="N205" i="13"/>
  <c r="N204" i="13" s="1"/>
  <c r="M205" i="13"/>
  <c r="M204" i="13" s="1"/>
  <c r="K205" i="13"/>
  <c r="K204" i="13" s="1"/>
  <c r="J205" i="13"/>
  <c r="J204" i="13" s="1"/>
  <c r="H205" i="13"/>
  <c r="G205" i="13"/>
  <c r="G204" i="13" s="1"/>
  <c r="E205" i="13"/>
  <c r="E204" i="13" s="1"/>
  <c r="D205" i="13"/>
  <c r="H204" i="13"/>
  <c r="D204" i="13"/>
  <c r="O203" i="13"/>
  <c r="L203" i="13"/>
  <c r="I203" i="13"/>
  <c r="F203" i="13"/>
  <c r="C203" i="13" s="1"/>
  <c r="O202" i="13"/>
  <c r="L202" i="13"/>
  <c r="I202" i="13"/>
  <c r="F202" i="13"/>
  <c r="C202" i="13" s="1"/>
  <c r="O201" i="13"/>
  <c r="L201" i="13"/>
  <c r="I201" i="13"/>
  <c r="F201" i="13"/>
  <c r="C201" i="13" s="1"/>
  <c r="O200" i="13"/>
  <c r="L200" i="13"/>
  <c r="I200" i="13"/>
  <c r="F200" i="13"/>
  <c r="O199" i="13"/>
  <c r="O198" i="13" s="1"/>
  <c r="L199" i="13"/>
  <c r="I199" i="13"/>
  <c r="I198" i="13" s="1"/>
  <c r="F199" i="13"/>
  <c r="N198" i="13"/>
  <c r="N196" i="13" s="1"/>
  <c r="M198" i="13"/>
  <c r="M196" i="13" s="1"/>
  <c r="M195" i="13" s="1"/>
  <c r="M194" i="13" s="1"/>
  <c r="L198" i="13"/>
  <c r="L196" i="13" s="1"/>
  <c r="K198" i="13"/>
  <c r="J198" i="13"/>
  <c r="J196" i="13" s="1"/>
  <c r="J195" i="13" s="1"/>
  <c r="H198" i="13"/>
  <c r="G198" i="13"/>
  <c r="F198" i="13"/>
  <c r="E198" i="13"/>
  <c r="E196" i="13" s="1"/>
  <c r="E195" i="13" s="1"/>
  <c r="D198" i="13"/>
  <c r="D196" i="13" s="1"/>
  <c r="D195" i="13" s="1"/>
  <c r="O197" i="13"/>
  <c r="O196" i="13" s="1"/>
  <c r="O195" i="13" s="1"/>
  <c r="L197" i="13"/>
  <c r="I197" i="13"/>
  <c r="I196" i="13" s="1"/>
  <c r="I195" i="13" s="1"/>
  <c r="F197" i="13"/>
  <c r="C197" i="13"/>
  <c r="K196" i="13"/>
  <c r="K195" i="13" s="1"/>
  <c r="H196" i="13"/>
  <c r="H195" i="13" s="1"/>
  <c r="H194" i="13" s="1"/>
  <c r="G196" i="13"/>
  <c r="G195" i="13" s="1"/>
  <c r="O193" i="13"/>
  <c r="O192" i="13" s="1"/>
  <c r="O191" i="13" s="1"/>
  <c r="L193" i="13"/>
  <c r="L192" i="13" s="1"/>
  <c r="L191" i="13" s="1"/>
  <c r="I193" i="13"/>
  <c r="I192" i="13" s="1"/>
  <c r="F193" i="13"/>
  <c r="C193" i="13"/>
  <c r="N192" i="13"/>
  <c r="N191" i="13" s="1"/>
  <c r="M192" i="13"/>
  <c r="M191" i="13" s="1"/>
  <c r="M187" i="13" s="1"/>
  <c r="K192" i="13"/>
  <c r="K191" i="13" s="1"/>
  <c r="J192" i="13"/>
  <c r="J191" i="13" s="1"/>
  <c r="H192" i="13"/>
  <c r="H191" i="13" s="1"/>
  <c r="G192" i="13"/>
  <c r="G191" i="13" s="1"/>
  <c r="F192" i="13"/>
  <c r="F191" i="13" s="1"/>
  <c r="E192" i="13"/>
  <c r="D192" i="13"/>
  <c r="D191" i="13" s="1"/>
  <c r="E191" i="13"/>
  <c r="O190" i="13"/>
  <c r="L190" i="13"/>
  <c r="I190" i="13"/>
  <c r="F190" i="13"/>
  <c r="C190" i="13" s="1"/>
  <c r="O189" i="13"/>
  <c r="O188" i="13" s="1"/>
  <c r="O187" i="13" s="1"/>
  <c r="L189" i="13"/>
  <c r="I189" i="13"/>
  <c r="I188" i="13" s="1"/>
  <c r="F189" i="13"/>
  <c r="C189" i="13" s="1"/>
  <c r="N188" i="13"/>
  <c r="M188" i="13"/>
  <c r="L188" i="13"/>
  <c r="K188" i="13"/>
  <c r="K187" i="13" s="1"/>
  <c r="J188" i="13"/>
  <c r="H188" i="13"/>
  <c r="G188" i="13"/>
  <c r="G187" i="13" s="1"/>
  <c r="F188" i="13"/>
  <c r="F187" i="13" s="1"/>
  <c r="E188" i="13"/>
  <c r="D188" i="13"/>
  <c r="D187" i="13" s="1"/>
  <c r="E187" i="13"/>
  <c r="O186" i="13"/>
  <c r="L186" i="13"/>
  <c r="I186" i="13"/>
  <c r="F186" i="13"/>
  <c r="O185" i="13"/>
  <c r="O184" i="13" s="1"/>
  <c r="L185" i="13"/>
  <c r="I185" i="13"/>
  <c r="I184" i="13" s="1"/>
  <c r="F185" i="13"/>
  <c r="C185" i="13" s="1"/>
  <c r="N184" i="13"/>
  <c r="M184" i="13"/>
  <c r="L184" i="13"/>
  <c r="K184" i="13"/>
  <c r="J184" i="13"/>
  <c r="H184" i="13"/>
  <c r="G184" i="13"/>
  <c r="E184" i="13"/>
  <c r="D184" i="13"/>
  <c r="O183" i="13"/>
  <c r="L183" i="13"/>
  <c r="I183" i="13"/>
  <c r="F183" i="13"/>
  <c r="C183" i="13" s="1"/>
  <c r="O182" i="13"/>
  <c r="L182" i="13"/>
  <c r="I182" i="13"/>
  <c r="F182" i="13"/>
  <c r="C182" i="13" s="1"/>
  <c r="O181" i="13"/>
  <c r="L181" i="13"/>
  <c r="I181" i="13"/>
  <c r="F181" i="13"/>
  <c r="C181" i="13" s="1"/>
  <c r="O180" i="13"/>
  <c r="O179" i="13" s="1"/>
  <c r="L180" i="13"/>
  <c r="I180" i="13"/>
  <c r="I179" i="13" s="1"/>
  <c r="F180" i="13"/>
  <c r="N179" i="13"/>
  <c r="M179" i="13"/>
  <c r="K179" i="13"/>
  <c r="J179" i="13"/>
  <c r="H179" i="13"/>
  <c r="G179" i="13"/>
  <c r="E179" i="13"/>
  <c r="D179" i="13"/>
  <c r="O178" i="13"/>
  <c r="L178" i="13"/>
  <c r="I178" i="13"/>
  <c r="F178" i="13"/>
  <c r="O177" i="13"/>
  <c r="L177" i="13"/>
  <c r="I177" i="13"/>
  <c r="F177" i="13"/>
  <c r="C177" i="13" s="1"/>
  <c r="O176" i="13"/>
  <c r="O175" i="13" s="1"/>
  <c r="O174" i="13" s="1"/>
  <c r="O173" i="13" s="1"/>
  <c r="L176" i="13"/>
  <c r="I176" i="13"/>
  <c r="F176" i="13"/>
  <c r="N175" i="13"/>
  <c r="M175" i="13"/>
  <c r="M174" i="13" s="1"/>
  <c r="M173" i="13" s="1"/>
  <c r="K175" i="13"/>
  <c r="K174" i="13" s="1"/>
  <c r="K173" i="13" s="1"/>
  <c r="J175" i="13"/>
  <c r="I175" i="13"/>
  <c r="H175" i="13"/>
  <c r="H174" i="13" s="1"/>
  <c r="H173" i="13" s="1"/>
  <c r="G175" i="13"/>
  <c r="G174" i="13" s="1"/>
  <c r="G173" i="13" s="1"/>
  <c r="E175" i="13"/>
  <c r="D175" i="13"/>
  <c r="D174" i="13" s="1"/>
  <c r="D173" i="13" s="1"/>
  <c r="N174" i="13"/>
  <c r="N173" i="13" s="1"/>
  <c r="J174" i="13"/>
  <c r="J173" i="13" s="1"/>
  <c r="O172" i="13"/>
  <c r="L172" i="13"/>
  <c r="I172" i="13"/>
  <c r="F172" i="13"/>
  <c r="O171" i="13"/>
  <c r="L171" i="13"/>
  <c r="I171" i="13"/>
  <c r="F171" i="13"/>
  <c r="O170" i="13"/>
  <c r="L170" i="13"/>
  <c r="I170" i="13"/>
  <c r="F170" i="13"/>
  <c r="O169" i="13"/>
  <c r="L169" i="13"/>
  <c r="L166" i="13" s="1"/>
  <c r="L165" i="13" s="1"/>
  <c r="I169" i="13"/>
  <c r="F169" i="13"/>
  <c r="C169" i="13" s="1"/>
  <c r="O168" i="13"/>
  <c r="L168" i="13"/>
  <c r="I168" i="13"/>
  <c r="F168" i="13"/>
  <c r="O167" i="13"/>
  <c r="L167" i="13"/>
  <c r="I167" i="13"/>
  <c r="I166" i="13" s="1"/>
  <c r="I165" i="13" s="1"/>
  <c r="F167" i="13"/>
  <c r="N166" i="13"/>
  <c r="N165" i="13" s="1"/>
  <c r="M166" i="13"/>
  <c r="M165" i="13" s="1"/>
  <c r="K166" i="13"/>
  <c r="K165" i="13" s="1"/>
  <c r="J166" i="13"/>
  <c r="J165" i="13" s="1"/>
  <c r="H166" i="13"/>
  <c r="H165" i="13" s="1"/>
  <c r="G166" i="13"/>
  <c r="G165" i="13" s="1"/>
  <c r="F166" i="13"/>
  <c r="F165" i="13" s="1"/>
  <c r="E166" i="13"/>
  <c r="E165" i="13" s="1"/>
  <c r="D166" i="13"/>
  <c r="D165" i="13"/>
  <c r="O164" i="13"/>
  <c r="L164" i="13"/>
  <c r="I164" i="13"/>
  <c r="F164" i="13"/>
  <c r="C164" i="13" s="1"/>
  <c r="O163" i="13"/>
  <c r="L163" i="13"/>
  <c r="I163" i="13"/>
  <c r="F163" i="13"/>
  <c r="C163" i="13" s="1"/>
  <c r="O162" i="13"/>
  <c r="L162" i="13"/>
  <c r="I162" i="13"/>
  <c r="F162" i="13"/>
  <c r="C162" i="13" s="1"/>
  <c r="O161" i="13"/>
  <c r="O160" i="13" s="1"/>
  <c r="L161" i="13"/>
  <c r="I161" i="13"/>
  <c r="F161" i="13"/>
  <c r="C161" i="13" s="1"/>
  <c r="N160" i="13"/>
  <c r="M160" i="13"/>
  <c r="L160" i="13"/>
  <c r="K160" i="13"/>
  <c r="J160" i="13"/>
  <c r="H160" i="13"/>
  <c r="G160" i="13"/>
  <c r="E160" i="13"/>
  <c r="D160" i="13"/>
  <c r="O159" i="13"/>
  <c r="L159" i="13"/>
  <c r="I159" i="13"/>
  <c r="F159" i="13"/>
  <c r="O158" i="13"/>
  <c r="L158" i="13"/>
  <c r="I158" i="13"/>
  <c r="F158" i="13"/>
  <c r="O157" i="13"/>
  <c r="L157" i="13"/>
  <c r="I157" i="13"/>
  <c r="F157" i="13"/>
  <c r="C157" i="13"/>
  <c r="O156" i="13"/>
  <c r="L156" i="13"/>
  <c r="I156" i="13"/>
  <c r="F156" i="13"/>
  <c r="C156" i="13" s="1"/>
  <c r="O155" i="13"/>
  <c r="L155" i="13"/>
  <c r="I155" i="13"/>
  <c r="F155" i="13"/>
  <c r="C155" i="13" s="1"/>
  <c r="O154" i="13"/>
  <c r="L154" i="13"/>
  <c r="I154" i="13"/>
  <c r="F154" i="13"/>
  <c r="C154" i="13" s="1"/>
  <c r="O153" i="13"/>
  <c r="L153" i="13"/>
  <c r="I153" i="13"/>
  <c r="F153" i="13"/>
  <c r="C153" i="13" s="1"/>
  <c r="O152" i="13"/>
  <c r="L152" i="13"/>
  <c r="I152" i="13"/>
  <c r="I151" i="13" s="1"/>
  <c r="F152" i="13"/>
  <c r="N151" i="13"/>
  <c r="M151" i="13"/>
  <c r="K151" i="13"/>
  <c r="J151" i="13"/>
  <c r="H151" i="13"/>
  <c r="G151" i="13"/>
  <c r="E151" i="13"/>
  <c r="D151" i="13"/>
  <c r="O150" i="13"/>
  <c r="L150" i="13"/>
  <c r="I150" i="13"/>
  <c r="F150" i="13"/>
  <c r="O149" i="13"/>
  <c r="L149" i="13"/>
  <c r="I149" i="13"/>
  <c r="F149" i="13"/>
  <c r="C149" i="13" s="1"/>
  <c r="O148" i="13"/>
  <c r="L148" i="13"/>
  <c r="I148" i="13"/>
  <c r="F148" i="13"/>
  <c r="O147" i="13"/>
  <c r="L147" i="13"/>
  <c r="I147" i="13"/>
  <c r="F147" i="13"/>
  <c r="O146" i="13"/>
  <c r="L146" i="13"/>
  <c r="I146" i="13"/>
  <c r="F146" i="13"/>
  <c r="O145" i="13"/>
  <c r="O144" i="13" s="1"/>
  <c r="L145" i="13"/>
  <c r="L144" i="13" s="1"/>
  <c r="I145" i="13"/>
  <c r="F145" i="13"/>
  <c r="C145" i="13"/>
  <c r="N144" i="13"/>
  <c r="M144" i="13"/>
  <c r="K144" i="13"/>
  <c r="J144" i="13"/>
  <c r="H144" i="13"/>
  <c r="G144" i="13"/>
  <c r="E144" i="13"/>
  <c r="D144" i="13"/>
  <c r="O143" i="13"/>
  <c r="L143" i="13"/>
  <c r="I143" i="13"/>
  <c r="F143" i="13"/>
  <c r="O142" i="13"/>
  <c r="L142" i="13"/>
  <c r="L141" i="13" s="1"/>
  <c r="I142" i="13"/>
  <c r="I141" i="13" s="1"/>
  <c r="C141" i="13" s="1"/>
  <c r="F142" i="13"/>
  <c r="O141" i="13"/>
  <c r="N141" i="13"/>
  <c r="M141" i="13"/>
  <c r="K141" i="13"/>
  <c r="J141" i="13"/>
  <c r="H141" i="13"/>
  <c r="G141" i="13"/>
  <c r="F141" i="13"/>
  <c r="E141" i="13"/>
  <c r="D141" i="13"/>
  <c r="O140" i="13"/>
  <c r="L140" i="13"/>
  <c r="I140" i="13"/>
  <c r="F140" i="13"/>
  <c r="O139" i="13"/>
  <c r="L139" i="13"/>
  <c r="I139" i="13"/>
  <c r="F139" i="13"/>
  <c r="O138" i="13"/>
  <c r="L138" i="13"/>
  <c r="I138" i="13"/>
  <c r="F138" i="13"/>
  <c r="O137" i="13"/>
  <c r="O136" i="13" s="1"/>
  <c r="L137" i="13"/>
  <c r="L136" i="13" s="1"/>
  <c r="I137" i="13"/>
  <c r="I136" i="13" s="1"/>
  <c r="F137" i="13"/>
  <c r="C137" i="13"/>
  <c r="N136" i="13"/>
  <c r="M136" i="13"/>
  <c r="K136" i="13"/>
  <c r="K130" i="13" s="1"/>
  <c r="J136" i="13"/>
  <c r="H136" i="13"/>
  <c r="G136" i="13"/>
  <c r="E136" i="13"/>
  <c r="D136" i="13"/>
  <c r="O135" i="13"/>
  <c r="L135" i="13"/>
  <c r="I135" i="13"/>
  <c r="F135" i="13"/>
  <c r="O134" i="13"/>
  <c r="L134" i="13"/>
  <c r="I134" i="13"/>
  <c r="F134" i="13"/>
  <c r="O133" i="13"/>
  <c r="L133" i="13"/>
  <c r="I133" i="13"/>
  <c r="C133" i="13" s="1"/>
  <c r="F133" i="13"/>
  <c r="O132" i="13"/>
  <c r="O131" i="13" s="1"/>
  <c r="L132" i="13"/>
  <c r="I132" i="13"/>
  <c r="F132" i="13"/>
  <c r="N131" i="13"/>
  <c r="M131" i="13"/>
  <c r="M130" i="13" s="1"/>
  <c r="K131" i="13"/>
  <c r="J131" i="13"/>
  <c r="H131" i="13"/>
  <c r="H130" i="13" s="1"/>
  <c r="G131" i="13"/>
  <c r="E131" i="13"/>
  <c r="D131" i="13"/>
  <c r="D130" i="13" s="1"/>
  <c r="N130" i="13"/>
  <c r="J130" i="13"/>
  <c r="O129" i="13"/>
  <c r="O128" i="13" s="1"/>
  <c r="L129" i="13"/>
  <c r="L128" i="13" s="1"/>
  <c r="C128" i="13" s="1"/>
  <c r="I129" i="13"/>
  <c r="C129" i="13" s="1"/>
  <c r="F129" i="13"/>
  <c r="N128" i="13"/>
  <c r="M128" i="13"/>
  <c r="K128" i="13"/>
  <c r="J128" i="13"/>
  <c r="I128" i="13"/>
  <c r="H128" i="13"/>
  <c r="G128" i="13"/>
  <c r="F128" i="13"/>
  <c r="E128" i="13"/>
  <c r="D128" i="13"/>
  <c r="O127" i="13"/>
  <c r="L127" i="13"/>
  <c r="I127" i="13"/>
  <c r="F127" i="13"/>
  <c r="O126" i="13"/>
  <c r="L126" i="13"/>
  <c r="I126" i="13"/>
  <c r="F126" i="13"/>
  <c r="O125" i="13"/>
  <c r="L125" i="13"/>
  <c r="I125" i="13"/>
  <c r="F125" i="13"/>
  <c r="C125" i="13" s="1"/>
  <c r="O124" i="13"/>
  <c r="L124" i="13"/>
  <c r="I124" i="13"/>
  <c r="F124" i="13"/>
  <c r="O123" i="13"/>
  <c r="O122" i="13" s="1"/>
  <c r="L123" i="13"/>
  <c r="I123" i="13"/>
  <c r="F123" i="13"/>
  <c r="N122" i="13"/>
  <c r="M122" i="13"/>
  <c r="K122" i="13"/>
  <c r="J122" i="13"/>
  <c r="H122" i="13"/>
  <c r="G122" i="13"/>
  <c r="F122" i="13"/>
  <c r="E122" i="13"/>
  <c r="D122" i="13"/>
  <c r="O121" i="13"/>
  <c r="L121" i="13"/>
  <c r="I121" i="13"/>
  <c r="F121" i="13"/>
  <c r="C121" i="13"/>
  <c r="O120" i="13"/>
  <c r="L120" i="13"/>
  <c r="I120" i="13"/>
  <c r="F120" i="13"/>
  <c r="C120" i="13" s="1"/>
  <c r="O119" i="13"/>
  <c r="L119" i="13"/>
  <c r="I119" i="13"/>
  <c r="F119" i="13"/>
  <c r="C119" i="13" s="1"/>
  <c r="O118" i="13"/>
  <c r="L118" i="13"/>
  <c r="I118" i="13"/>
  <c r="F118" i="13"/>
  <c r="C118" i="13" s="1"/>
  <c r="O117" i="13"/>
  <c r="L117" i="13"/>
  <c r="I117" i="13"/>
  <c r="F117" i="13"/>
  <c r="C117" i="13" s="1"/>
  <c r="N116" i="13"/>
  <c r="M116" i="13"/>
  <c r="L116" i="13"/>
  <c r="K116" i="13"/>
  <c r="J116" i="13"/>
  <c r="H116" i="13"/>
  <c r="G116" i="13"/>
  <c r="E116" i="13"/>
  <c r="D116" i="13"/>
  <c r="O115" i="13"/>
  <c r="L115" i="13"/>
  <c r="I115" i="13"/>
  <c r="F115" i="13"/>
  <c r="O114" i="13"/>
  <c r="L114" i="13"/>
  <c r="I114" i="13"/>
  <c r="F114" i="13"/>
  <c r="O113" i="13"/>
  <c r="O112" i="13" s="1"/>
  <c r="L113" i="13"/>
  <c r="L112" i="13" s="1"/>
  <c r="I113" i="13"/>
  <c r="F113" i="13"/>
  <c r="N112" i="13"/>
  <c r="M112" i="13"/>
  <c r="K112" i="13"/>
  <c r="J112" i="13"/>
  <c r="H112" i="13"/>
  <c r="G112" i="13"/>
  <c r="E112" i="13"/>
  <c r="D112" i="13"/>
  <c r="O111" i="13"/>
  <c r="L111" i="13"/>
  <c r="I111" i="13"/>
  <c r="F111" i="13"/>
  <c r="C111" i="13" s="1"/>
  <c r="O110" i="13"/>
  <c r="L110" i="13"/>
  <c r="I110" i="13"/>
  <c r="F110" i="13"/>
  <c r="C110" i="13" s="1"/>
  <c r="O109" i="13"/>
  <c r="L109" i="13"/>
  <c r="I109" i="13"/>
  <c r="F109" i="13"/>
  <c r="C109" i="13" s="1"/>
  <c r="O108" i="13"/>
  <c r="L108" i="13"/>
  <c r="I108" i="13"/>
  <c r="F108" i="13"/>
  <c r="O107" i="13"/>
  <c r="L107" i="13"/>
  <c r="I107" i="13"/>
  <c r="F107" i="13"/>
  <c r="O106" i="13"/>
  <c r="L106" i="13"/>
  <c r="I106" i="13"/>
  <c r="F106" i="13"/>
  <c r="O105" i="13"/>
  <c r="L105" i="13"/>
  <c r="I105" i="13"/>
  <c r="I103" i="13" s="1"/>
  <c r="F105" i="13"/>
  <c r="C105" i="13" s="1"/>
  <c r="O104" i="13"/>
  <c r="O103" i="13" s="1"/>
  <c r="L104" i="13"/>
  <c r="I104" i="13"/>
  <c r="F104" i="13"/>
  <c r="N103" i="13"/>
  <c r="M103" i="13"/>
  <c r="K103" i="13"/>
  <c r="J103" i="13"/>
  <c r="H103" i="13"/>
  <c r="G103" i="13"/>
  <c r="E103" i="13"/>
  <c r="D103" i="13"/>
  <c r="O102" i="13"/>
  <c r="L102" i="13"/>
  <c r="I102" i="13"/>
  <c r="F102" i="13"/>
  <c r="O101" i="13"/>
  <c r="L101" i="13"/>
  <c r="I101" i="13"/>
  <c r="F101" i="13"/>
  <c r="C101" i="13"/>
  <c r="O100" i="13"/>
  <c r="L100" i="13"/>
  <c r="I100" i="13"/>
  <c r="F100" i="13"/>
  <c r="C100" i="13" s="1"/>
  <c r="O99" i="13"/>
  <c r="L99" i="13"/>
  <c r="I99" i="13"/>
  <c r="F99" i="13"/>
  <c r="C99" i="13" s="1"/>
  <c r="O98" i="13"/>
  <c r="L98" i="13"/>
  <c r="I98" i="13"/>
  <c r="F98" i="13"/>
  <c r="C98" i="13" s="1"/>
  <c r="O97" i="13"/>
  <c r="L97" i="13"/>
  <c r="I97" i="13"/>
  <c r="F97" i="13"/>
  <c r="C97" i="13" s="1"/>
  <c r="O96" i="13"/>
  <c r="O95" i="13" s="1"/>
  <c r="L96" i="13"/>
  <c r="I96" i="13"/>
  <c r="I95" i="13" s="1"/>
  <c r="F96" i="13"/>
  <c r="N95" i="13"/>
  <c r="M95" i="13"/>
  <c r="K95" i="13"/>
  <c r="J95" i="13"/>
  <c r="H95" i="13"/>
  <c r="G95" i="13"/>
  <c r="E95" i="13"/>
  <c r="D95" i="13"/>
  <c r="O94" i="13"/>
  <c r="L94" i="13"/>
  <c r="I94" i="13"/>
  <c r="F94" i="13"/>
  <c r="O93" i="13"/>
  <c r="L93" i="13"/>
  <c r="I93" i="13"/>
  <c r="F93" i="13"/>
  <c r="C93" i="13" s="1"/>
  <c r="O92" i="13"/>
  <c r="L92" i="13"/>
  <c r="I92" i="13"/>
  <c r="F92" i="13"/>
  <c r="O91" i="13"/>
  <c r="L91" i="13"/>
  <c r="I91" i="13"/>
  <c r="F91" i="13"/>
  <c r="C91" i="13" s="1"/>
  <c r="O90" i="13"/>
  <c r="L90" i="13"/>
  <c r="L89" i="13" s="1"/>
  <c r="I90" i="13"/>
  <c r="I89" i="13" s="1"/>
  <c r="F90" i="13"/>
  <c r="C90" i="13" s="1"/>
  <c r="O89" i="13"/>
  <c r="N89" i="13"/>
  <c r="M89" i="13"/>
  <c r="K89" i="13"/>
  <c r="J89" i="13"/>
  <c r="H89" i="13"/>
  <c r="G89" i="13"/>
  <c r="E89" i="13"/>
  <c r="D89" i="13"/>
  <c r="O88" i="13"/>
  <c r="L88" i="13"/>
  <c r="I88" i="13"/>
  <c r="F88" i="13"/>
  <c r="O87" i="13"/>
  <c r="L87" i="13"/>
  <c r="I87" i="13"/>
  <c r="F87" i="13"/>
  <c r="C87" i="13" s="1"/>
  <c r="O86" i="13"/>
  <c r="L86" i="13"/>
  <c r="I86" i="13"/>
  <c r="F86" i="13"/>
  <c r="C86" i="13" s="1"/>
  <c r="O85" i="13"/>
  <c r="O84" i="13" s="1"/>
  <c r="L85" i="13"/>
  <c r="I85" i="13"/>
  <c r="F85" i="13"/>
  <c r="C85" i="13"/>
  <c r="N84" i="13"/>
  <c r="M84" i="13"/>
  <c r="L84" i="13"/>
  <c r="K84" i="13"/>
  <c r="K83" i="13" s="1"/>
  <c r="J84" i="13"/>
  <c r="H84" i="13"/>
  <c r="H83" i="13" s="1"/>
  <c r="G84" i="13"/>
  <c r="G83" i="13" s="1"/>
  <c r="E84" i="13"/>
  <c r="E83" i="13" s="1"/>
  <c r="D84" i="13"/>
  <c r="D83" i="13" s="1"/>
  <c r="M83" i="13"/>
  <c r="O82" i="13"/>
  <c r="L82" i="13"/>
  <c r="I82" i="13"/>
  <c r="F82" i="13"/>
  <c r="O81" i="13"/>
  <c r="O80" i="13" s="1"/>
  <c r="L81" i="13"/>
  <c r="I81" i="13"/>
  <c r="F81" i="13"/>
  <c r="C81" i="13"/>
  <c r="N80" i="13"/>
  <c r="M80" i="13"/>
  <c r="L80" i="13"/>
  <c r="K80" i="13"/>
  <c r="J80" i="13"/>
  <c r="H80" i="13"/>
  <c r="G80" i="13"/>
  <c r="F80" i="13"/>
  <c r="E80" i="13"/>
  <c r="D80" i="13"/>
  <c r="O79" i="13"/>
  <c r="L79" i="13"/>
  <c r="I79" i="13"/>
  <c r="F79" i="13"/>
  <c r="O78" i="13"/>
  <c r="L78" i="13"/>
  <c r="L77" i="13" s="1"/>
  <c r="I78" i="13"/>
  <c r="I77" i="13" s="1"/>
  <c r="F78" i="13"/>
  <c r="O77" i="13"/>
  <c r="N77" i="13"/>
  <c r="N76" i="13" s="1"/>
  <c r="M77" i="13"/>
  <c r="K77" i="13"/>
  <c r="K76" i="13" s="1"/>
  <c r="J77" i="13"/>
  <c r="J76" i="13" s="1"/>
  <c r="H77" i="13"/>
  <c r="H76" i="13" s="1"/>
  <c r="H75" i="13" s="1"/>
  <c r="G77" i="13"/>
  <c r="G76" i="13" s="1"/>
  <c r="F77" i="13"/>
  <c r="F76" i="13" s="1"/>
  <c r="E77" i="13"/>
  <c r="D77" i="13"/>
  <c r="M76" i="13"/>
  <c r="E76" i="13"/>
  <c r="D76" i="13"/>
  <c r="D75" i="13" s="1"/>
  <c r="M75" i="13"/>
  <c r="O74" i="13"/>
  <c r="L74" i="13"/>
  <c r="I74" i="13"/>
  <c r="F74" i="13"/>
  <c r="O73" i="13"/>
  <c r="L73" i="13"/>
  <c r="I73" i="13"/>
  <c r="F73" i="13"/>
  <c r="C73" i="13" s="1"/>
  <c r="O72" i="13"/>
  <c r="L72" i="13"/>
  <c r="I72" i="13"/>
  <c r="F72" i="13"/>
  <c r="O71" i="13"/>
  <c r="L71" i="13"/>
  <c r="I71" i="13"/>
  <c r="F71" i="13"/>
  <c r="O70" i="13"/>
  <c r="L70" i="13"/>
  <c r="I70" i="13"/>
  <c r="I69" i="13" s="1"/>
  <c r="F70" i="13"/>
  <c r="O69" i="13"/>
  <c r="N69" i="13"/>
  <c r="N67" i="13" s="1"/>
  <c r="M69" i="13"/>
  <c r="K69" i="13"/>
  <c r="K67" i="13" s="1"/>
  <c r="J69" i="13"/>
  <c r="J67" i="13" s="1"/>
  <c r="H69" i="13"/>
  <c r="G69" i="13"/>
  <c r="G67" i="13" s="1"/>
  <c r="E69" i="13"/>
  <c r="D69" i="13"/>
  <c r="D67" i="13" s="1"/>
  <c r="O68" i="13"/>
  <c r="L68" i="13"/>
  <c r="I68" i="13"/>
  <c r="F68" i="13"/>
  <c r="M67" i="13"/>
  <c r="I67" i="13"/>
  <c r="H67" i="13"/>
  <c r="E67" i="13"/>
  <c r="O66" i="13"/>
  <c r="L66" i="13"/>
  <c r="I66" i="13"/>
  <c r="F66" i="13"/>
  <c r="O65" i="13"/>
  <c r="L65" i="13"/>
  <c r="I65" i="13"/>
  <c r="F65" i="13"/>
  <c r="C65" i="13" s="1"/>
  <c r="O64" i="13"/>
  <c r="L64" i="13"/>
  <c r="I64" i="13"/>
  <c r="F64" i="13"/>
  <c r="O63" i="13"/>
  <c r="L63" i="13"/>
  <c r="I63" i="13"/>
  <c r="F63" i="13"/>
  <c r="O62" i="13"/>
  <c r="L62" i="13"/>
  <c r="I62" i="13"/>
  <c r="F62" i="13"/>
  <c r="O61" i="13"/>
  <c r="L61" i="13"/>
  <c r="I61" i="13"/>
  <c r="F61" i="13"/>
  <c r="C61" i="13" s="1"/>
  <c r="O60" i="13"/>
  <c r="L60" i="13"/>
  <c r="I60" i="13"/>
  <c r="F60" i="13"/>
  <c r="O59" i="13"/>
  <c r="O58" i="13" s="1"/>
  <c r="L59" i="13"/>
  <c r="I59" i="13"/>
  <c r="I58" i="13" s="1"/>
  <c r="F59" i="13"/>
  <c r="N58" i="13"/>
  <c r="M58" i="13"/>
  <c r="K58" i="13"/>
  <c r="J58" i="13"/>
  <c r="H58" i="13"/>
  <c r="G58" i="13"/>
  <c r="F58" i="13"/>
  <c r="E58" i="13"/>
  <c r="D58" i="13"/>
  <c r="O57" i="13"/>
  <c r="L57" i="13"/>
  <c r="I57" i="13"/>
  <c r="F57" i="13"/>
  <c r="C57" i="13" s="1"/>
  <c r="O56" i="13"/>
  <c r="O55" i="13" s="1"/>
  <c r="L56" i="13"/>
  <c r="I56" i="13"/>
  <c r="F56" i="13"/>
  <c r="N55" i="13"/>
  <c r="M55" i="13"/>
  <c r="M54" i="13" s="1"/>
  <c r="M53" i="13" s="1"/>
  <c r="L55" i="13"/>
  <c r="K55" i="13"/>
  <c r="J55" i="13"/>
  <c r="I55" i="13"/>
  <c r="I54" i="13" s="1"/>
  <c r="I53" i="13" s="1"/>
  <c r="H55" i="13"/>
  <c r="H54" i="13" s="1"/>
  <c r="H53" i="13" s="1"/>
  <c r="G55" i="13"/>
  <c r="E55" i="13"/>
  <c r="E54" i="13" s="1"/>
  <c r="E53" i="13" s="1"/>
  <c r="D55" i="13"/>
  <c r="D54" i="13" s="1"/>
  <c r="D53" i="13" s="1"/>
  <c r="D52" i="13" s="1"/>
  <c r="N54" i="13"/>
  <c r="N53" i="13" s="1"/>
  <c r="K54" i="13"/>
  <c r="J54" i="13"/>
  <c r="J53" i="13" s="1"/>
  <c r="G54" i="13"/>
  <c r="G53" i="13" s="1"/>
  <c r="K53" i="13"/>
  <c r="O47" i="13"/>
  <c r="C47" i="13" s="1"/>
  <c r="O46" i="13"/>
  <c r="C46" i="13" s="1"/>
  <c r="N45" i="13"/>
  <c r="M45" i="13"/>
  <c r="L44" i="13"/>
  <c r="L43" i="13" s="1"/>
  <c r="I44" i="13"/>
  <c r="I43" i="13" s="1"/>
  <c r="F44" i="13"/>
  <c r="F43" i="13" s="1"/>
  <c r="K43" i="13"/>
  <c r="J43" i="13"/>
  <c r="H43" i="13"/>
  <c r="G43" i="13"/>
  <c r="E43" i="13"/>
  <c r="D43" i="13"/>
  <c r="F42" i="13"/>
  <c r="C42" i="13" s="1"/>
  <c r="F41" i="13"/>
  <c r="C41" i="13" s="1"/>
  <c r="E41" i="13"/>
  <c r="D41" i="13"/>
  <c r="L40" i="13"/>
  <c r="C40" i="13" s="1"/>
  <c r="L39" i="13"/>
  <c r="C39" i="13" s="1"/>
  <c r="L38" i="13"/>
  <c r="C38" i="13" s="1"/>
  <c r="L37" i="13"/>
  <c r="C37" i="13" s="1"/>
  <c r="K36" i="13"/>
  <c r="J36" i="13"/>
  <c r="L35" i="13"/>
  <c r="C35" i="13" s="1"/>
  <c r="L34" i="13"/>
  <c r="L33" i="13" s="1"/>
  <c r="C33" i="13" s="1"/>
  <c r="K33" i="13"/>
  <c r="J33" i="13"/>
  <c r="L32" i="13"/>
  <c r="C32" i="13" s="1"/>
  <c r="K31" i="13"/>
  <c r="J31" i="13"/>
  <c r="L30" i="13"/>
  <c r="C30" i="13" s="1"/>
  <c r="L29" i="13"/>
  <c r="C29" i="13" s="1"/>
  <c r="L28" i="13"/>
  <c r="K27" i="13"/>
  <c r="J27" i="13"/>
  <c r="F25" i="13"/>
  <c r="C25" i="13" s="1"/>
  <c r="I24" i="13"/>
  <c r="F24" i="13"/>
  <c r="O23" i="13"/>
  <c r="L23" i="13"/>
  <c r="I23" i="13"/>
  <c r="C23" i="13" s="1"/>
  <c r="F23" i="13"/>
  <c r="O22" i="13"/>
  <c r="L22" i="13"/>
  <c r="L21" i="13" s="1"/>
  <c r="I22" i="13"/>
  <c r="I21" i="13" s="1"/>
  <c r="I289" i="13" s="1"/>
  <c r="I288" i="13" s="1"/>
  <c r="F22" i="13"/>
  <c r="F21" i="13" s="1"/>
  <c r="O21" i="13"/>
  <c r="N21" i="13"/>
  <c r="N289" i="13" s="1"/>
  <c r="N288" i="13" s="1"/>
  <c r="M21" i="13"/>
  <c r="M289" i="13" s="1"/>
  <c r="M288" i="13" s="1"/>
  <c r="K21" i="13"/>
  <c r="K289" i="13" s="1"/>
  <c r="K288" i="13" s="1"/>
  <c r="J21" i="13"/>
  <c r="J289" i="13" s="1"/>
  <c r="J288" i="13" s="1"/>
  <c r="H21" i="13"/>
  <c r="H289" i="13" s="1"/>
  <c r="H288" i="13" s="1"/>
  <c r="G21" i="13"/>
  <c r="G289" i="13" s="1"/>
  <c r="G288" i="13" s="1"/>
  <c r="E21" i="13"/>
  <c r="E289" i="13" s="1"/>
  <c r="E288" i="13" s="1"/>
  <c r="D21" i="13"/>
  <c r="D289" i="13" s="1"/>
  <c r="D288" i="13" s="1"/>
  <c r="N20" i="13"/>
  <c r="D20" i="13"/>
  <c r="O298" i="12"/>
  <c r="L298" i="12"/>
  <c r="I298" i="12"/>
  <c r="F298" i="12"/>
  <c r="O297" i="12"/>
  <c r="L297" i="12"/>
  <c r="I297" i="12"/>
  <c r="F297" i="12"/>
  <c r="O296" i="12"/>
  <c r="O290" i="12" s="1"/>
  <c r="L296" i="12"/>
  <c r="I296" i="12"/>
  <c r="F296" i="12"/>
  <c r="C296" i="12"/>
  <c r="O295" i="12"/>
  <c r="L295" i="12"/>
  <c r="I295" i="12"/>
  <c r="F295" i="12"/>
  <c r="C295" i="12" s="1"/>
  <c r="O294" i="12"/>
  <c r="L294" i="12"/>
  <c r="I294" i="12"/>
  <c r="F294" i="12"/>
  <c r="O293" i="12"/>
  <c r="L293" i="12"/>
  <c r="I293" i="12"/>
  <c r="F293" i="12"/>
  <c r="C293" i="12" s="1"/>
  <c r="O292" i="12"/>
  <c r="L292" i="12"/>
  <c r="I292" i="12"/>
  <c r="F292" i="12"/>
  <c r="C292" i="12" s="1"/>
  <c r="O291" i="12"/>
  <c r="L291" i="12"/>
  <c r="L290" i="12" s="1"/>
  <c r="I291" i="12"/>
  <c r="I290" i="12" s="1"/>
  <c r="F291" i="12"/>
  <c r="N290" i="12"/>
  <c r="M290" i="12"/>
  <c r="K290" i="12"/>
  <c r="J290" i="12"/>
  <c r="H290" i="12"/>
  <c r="G290" i="12"/>
  <c r="E290" i="12"/>
  <c r="D290" i="12"/>
  <c r="O285" i="12"/>
  <c r="L285" i="12"/>
  <c r="I285" i="12"/>
  <c r="F285" i="12"/>
  <c r="O284" i="12"/>
  <c r="O283" i="12" s="1"/>
  <c r="L284" i="12"/>
  <c r="I284" i="12"/>
  <c r="I283" i="12" s="1"/>
  <c r="F284" i="12"/>
  <c r="C284" i="12"/>
  <c r="N283" i="12"/>
  <c r="M283" i="12"/>
  <c r="L283" i="12"/>
  <c r="K283" i="12"/>
  <c r="J283" i="12"/>
  <c r="H283" i="12"/>
  <c r="G283" i="12"/>
  <c r="F283" i="12"/>
  <c r="C283" i="12" s="1"/>
  <c r="E283" i="12"/>
  <c r="D283" i="12"/>
  <c r="O282" i="12"/>
  <c r="O281" i="12" s="1"/>
  <c r="L282" i="12"/>
  <c r="L281" i="12" s="1"/>
  <c r="I282" i="12"/>
  <c r="I281" i="12" s="1"/>
  <c r="F282" i="12"/>
  <c r="N281" i="12"/>
  <c r="M281" i="12"/>
  <c r="K281" i="12"/>
  <c r="J281" i="12"/>
  <c r="H281" i="12"/>
  <c r="G281" i="12"/>
  <c r="F281" i="12"/>
  <c r="E281" i="12"/>
  <c r="D281" i="12"/>
  <c r="O280" i="12"/>
  <c r="L280" i="12"/>
  <c r="I280" i="12"/>
  <c r="F280" i="12"/>
  <c r="C280" i="12" s="1"/>
  <c r="O279" i="12"/>
  <c r="L279" i="12"/>
  <c r="I279" i="12"/>
  <c r="F279" i="12"/>
  <c r="O278" i="12"/>
  <c r="L278" i="12"/>
  <c r="I278" i="12"/>
  <c r="C278" i="12" s="1"/>
  <c r="F278" i="12"/>
  <c r="O277" i="12"/>
  <c r="L277" i="12"/>
  <c r="L276" i="12" s="1"/>
  <c r="I277" i="12"/>
  <c r="F277" i="12"/>
  <c r="F276" i="12" s="1"/>
  <c r="O276" i="12"/>
  <c r="N276" i="12"/>
  <c r="M276" i="12"/>
  <c r="K276" i="12"/>
  <c r="J276" i="12"/>
  <c r="H276" i="12"/>
  <c r="G276" i="12"/>
  <c r="E276" i="12"/>
  <c r="D276" i="12"/>
  <c r="O275" i="12"/>
  <c r="L275" i="12"/>
  <c r="I275" i="12"/>
  <c r="F275" i="12"/>
  <c r="O274" i="12"/>
  <c r="L274" i="12"/>
  <c r="I274" i="12"/>
  <c r="F274" i="12"/>
  <c r="O273" i="12"/>
  <c r="L273" i="12"/>
  <c r="L272" i="12" s="1"/>
  <c r="I273" i="12"/>
  <c r="F273" i="12"/>
  <c r="F272" i="12" s="1"/>
  <c r="O272" i="12"/>
  <c r="N272" i="12"/>
  <c r="M272" i="12"/>
  <c r="K272" i="12"/>
  <c r="K270" i="12" s="1"/>
  <c r="K269" i="12" s="1"/>
  <c r="J272" i="12"/>
  <c r="H272" i="12"/>
  <c r="G272" i="12"/>
  <c r="E272" i="12"/>
  <c r="D272" i="12"/>
  <c r="O271" i="12"/>
  <c r="L271" i="12"/>
  <c r="I271" i="12"/>
  <c r="F271" i="12"/>
  <c r="N270" i="12"/>
  <c r="M270" i="12"/>
  <c r="M269" i="12" s="1"/>
  <c r="J270" i="12"/>
  <c r="H270" i="12"/>
  <c r="G270" i="12"/>
  <c r="G269" i="12" s="1"/>
  <c r="E270" i="12"/>
  <c r="E269" i="12" s="1"/>
  <c r="D270" i="12"/>
  <c r="N269" i="12"/>
  <c r="J269" i="12"/>
  <c r="H269" i="12"/>
  <c r="D269" i="12"/>
  <c r="O268" i="12"/>
  <c r="L268" i="12"/>
  <c r="C268" i="12" s="1"/>
  <c r="I268" i="12"/>
  <c r="F268" i="12"/>
  <c r="O267" i="12"/>
  <c r="L267" i="12"/>
  <c r="I267" i="12"/>
  <c r="F267" i="12"/>
  <c r="C267" i="12" s="1"/>
  <c r="O266" i="12"/>
  <c r="L266" i="12"/>
  <c r="I266" i="12"/>
  <c r="F266" i="12"/>
  <c r="O265" i="12"/>
  <c r="L265" i="12"/>
  <c r="L264" i="12" s="1"/>
  <c r="I265" i="12"/>
  <c r="F265" i="12"/>
  <c r="F264" i="12" s="1"/>
  <c r="O264" i="12"/>
  <c r="N264" i="12"/>
  <c r="M264" i="12"/>
  <c r="K264" i="12"/>
  <c r="J264" i="12"/>
  <c r="H264" i="12"/>
  <c r="G264" i="12"/>
  <c r="E264" i="12"/>
  <c r="D264" i="12"/>
  <c r="O263" i="12"/>
  <c r="L263" i="12"/>
  <c r="I263" i="12"/>
  <c r="F263" i="12"/>
  <c r="C263" i="12" s="1"/>
  <c r="O262" i="12"/>
  <c r="L262" i="12"/>
  <c r="I262" i="12"/>
  <c r="F262" i="12"/>
  <c r="O261" i="12"/>
  <c r="L261" i="12"/>
  <c r="L260" i="12" s="1"/>
  <c r="I261" i="12"/>
  <c r="F261" i="12"/>
  <c r="C261" i="12" s="1"/>
  <c r="O260" i="12"/>
  <c r="O259" i="12" s="1"/>
  <c r="N260" i="12"/>
  <c r="M260" i="12"/>
  <c r="K260" i="12"/>
  <c r="J260" i="12"/>
  <c r="H260" i="12"/>
  <c r="G260" i="12"/>
  <c r="F260" i="12"/>
  <c r="E260" i="12"/>
  <c r="D260" i="12"/>
  <c r="N259" i="12"/>
  <c r="M259" i="12"/>
  <c r="K259" i="12"/>
  <c r="J259" i="12"/>
  <c r="H259" i="12"/>
  <c r="G259" i="12"/>
  <c r="E259" i="12"/>
  <c r="D259" i="12"/>
  <c r="O258" i="12"/>
  <c r="L258" i="12"/>
  <c r="I258" i="12"/>
  <c r="C258" i="12" s="1"/>
  <c r="F258" i="12"/>
  <c r="O257" i="12"/>
  <c r="L257" i="12"/>
  <c r="I257" i="12"/>
  <c r="F257" i="12"/>
  <c r="O256" i="12"/>
  <c r="L256" i="12"/>
  <c r="I256" i="12"/>
  <c r="F256" i="12"/>
  <c r="C256" i="12" s="1"/>
  <c r="O255" i="12"/>
  <c r="L255" i="12"/>
  <c r="I255" i="12"/>
  <c r="F255" i="12"/>
  <c r="C255" i="12" s="1"/>
  <c r="O254" i="12"/>
  <c r="L254" i="12"/>
  <c r="I254" i="12"/>
  <c r="F254" i="12"/>
  <c r="C254" i="12" s="1"/>
  <c r="O253" i="12"/>
  <c r="L253" i="12"/>
  <c r="L252" i="12" s="1"/>
  <c r="I253" i="12"/>
  <c r="F253" i="12"/>
  <c r="C253" i="12" s="1"/>
  <c r="O252" i="12"/>
  <c r="N252" i="12"/>
  <c r="M252" i="12"/>
  <c r="K252" i="12"/>
  <c r="J252" i="12"/>
  <c r="I252" i="12"/>
  <c r="H252" i="12"/>
  <c r="G252" i="12"/>
  <c r="F252" i="12"/>
  <c r="E252" i="12"/>
  <c r="D252" i="12"/>
  <c r="O251" i="12"/>
  <c r="N251" i="12"/>
  <c r="M251" i="12"/>
  <c r="K251" i="12"/>
  <c r="J251" i="12"/>
  <c r="I251" i="12"/>
  <c r="H251" i="12"/>
  <c r="G251" i="12"/>
  <c r="F251" i="12"/>
  <c r="E251" i="12"/>
  <c r="D251" i="12"/>
  <c r="O250" i="12"/>
  <c r="L250" i="12"/>
  <c r="I250" i="12"/>
  <c r="F250" i="12"/>
  <c r="C250" i="12" s="1"/>
  <c r="O249" i="12"/>
  <c r="L249" i="12"/>
  <c r="I249" i="12"/>
  <c r="F249" i="12"/>
  <c r="C249" i="12" s="1"/>
  <c r="O248" i="12"/>
  <c r="L248" i="12"/>
  <c r="I248" i="12"/>
  <c r="F248" i="12"/>
  <c r="C248" i="12" s="1"/>
  <c r="O247" i="12"/>
  <c r="O246" i="12" s="1"/>
  <c r="L247" i="12"/>
  <c r="I247" i="12"/>
  <c r="I246" i="12" s="1"/>
  <c r="F247" i="12"/>
  <c r="N246" i="12"/>
  <c r="M246" i="12"/>
  <c r="L246" i="12"/>
  <c r="K246" i="12"/>
  <c r="J246" i="12"/>
  <c r="H246" i="12"/>
  <c r="G246" i="12"/>
  <c r="E246" i="12"/>
  <c r="D246" i="12"/>
  <c r="O245" i="12"/>
  <c r="L245" i="12"/>
  <c r="I245" i="12"/>
  <c r="F245" i="12"/>
  <c r="O244" i="12"/>
  <c r="L244" i="12"/>
  <c r="I244" i="12"/>
  <c r="F244" i="12"/>
  <c r="C244" i="12"/>
  <c r="O243" i="12"/>
  <c r="L243" i="12"/>
  <c r="I243" i="12"/>
  <c r="F243" i="12"/>
  <c r="C243" i="12" s="1"/>
  <c r="O242" i="12"/>
  <c r="L242" i="12"/>
  <c r="I242" i="12"/>
  <c r="F242" i="12"/>
  <c r="C242" i="12" s="1"/>
  <c r="O241" i="12"/>
  <c r="L241" i="12"/>
  <c r="I241" i="12"/>
  <c r="F241" i="12"/>
  <c r="C241" i="12" s="1"/>
  <c r="O240" i="12"/>
  <c r="L240" i="12"/>
  <c r="I240" i="12"/>
  <c r="F240" i="12"/>
  <c r="C240" i="12" s="1"/>
  <c r="O239" i="12"/>
  <c r="O238" i="12" s="1"/>
  <c r="L239" i="12"/>
  <c r="I239" i="12"/>
  <c r="I238" i="12" s="1"/>
  <c r="F239" i="12"/>
  <c r="N238" i="12"/>
  <c r="M238" i="12"/>
  <c r="L238" i="12"/>
  <c r="K238" i="12"/>
  <c r="J238" i="12"/>
  <c r="H238" i="12"/>
  <c r="G238" i="12"/>
  <c r="E238" i="12"/>
  <c r="D238" i="12"/>
  <c r="O237" i="12"/>
  <c r="L237" i="12"/>
  <c r="I237" i="12"/>
  <c r="F237" i="12"/>
  <c r="O236" i="12"/>
  <c r="O235" i="12" s="1"/>
  <c r="L236" i="12"/>
  <c r="I236" i="12"/>
  <c r="I235" i="12" s="1"/>
  <c r="F236" i="12"/>
  <c r="C236" i="12"/>
  <c r="N235" i="12"/>
  <c r="M235" i="12"/>
  <c r="L235" i="12"/>
  <c r="K235" i="12"/>
  <c r="J235" i="12"/>
  <c r="H235" i="12"/>
  <c r="G235" i="12"/>
  <c r="F235" i="12"/>
  <c r="E235" i="12"/>
  <c r="D235" i="12"/>
  <c r="O234" i="12"/>
  <c r="O233" i="12" s="1"/>
  <c r="L234" i="12"/>
  <c r="L233" i="12" s="1"/>
  <c r="L231" i="12" s="1"/>
  <c r="I234" i="12"/>
  <c r="F234" i="12"/>
  <c r="N233" i="12"/>
  <c r="M233" i="12"/>
  <c r="M231" i="12" s="1"/>
  <c r="M230" i="12" s="1"/>
  <c r="K233" i="12"/>
  <c r="J233" i="12"/>
  <c r="I233" i="12"/>
  <c r="H233" i="12"/>
  <c r="G233" i="12"/>
  <c r="F233" i="12"/>
  <c r="E233" i="12"/>
  <c r="E231" i="12" s="1"/>
  <c r="E230" i="12" s="1"/>
  <c r="D233" i="12"/>
  <c r="O232" i="12"/>
  <c r="L232" i="12"/>
  <c r="I232" i="12"/>
  <c r="C232" i="12" s="1"/>
  <c r="F232" i="12"/>
  <c r="N231" i="12"/>
  <c r="N230" i="12" s="1"/>
  <c r="K231" i="12"/>
  <c r="J231" i="12"/>
  <c r="J230" i="12" s="1"/>
  <c r="H231" i="12"/>
  <c r="G231" i="12"/>
  <c r="D231" i="12"/>
  <c r="K230" i="12"/>
  <c r="H230" i="12"/>
  <c r="G230" i="12"/>
  <c r="D230" i="12"/>
  <c r="O229" i="12"/>
  <c r="L229" i="12"/>
  <c r="I229" i="12"/>
  <c r="F229" i="12"/>
  <c r="O228" i="12"/>
  <c r="L228" i="12"/>
  <c r="I228" i="12"/>
  <c r="I227" i="12" s="1"/>
  <c r="F228" i="12"/>
  <c r="C228" i="12" s="1"/>
  <c r="O227" i="12"/>
  <c r="N227" i="12"/>
  <c r="M227" i="12"/>
  <c r="L227" i="12"/>
  <c r="K227" i="12"/>
  <c r="J227" i="12"/>
  <c r="H227" i="12"/>
  <c r="G227" i="12"/>
  <c r="E227" i="12"/>
  <c r="D227" i="12"/>
  <c r="O226" i="12"/>
  <c r="L226" i="12"/>
  <c r="I226" i="12"/>
  <c r="F226" i="12"/>
  <c r="O225" i="12"/>
  <c r="L225" i="12"/>
  <c r="I225" i="12"/>
  <c r="F225" i="12"/>
  <c r="O224" i="12"/>
  <c r="L224" i="12"/>
  <c r="I224" i="12"/>
  <c r="C224" i="12" s="1"/>
  <c r="F224" i="12"/>
  <c r="O223" i="12"/>
  <c r="L223" i="12"/>
  <c r="I223" i="12"/>
  <c r="F223" i="12"/>
  <c r="O222" i="12"/>
  <c r="L222" i="12"/>
  <c r="I222" i="12"/>
  <c r="F222" i="12"/>
  <c r="C222" i="12" s="1"/>
  <c r="O221" i="12"/>
  <c r="L221" i="12"/>
  <c r="I221" i="12"/>
  <c r="F221" i="12"/>
  <c r="C221" i="12" s="1"/>
  <c r="O220" i="12"/>
  <c r="L220" i="12"/>
  <c r="I220" i="12"/>
  <c r="F220" i="12"/>
  <c r="C220" i="12" s="1"/>
  <c r="O219" i="12"/>
  <c r="L219" i="12"/>
  <c r="I219" i="12"/>
  <c r="F219" i="12"/>
  <c r="O218" i="12"/>
  <c r="L218" i="12"/>
  <c r="I218" i="12"/>
  <c r="F218" i="12"/>
  <c r="C218" i="12" s="1"/>
  <c r="O217" i="12"/>
  <c r="L217" i="12"/>
  <c r="L216" i="12" s="1"/>
  <c r="I217" i="12"/>
  <c r="I216" i="12" s="1"/>
  <c r="C216" i="12" s="1"/>
  <c r="F217" i="12"/>
  <c r="C217" i="12" s="1"/>
  <c r="O216" i="12"/>
  <c r="N216" i="12"/>
  <c r="M216" i="12"/>
  <c r="K216" i="12"/>
  <c r="J216" i="12"/>
  <c r="H216" i="12"/>
  <c r="G216" i="12"/>
  <c r="F216" i="12"/>
  <c r="E216" i="12"/>
  <c r="D216" i="12"/>
  <c r="O215" i="12"/>
  <c r="L215" i="12"/>
  <c r="I215" i="12"/>
  <c r="F215" i="12"/>
  <c r="O214" i="12"/>
  <c r="L214" i="12"/>
  <c r="I214" i="12"/>
  <c r="F214" i="12"/>
  <c r="O213" i="12"/>
  <c r="L213" i="12"/>
  <c r="I213" i="12"/>
  <c r="F213" i="12"/>
  <c r="C213" i="12" s="1"/>
  <c r="O212" i="12"/>
  <c r="L212" i="12"/>
  <c r="I212" i="12"/>
  <c r="F212" i="12"/>
  <c r="C212" i="12" s="1"/>
  <c r="O211" i="12"/>
  <c r="L211" i="12"/>
  <c r="I211" i="12"/>
  <c r="F211" i="12"/>
  <c r="C211" i="12" s="1"/>
  <c r="O210" i="12"/>
  <c r="L210" i="12"/>
  <c r="I210" i="12"/>
  <c r="F210" i="12"/>
  <c r="C210" i="12" s="1"/>
  <c r="O209" i="12"/>
  <c r="L209" i="12"/>
  <c r="I209" i="12"/>
  <c r="F209" i="12"/>
  <c r="C209" i="12" s="1"/>
  <c r="O208" i="12"/>
  <c r="L208" i="12"/>
  <c r="I208" i="12"/>
  <c r="F208" i="12"/>
  <c r="C208" i="12"/>
  <c r="O207" i="12"/>
  <c r="L207" i="12"/>
  <c r="I207" i="12"/>
  <c r="F207" i="12"/>
  <c r="C207" i="12" s="1"/>
  <c r="O206" i="12"/>
  <c r="O205" i="12" s="1"/>
  <c r="O204" i="12" s="1"/>
  <c r="L206" i="12"/>
  <c r="I206" i="12"/>
  <c r="I205" i="12" s="1"/>
  <c r="I204" i="12" s="1"/>
  <c r="F206" i="12"/>
  <c r="C206" i="12" s="1"/>
  <c r="N205" i="12"/>
  <c r="N204" i="12" s="1"/>
  <c r="M205" i="12"/>
  <c r="M204" i="12" s="1"/>
  <c r="K205" i="12"/>
  <c r="J205" i="12"/>
  <c r="J204" i="12" s="1"/>
  <c r="H205" i="12"/>
  <c r="H204" i="12" s="1"/>
  <c r="G205" i="12"/>
  <c r="F205" i="12"/>
  <c r="E205" i="12"/>
  <c r="E204" i="12" s="1"/>
  <c r="D205" i="12"/>
  <c r="D204" i="12" s="1"/>
  <c r="K204" i="12"/>
  <c r="G204" i="12"/>
  <c r="O203" i="12"/>
  <c r="L203" i="12"/>
  <c r="I203" i="12"/>
  <c r="F203" i="12"/>
  <c r="C203" i="12" s="1"/>
  <c r="O202" i="12"/>
  <c r="L202" i="12"/>
  <c r="I202" i="12"/>
  <c r="F202" i="12"/>
  <c r="C202" i="12" s="1"/>
  <c r="O201" i="12"/>
  <c r="L201" i="12"/>
  <c r="I201" i="12"/>
  <c r="F201" i="12"/>
  <c r="C201" i="12" s="1"/>
  <c r="O200" i="12"/>
  <c r="L200" i="12"/>
  <c r="I200" i="12"/>
  <c r="F200" i="12"/>
  <c r="C200" i="12" s="1"/>
  <c r="O199" i="12"/>
  <c r="L199" i="12"/>
  <c r="I199" i="12"/>
  <c r="F199" i="12"/>
  <c r="N198" i="12"/>
  <c r="M198" i="12"/>
  <c r="M196" i="12" s="1"/>
  <c r="M195" i="12" s="1"/>
  <c r="M194" i="12" s="1"/>
  <c r="L198" i="12"/>
  <c r="K198" i="12"/>
  <c r="J198" i="12"/>
  <c r="I198" i="12"/>
  <c r="H198" i="12"/>
  <c r="H196" i="12" s="1"/>
  <c r="H195" i="12" s="1"/>
  <c r="H194" i="12" s="1"/>
  <c r="G198" i="12"/>
  <c r="E198" i="12"/>
  <c r="E196" i="12" s="1"/>
  <c r="E195" i="12" s="1"/>
  <c r="E194" i="12" s="1"/>
  <c r="D198" i="12"/>
  <c r="D196" i="12" s="1"/>
  <c r="O197" i="12"/>
  <c r="L197" i="12"/>
  <c r="L196" i="12" s="1"/>
  <c r="I197" i="12"/>
  <c r="I196" i="12" s="1"/>
  <c r="F197" i="12"/>
  <c r="N196" i="12"/>
  <c r="N195" i="12" s="1"/>
  <c r="N194" i="12" s="1"/>
  <c r="K196" i="12"/>
  <c r="K195" i="12" s="1"/>
  <c r="K194" i="12" s="1"/>
  <c r="J196" i="12"/>
  <c r="J195" i="12" s="1"/>
  <c r="G196" i="12"/>
  <c r="G195" i="12" s="1"/>
  <c r="G194" i="12" s="1"/>
  <c r="O193" i="12"/>
  <c r="L193" i="12"/>
  <c r="L192" i="12" s="1"/>
  <c r="L191" i="12" s="1"/>
  <c r="I193" i="12"/>
  <c r="I192" i="12" s="1"/>
  <c r="F193" i="12"/>
  <c r="O192" i="12"/>
  <c r="O191" i="12" s="1"/>
  <c r="N192" i="12"/>
  <c r="N191" i="12" s="1"/>
  <c r="M192" i="12"/>
  <c r="M191" i="12" s="1"/>
  <c r="K192" i="12"/>
  <c r="K191" i="12" s="1"/>
  <c r="J192" i="12"/>
  <c r="J191" i="12" s="1"/>
  <c r="H192" i="12"/>
  <c r="H191" i="12" s="1"/>
  <c r="G192" i="12"/>
  <c r="G191" i="12" s="1"/>
  <c r="F192" i="12"/>
  <c r="F191" i="12" s="1"/>
  <c r="E192" i="12"/>
  <c r="E191" i="12" s="1"/>
  <c r="D192" i="12"/>
  <c r="D191" i="12" s="1"/>
  <c r="O190" i="12"/>
  <c r="L190" i="12"/>
  <c r="I190" i="12"/>
  <c r="F190" i="12"/>
  <c r="C190" i="12" s="1"/>
  <c r="O189" i="12"/>
  <c r="L189" i="12"/>
  <c r="L188" i="12" s="1"/>
  <c r="L187" i="12" s="1"/>
  <c r="I189" i="12"/>
  <c r="I188" i="12" s="1"/>
  <c r="F189" i="12"/>
  <c r="C189" i="12" s="1"/>
  <c r="O188" i="12"/>
  <c r="O187" i="12" s="1"/>
  <c r="N188" i="12"/>
  <c r="N187" i="12" s="1"/>
  <c r="M188" i="12"/>
  <c r="M187" i="12" s="1"/>
  <c r="K188" i="12"/>
  <c r="K187" i="12" s="1"/>
  <c r="J188" i="12"/>
  <c r="J187" i="12" s="1"/>
  <c r="H188" i="12"/>
  <c r="G188" i="12"/>
  <c r="G187" i="12" s="1"/>
  <c r="F188" i="12"/>
  <c r="F187" i="12" s="1"/>
  <c r="E188" i="12"/>
  <c r="E187" i="12" s="1"/>
  <c r="D188" i="12"/>
  <c r="O186" i="12"/>
  <c r="L186" i="12"/>
  <c r="I186" i="12"/>
  <c r="F186" i="12"/>
  <c r="C186" i="12" s="1"/>
  <c r="O185" i="12"/>
  <c r="L185" i="12"/>
  <c r="L184" i="12" s="1"/>
  <c r="I185" i="12"/>
  <c r="I184" i="12" s="1"/>
  <c r="F185" i="12"/>
  <c r="C185" i="12" s="1"/>
  <c r="O184" i="12"/>
  <c r="N184" i="12"/>
  <c r="M184" i="12"/>
  <c r="K184" i="12"/>
  <c r="J184" i="12"/>
  <c r="H184" i="12"/>
  <c r="G184" i="12"/>
  <c r="F184" i="12"/>
  <c r="E184" i="12"/>
  <c r="D184" i="12"/>
  <c r="O183" i="12"/>
  <c r="L183" i="12"/>
  <c r="I183" i="12"/>
  <c r="F183" i="12"/>
  <c r="C183" i="12" s="1"/>
  <c r="O182" i="12"/>
  <c r="L182" i="12"/>
  <c r="I182" i="12"/>
  <c r="F182" i="12"/>
  <c r="C182" i="12" s="1"/>
  <c r="O181" i="12"/>
  <c r="L181" i="12"/>
  <c r="I181" i="12"/>
  <c r="F181" i="12"/>
  <c r="C181" i="12" s="1"/>
  <c r="O180" i="12"/>
  <c r="O179" i="12" s="1"/>
  <c r="L180" i="12"/>
  <c r="I180" i="12"/>
  <c r="I179" i="12" s="1"/>
  <c r="F180" i="12"/>
  <c r="C180" i="12"/>
  <c r="N179" i="12"/>
  <c r="M179" i="12"/>
  <c r="L179" i="12"/>
  <c r="K179" i="12"/>
  <c r="J179" i="12"/>
  <c r="H179" i="12"/>
  <c r="G179" i="12"/>
  <c r="E179" i="12"/>
  <c r="D179" i="12"/>
  <c r="O178" i="12"/>
  <c r="L178" i="12"/>
  <c r="I178" i="12"/>
  <c r="F178" i="12"/>
  <c r="C178" i="12" s="1"/>
  <c r="O177" i="12"/>
  <c r="L177" i="12"/>
  <c r="I177" i="12"/>
  <c r="F177" i="12"/>
  <c r="C177" i="12" s="1"/>
  <c r="O176" i="12"/>
  <c r="O175" i="12" s="1"/>
  <c r="O174" i="12" s="1"/>
  <c r="O173" i="12" s="1"/>
  <c r="L176" i="12"/>
  <c r="I176" i="12"/>
  <c r="I175" i="12" s="1"/>
  <c r="F176" i="12"/>
  <c r="C176" i="12"/>
  <c r="N175" i="12"/>
  <c r="N174" i="12" s="1"/>
  <c r="N173" i="12" s="1"/>
  <c r="M175" i="12"/>
  <c r="L175" i="12"/>
  <c r="L174" i="12" s="1"/>
  <c r="L173" i="12" s="1"/>
  <c r="K175" i="12"/>
  <c r="K174" i="12" s="1"/>
  <c r="K173" i="12" s="1"/>
  <c r="J175" i="12"/>
  <c r="J174" i="12" s="1"/>
  <c r="J173" i="12" s="1"/>
  <c r="H175" i="12"/>
  <c r="H174" i="12" s="1"/>
  <c r="H173" i="12" s="1"/>
  <c r="G175" i="12"/>
  <c r="G174" i="12" s="1"/>
  <c r="G173" i="12" s="1"/>
  <c r="F175" i="12"/>
  <c r="E175" i="12"/>
  <c r="D175" i="12"/>
  <c r="D174" i="12" s="1"/>
  <c r="D173" i="12" s="1"/>
  <c r="M174" i="12"/>
  <c r="M173" i="12" s="1"/>
  <c r="E174" i="12"/>
  <c r="E173" i="12" s="1"/>
  <c r="O172" i="12"/>
  <c r="L172" i="12"/>
  <c r="I172" i="12"/>
  <c r="F172" i="12"/>
  <c r="C172" i="12" s="1"/>
  <c r="O171" i="12"/>
  <c r="L171" i="12"/>
  <c r="I171" i="12"/>
  <c r="F171" i="12"/>
  <c r="O170" i="12"/>
  <c r="L170" i="12"/>
  <c r="I170" i="12"/>
  <c r="F170" i="12"/>
  <c r="O169" i="12"/>
  <c r="L169" i="12"/>
  <c r="I169" i="12"/>
  <c r="F169" i="12"/>
  <c r="C169" i="12" s="1"/>
  <c r="O168" i="12"/>
  <c r="L168" i="12"/>
  <c r="I168" i="12"/>
  <c r="F168" i="12"/>
  <c r="C168" i="12" s="1"/>
  <c r="O167" i="12"/>
  <c r="O166" i="12" s="1"/>
  <c r="O165" i="12" s="1"/>
  <c r="L167" i="12"/>
  <c r="I167" i="12"/>
  <c r="F167" i="12"/>
  <c r="C167" i="12" s="1"/>
  <c r="N166" i="12"/>
  <c r="M166" i="12"/>
  <c r="M165" i="12" s="1"/>
  <c r="K166" i="12"/>
  <c r="K165" i="12" s="1"/>
  <c r="J166" i="12"/>
  <c r="I166" i="12"/>
  <c r="I165" i="12" s="1"/>
  <c r="H166" i="12"/>
  <c r="H165" i="12" s="1"/>
  <c r="G166" i="12"/>
  <c r="G165" i="12" s="1"/>
  <c r="E166" i="12"/>
  <c r="E165" i="12" s="1"/>
  <c r="D166" i="12"/>
  <c r="D165" i="12" s="1"/>
  <c r="N165" i="12"/>
  <c r="J165" i="12"/>
  <c r="O164" i="12"/>
  <c r="L164" i="12"/>
  <c r="I164" i="12"/>
  <c r="F164" i="12"/>
  <c r="C164" i="12" s="1"/>
  <c r="O163" i="12"/>
  <c r="L163" i="12"/>
  <c r="I163" i="12"/>
  <c r="F163" i="12"/>
  <c r="O162" i="12"/>
  <c r="L162" i="12"/>
  <c r="I162" i="12"/>
  <c r="F162" i="12"/>
  <c r="O161" i="12"/>
  <c r="L161" i="12"/>
  <c r="L160" i="12" s="1"/>
  <c r="I161" i="12"/>
  <c r="I160" i="12" s="1"/>
  <c r="F161" i="12"/>
  <c r="C161" i="12" s="1"/>
  <c r="O160" i="12"/>
  <c r="N160" i="12"/>
  <c r="M160" i="12"/>
  <c r="K160" i="12"/>
  <c r="J160" i="12"/>
  <c r="H160" i="12"/>
  <c r="G160" i="12"/>
  <c r="F160" i="12"/>
  <c r="E160" i="12"/>
  <c r="D160" i="12"/>
  <c r="O159" i="12"/>
  <c r="L159" i="12"/>
  <c r="I159" i="12"/>
  <c r="F159" i="12"/>
  <c r="O158" i="12"/>
  <c r="L158" i="12"/>
  <c r="I158" i="12"/>
  <c r="F158" i="12"/>
  <c r="O157" i="12"/>
  <c r="L157" i="12"/>
  <c r="I157" i="12"/>
  <c r="F157" i="12"/>
  <c r="O156" i="12"/>
  <c r="L156" i="12"/>
  <c r="I156" i="12"/>
  <c r="F156" i="12"/>
  <c r="C156" i="12" s="1"/>
  <c r="O155" i="12"/>
  <c r="L155" i="12"/>
  <c r="I155" i="12"/>
  <c r="F155" i="12"/>
  <c r="O154" i="12"/>
  <c r="L154" i="12"/>
  <c r="I154" i="12"/>
  <c r="F154" i="12"/>
  <c r="O153" i="12"/>
  <c r="L153" i="12"/>
  <c r="I153" i="12"/>
  <c r="F153" i="12"/>
  <c r="C153" i="12" s="1"/>
  <c r="O152" i="12"/>
  <c r="O151" i="12" s="1"/>
  <c r="L152" i="12"/>
  <c r="I152" i="12"/>
  <c r="I151" i="12" s="1"/>
  <c r="F152" i="12"/>
  <c r="C152" i="12"/>
  <c r="N151" i="12"/>
  <c r="M151" i="12"/>
  <c r="L151" i="12"/>
  <c r="K151" i="12"/>
  <c r="J151" i="12"/>
  <c r="H151" i="12"/>
  <c r="G151" i="12"/>
  <c r="E151" i="12"/>
  <c r="D151" i="12"/>
  <c r="O150" i="12"/>
  <c r="L150" i="12"/>
  <c r="I150" i="12"/>
  <c r="F150" i="12"/>
  <c r="O149" i="12"/>
  <c r="L149" i="12"/>
  <c r="I149" i="12"/>
  <c r="F149" i="12"/>
  <c r="O148" i="12"/>
  <c r="L148" i="12"/>
  <c r="I148" i="12"/>
  <c r="F148" i="12"/>
  <c r="C148" i="12"/>
  <c r="O147" i="12"/>
  <c r="L147" i="12"/>
  <c r="I147" i="12"/>
  <c r="F147" i="12"/>
  <c r="C147" i="12" s="1"/>
  <c r="O146" i="12"/>
  <c r="L146" i="12"/>
  <c r="I146" i="12"/>
  <c r="F146" i="12"/>
  <c r="C146" i="12" s="1"/>
  <c r="O145" i="12"/>
  <c r="L145" i="12"/>
  <c r="L144" i="12" s="1"/>
  <c r="I145" i="12"/>
  <c r="I144" i="12" s="1"/>
  <c r="F145" i="12"/>
  <c r="C145" i="12" s="1"/>
  <c r="O144" i="12"/>
  <c r="N144" i="12"/>
  <c r="M144" i="12"/>
  <c r="K144" i="12"/>
  <c r="J144" i="12"/>
  <c r="H144" i="12"/>
  <c r="G144" i="12"/>
  <c r="E144" i="12"/>
  <c r="D144" i="12"/>
  <c r="O143" i="12"/>
  <c r="L143" i="12"/>
  <c r="I143" i="12"/>
  <c r="F143" i="12"/>
  <c r="O142" i="12"/>
  <c r="O141" i="12" s="1"/>
  <c r="L142" i="12"/>
  <c r="I142" i="12"/>
  <c r="I141" i="12" s="1"/>
  <c r="F142" i="12"/>
  <c r="N141" i="12"/>
  <c r="M141" i="12"/>
  <c r="L141" i="12"/>
  <c r="K141" i="12"/>
  <c r="J141" i="12"/>
  <c r="H141" i="12"/>
  <c r="G141" i="12"/>
  <c r="F141" i="12"/>
  <c r="E141" i="12"/>
  <c r="D141" i="12"/>
  <c r="O140" i="12"/>
  <c r="L140" i="12"/>
  <c r="I140" i="12"/>
  <c r="F140" i="12"/>
  <c r="C140" i="12"/>
  <c r="O139" i="12"/>
  <c r="L139" i="12"/>
  <c r="I139" i="12"/>
  <c r="F139" i="12"/>
  <c r="C139" i="12" s="1"/>
  <c r="O138" i="12"/>
  <c r="L138" i="12"/>
  <c r="I138" i="12"/>
  <c r="F138" i="12"/>
  <c r="C138" i="12" s="1"/>
  <c r="O137" i="12"/>
  <c r="L137" i="12"/>
  <c r="L136" i="12" s="1"/>
  <c r="I137" i="12"/>
  <c r="I136" i="12" s="1"/>
  <c r="F137" i="12"/>
  <c r="C137" i="12" s="1"/>
  <c r="O136" i="12"/>
  <c r="N136" i="12"/>
  <c r="M136" i="12"/>
  <c r="K136" i="12"/>
  <c r="J136" i="12"/>
  <c r="H136" i="12"/>
  <c r="G136" i="12"/>
  <c r="E136" i="12"/>
  <c r="D136" i="12"/>
  <c r="O135" i="12"/>
  <c r="L135" i="12"/>
  <c r="I135" i="12"/>
  <c r="F135" i="12"/>
  <c r="O134" i="12"/>
  <c r="L134" i="12"/>
  <c r="I134" i="12"/>
  <c r="F134" i="12"/>
  <c r="O133" i="12"/>
  <c r="L133" i="12"/>
  <c r="I133" i="12"/>
  <c r="F133" i="12"/>
  <c r="C133" i="12" s="1"/>
  <c r="O132" i="12"/>
  <c r="O131" i="12" s="1"/>
  <c r="O130" i="12" s="1"/>
  <c r="L132" i="12"/>
  <c r="I132" i="12"/>
  <c r="I131" i="12" s="1"/>
  <c r="I130" i="12" s="1"/>
  <c r="F132" i="12"/>
  <c r="C132" i="12"/>
  <c r="N131" i="12"/>
  <c r="N130" i="12" s="1"/>
  <c r="M131" i="12"/>
  <c r="L131" i="12"/>
  <c r="K131" i="12"/>
  <c r="K130" i="12" s="1"/>
  <c r="J131" i="12"/>
  <c r="J130" i="12" s="1"/>
  <c r="H131" i="12"/>
  <c r="H130" i="12" s="1"/>
  <c r="G131" i="12"/>
  <c r="E131" i="12"/>
  <c r="D131" i="12"/>
  <c r="D130" i="12" s="1"/>
  <c r="M130" i="12"/>
  <c r="G130" i="12"/>
  <c r="E130" i="12"/>
  <c r="O129" i="12"/>
  <c r="L129" i="12"/>
  <c r="L128" i="12" s="1"/>
  <c r="I129" i="12"/>
  <c r="I128" i="12" s="1"/>
  <c r="F129" i="12"/>
  <c r="C129" i="12" s="1"/>
  <c r="O128" i="12"/>
  <c r="N128" i="12"/>
  <c r="M128" i="12"/>
  <c r="K128" i="12"/>
  <c r="J128" i="12"/>
  <c r="H128" i="12"/>
  <c r="G128" i="12"/>
  <c r="F128" i="12"/>
  <c r="E128" i="12"/>
  <c r="D128" i="12"/>
  <c r="O127" i="12"/>
  <c r="L127" i="12"/>
  <c r="I127" i="12"/>
  <c r="E127" i="12"/>
  <c r="F127" i="12" s="1"/>
  <c r="C127" i="12" s="1"/>
  <c r="O126" i="12"/>
  <c r="L126" i="12"/>
  <c r="I126" i="12"/>
  <c r="F126" i="12"/>
  <c r="C126" i="12" s="1"/>
  <c r="O125" i="12"/>
  <c r="L125" i="12"/>
  <c r="I125" i="12"/>
  <c r="D125" i="12"/>
  <c r="F125" i="12" s="1"/>
  <c r="O124" i="12"/>
  <c r="L124" i="12"/>
  <c r="I124" i="12"/>
  <c r="F124" i="12"/>
  <c r="O123" i="12"/>
  <c r="L123" i="12"/>
  <c r="I123" i="12"/>
  <c r="F123" i="12"/>
  <c r="C123" i="12" s="1"/>
  <c r="O122" i="12"/>
  <c r="N122" i="12"/>
  <c r="M122" i="12"/>
  <c r="K122" i="12"/>
  <c r="J122" i="12"/>
  <c r="H122" i="12"/>
  <c r="G122" i="12"/>
  <c r="E122" i="12"/>
  <c r="O121" i="12"/>
  <c r="L121" i="12"/>
  <c r="I121" i="12"/>
  <c r="F121" i="12"/>
  <c r="C121" i="12" s="1"/>
  <c r="O120" i="12"/>
  <c r="L120" i="12"/>
  <c r="I120" i="12"/>
  <c r="F120" i="12"/>
  <c r="O119" i="12"/>
  <c r="L119" i="12"/>
  <c r="I119" i="12"/>
  <c r="F119" i="12"/>
  <c r="C119" i="12" s="1"/>
  <c r="O118" i="12"/>
  <c r="O116" i="12" s="1"/>
  <c r="L118" i="12"/>
  <c r="I118" i="12"/>
  <c r="F118" i="12"/>
  <c r="C118" i="12" s="1"/>
  <c r="O117" i="12"/>
  <c r="L117" i="12"/>
  <c r="I117" i="12"/>
  <c r="I116" i="12" s="1"/>
  <c r="F117" i="12"/>
  <c r="N116" i="12"/>
  <c r="M116" i="12"/>
  <c r="K116" i="12"/>
  <c r="J116" i="12"/>
  <c r="H116" i="12"/>
  <c r="G116" i="12"/>
  <c r="E116" i="12"/>
  <c r="D116" i="12"/>
  <c r="O115" i="12"/>
  <c r="L115" i="12"/>
  <c r="I115" i="12"/>
  <c r="F115" i="12"/>
  <c r="O114" i="12"/>
  <c r="L114" i="12"/>
  <c r="I114" i="12"/>
  <c r="C114" i="12" s="1"/>
  <c r="F114" i="12"/>
  <c r="O113" i="12"/>
  <c r="O112" i="12" s="1"/>
  <c r="L113" i="12"/>
  <c r="I113" i="12"/>
  <c r="F113" i="12"/>
  <c r="N112" i="12"/>
  <c r="M112" i="12"/>
  <c r="K112" i="12"/>
  <c r="J112" i="12"/>
  <c r="I112" i="12"/>
  <c r="H112" i="12"/>
  <c r="G112" i="12"/>
  <c r="E112" i="12"/>
  <c r="D112" i="12"/>
  <c r="O111" i="12"/>
  <c r="L111" i="12"/>
  <c r="I111" i="12"/>
  <c r="F111" i="12"/>
  <c r="C111" i="12" s="1"/>
  <c r="O110" i="12"/>
  <c r="L110" i="12"/>
  <c r="I110" i="12"/>
  <c r="F110" i="12"/>
  <c r="C110" i="12" s="1"/>
  <c r="O109" i="12"/>
  <c r="L109" i="12"/>
  <c r="I109" i="12"/>
  <c r="F109" i="12"/>
  <c r="O108" i="12"/>
  <c r="L108" i="12"/>
  <c r="I108" i="12"/>
  <c r="F108" i="12"/>
  <c r="O107" i="12"/>
  <c r="L107" i="12"/>
  <c r="I107" i="12"/>
  <c r="F107" i="12"/>
  <c r="O106" i="12"/>
  <c r="L106" i="12"/>
  <c r="I106" i="12"/>
  <c r="F106" i="12"/>
  <c r="C106" i="12" s="1"/>
  <c r="O105" i="12"/>
  <c r="L105" i="12"/>
  <c r="I105" i="12"/>
  <c r="F105" i="12"/>
  <c r="O104" i="12"/>
  <c r="O103" i="12" s="1"/>
  <c r="L104" i="12"/>
  <c r="I104" i="12"/>
  <c r="F104" i="12"/>
  <c r="N103" i="12"/>
  <c r="M103" i="12"/>
  <c r="K103" i="12"/>
  <c r="J103" i="12"/>
  <c r="H103" i="12"/>
  <c r="G103" i="12"/>
  <c r="F103" i="12"/>
  <c r="E103" i="12"/>
  <c r="D103" i="12"/>
  <c r="O102" i="12"/>
  <c r="L102" i="12"/>
  <c r="I102" i="12"/>
  <c r="F102" i="12"/>
  <c r="C102" i="12"/>
  <c r="O101" i="12"/>
  <c r="L101" i="12"/>
  <c r="I101" i="12"/>
  <c r="F101" i="12"/>
  <c r="C101" i="12" s="1"/>
  <c r="O100" i="12"/>
  <c r="L100" i="12"/>
  <c r="I100" i="12"/>
  <c r="F100" i="12"/>
  <c r="C100" i="12" s="1"/>
  <c r="O99" i="12"/>
  <c r="L99" i="12"/>
  <c r="I99" i="12"/>
  <c r="F99" i="12"/>
  <c r="C99" i="12" s="1"/>
  <c r="O98" i="12"/>
  <c r="L98" i="12"/>
  <c r="I98" i="12"/>
  <c r="F98" i="12"/>
  <c r="C98" i="12" s="1"/>
  <c r="O97" i="12"/>
  <c r="L97" i="12"/>
  <c r="I97" i="12"/>
  <c r="F97" i="12"/>
  <c r="O96" i="12"/>
  <c r="L96" i="12"/>
  <c r="I96" i="12"/>
  <c r="I95" i="12" s="1"/>
  <c r="F96" i="12"/>
  <c r="N95" i="12"/>
  <c r="M95" i="12"/>
  <c r="K95" i="12"/>
  <c r="J95" i="12"/>
  <c r="H95" i="12"/>
  <c r="G95" i="12"/>
  <c r="F95" i="12"/>
  <c r="E95" i="12"/>
  <c r="D95" i="12"/>
  <c r="O94" i="12"/>
  <c r="L94" i="12"/>
  <c r="L89" i="12" s="1"/>
  <c r="I94" i="12"/>
  <c r="F94" i="12"/>
  <c r="C94" i="12" s="1"/>
  <c r="O93" i="12"/>
  <c r="L93" i="12"/>
  <c r="I93" i="12"/>
  <c r="F93" i="12"/>
  <c r="O92" i="12"/>
  <c r="L92" i="12"/>
  <c r="I92" i="12"/>
  <c r="F92" i="12"/>
  <c r="O91" i="12"/>
  <c r="L91" i="12"/>
  <c r="I91" i="12"/>
  <c r="F91" i="12"/>
  <c r="O90" i="12"/>
  <c r="O89" i="12" s="1"/>
  <c r="L90" i="12"/>
  <c r="I90" i="12"/>
  <c r="I89" i="12" s="1"/>
  <c r="F90" i="12"/>
  <c r="C90" i="12"/>
  <c r="N89" i="12"/>
  <c r="M89" i="12"/>
  <c r="K89" i="12"/>
  <c r="J89" i="12"/>
  <c r="H89" i="12"/>
  <c r="G89" i="12"/>
  <c r="E89" i="12"/>
  <c r="D89" i="12"/>
  <c r="O88" i="12"/>
  <c r="L88" i="12"/>
  <c r="I88" i="12"/>
  <c r="F88" i="12"/>
  <c r="O87" i="12"/>
  <c r="L87" i="12"/>
  <c r="I87" i="12"/>
  <c r="F87" i="12"/>
  <c r="O86" i="12"/>
  <c r="L86" i="12"/>
  <c r="I86" i="12"/>
  <c r="I84" i="12" s="1"/>
  <c r="F86" i="12"/>
  <c r="C86" i="12" s="1"/>
  <c r="O85" i="12"/>
  <c r="O84" i="12" s="1"/>
  <c r="L85" i="12"/>
  <c r="I85" i="12"/>
  <c r="F85" i="12"/>
  <c r="N84" i="12"/>
  <c r="M84" i="12"/>
  <c r="M83" i="12" s="1"/>
  <c r="K84" i="12"/>
  <c r="J84" i="12"/>
  <c r="H84" i="12"/>
  <c r="H83" i="12" s="1"/>
  <c r="G84" i="12"/>
  <c r="G83" i="12" s="1"/>
  <c r="E84" i="12"/>
  <c r="D84" i="12"/>
  <c r="N83" i="12"/>
  <c r="J83" i="12"/>
  <c r="E83" i="12"/>
  <c r="O82" i="12"/>
  <c r="L82" i="12"/>
  <c r="L80" i="12" s="1"/>
  <c r="I82" i="12"/>
  <c r="F82" i="12"/>
  <c r="C82" i="12"/>
  <c r="O81" i="12"/>
  <c r="L81" i="12"/>
  <c r="I81" i="12"/>
  <c r="I80" i="12" s="1"/>
  <c r="F81" i="12"/>
  <c r="C81" i="12" s="1"/>
  <c r="N80" i="12"/>
  <c r="M80" i="12"/>
  <c r="K80" i="12"/>
  <c r="J80" i="12"/>
  <c r="H80" i="12"/>
  <c r="G80" i="12"/>
  <c r="E80" i="12"/>
  <c r="D80" i="12"/>
  <c r="O79" i="12"/>
  <c r="L79" i="12"/>
  <c r="I79" i="12"/>
  <c r="F79" i="12"/>
  <c r="O78" i="12"/>
  <c r="O77" i="12" s="1"/>
  <c r="L78" i="12"/>
  <c r="L77" i="12" s="1"/>
  <c r="L76" i="12" s="1"/>
  <c r="I78" i="12"/>
  <c r="I77" i="12" s="1"/>
  <c r="F78" i="12"/>
  <c r="N77" i="12"/>
  <c r="N76" i="12" s="1"/>
  <c r="N75" i="12" s="1"/>
  <c r="M77" i="12"/>
  <c r="M76" i="12" s="1"/>
  <c r="K77" i="12"/>
  <c r="J77" i="12"/>
  <c r="J76" i="12" s="1"/>
  <c r="J75" i="12" s="1"/>
  <c r="H77" i="12"/>
  <c r="H76" i="12" s="1"/>
  <c r="G77" i="12"/>
  <c r="F77" i="12"/>
  <c r="E77" i="12"/>
  <c r="E76" i="12" s="1"/>
  <c r="E75" i="12" s="1"/>
  <c r="D77" i="12"/>
  <c r="D76" i="12" s="1"/>
  <c r="K76" i="12"/>
  <c r="G76" i="12"/>
  <c r="O74" i="12"/>
  <c r="L74" i="12"/>
  <c r="I74" i="12"/>
  <c r="F74" i="12"/>
  <c r="C74" i="12" s="1"/>
  <c r="O73" i="12"/>
  <c r="L73" i="12"/>
  <c r="I73" i="12"/>
  <c r="F73" i="12"/>
  <c r="O72" i="12"/>
  <c r="L72" i="12"/>
  <c r="I72" i="12"/>
  <c r="F72" i="12"/>
  <c r="O71" i="12"/>
  <c r="L71" i="12"/>
  <c r="I71" i="12"/>
  <c r="F71" i="12"/>
  <c r="O70" i="12"/>
  <c r="O69" i="12" s="1"/>
  <c r="L70" i="12"/>
  <c r="L69" i="12" s="1"/>
  <c r="L67" i="12" s="1"/>
  <c r="I70" i="12"/>
  <c r="C70" i="12" s="1"/>
  <c r="F70" i="12"/>
  <c r="N69" i="12"/>
  <c r="N67" i="12" s="1"/>
  <c r="N53" i="12" s="1"/>
  <c r="N52" i="12" s="1"/>
  <c r="N51" i="12" s="1"/>
  <c r="N50" i="12" s="1"/>
  <c r="M69" i="12"/>
  <c r="M67" i="12" s="1"/>
  <c r="K69" i="12"/>
  <c r="K67" i="12" s="1"/>
  <c r="J69" i="12"/>
  <c r="H69" i="12"/>
  <c r="H67" i="12" s="1"/>
  <c r="G69" i="12"/>
  <c r="G67" i="12" s="1"/>
  <c r="F69" i="12"/>
  <c r="E69" i="12"/>
  <c r="E67" i="12" s="1"/>
  <c r="D69" i="12"/>
  <c r="D67" i="12" s="1"/>
  <c r="O68" i="12"/>
  <c r="L68" i="12"/>
  <c r="I68" i="12"/>
  <c r="F68" i="12"/>
  <c r="J67" i="12"/>
  <c r="F67" i="12"/>
  <c r="O66" i="12"/>
  <c r="L66" i="12"/>
  <c r="I66" i="12"/>
  <c r="F66" i="12"/>
  <c r="O65" i="12"/>
  <c r="L65" i="12"/>
  <c r="I65" i="12"/>
  <c r="F65" i="12"/>
  <c r="O64" i="12"/>
  <c r="L64" i="12"/>
  <c r="I64" i="12"/>
  <c r="C64" i="12" s="1"/>
  <c r="F64" i="12"/>
  <c r="O63" i="12"/>
  <c r="L63" i="12"/>
  <c r="I63" i="12"/>
  <c r="F63" i="12"/>
  <c r="O62" i="12"/>
  <c r="L62" i="12"/>
  <c r="I62" i="12"/>
  <c r="F62" i="12"/>
  <c r="O61" i="12"/>
  <c r="L61" i="12"/>
  <c r="I61" i="12"/>
  <c r="F61" i="12"/>
  <c r="C61" i="12"/>
  <c r="O60" i="12"/>
  <c r="L60" i="12"/>
  <c r="I60" i="12"/>
  <c r="F60" i="12"/>
  <c r="C60" i="12" s="1"/>
  <c r="O59" i="12"/>
  <c r="L59" i="12"/>
  <c r="I59" i="12"/>
  <c r="I58" i="12" s="1"/>
  <c r="F59" i="12"/>
  <c r="O58" i="12"/>
  <c r="N58" i="12"/>
  <c r="M58" i="12"/>
  <c r="K58" i="12"/>
  <c r="J58" i="12"/>
  <c r="H58" i="12"/>
  <c r="G58" i="12"/>
  <c r="F58" i="12"/>
  <c r="E58" i="12"/>
  <c r="D58" i="12"/>
  <c r="O57" i="12"/>
  <c r="L57" i="12"/>
  <c r="C57" i="12" s="1"/>
  <c r="I57" i="12"/>
  <c r="F57" i="12"/>
  <c r="O56" i="12"/>
  <c r="L56" i="12"/>
  <c r="L55" i="12" s="1"/>
  <c r="I56" i="12"/>
  <c r="F56" i="12"/>
  <c r="C56" i="12" s="1"/>
  <c r="N55" i="12"/>
  <c r="M55" i="12"/>
  <c r="K55" i="12"/>
  <c r="J55" i="12"/>
  <c r="J54" i="12" s="1"/>
  <c r="J53" i="12" s="1"/>
  <c r="J52" i="12" s="1"/>
  <c r="I55" i="12"/>
  <c r="H55" i="12"/>
  <c r="H54" i="12" s="1"/>
  <c r="G55" i="12"/>
  <c r="E55" i="12"/>
  <c r="E54" i="12" s="1"/>
  <c r="E53" i="12" s="1"/>
  <c r="E52" i="12" s="1"/>
  <c r="E51" i="12" s="1"/>
  <c r="D55" i="12"/>
  <c r="D54" i="12" s="1"/>
  <c r="D53" i="12" s="1"/>
  <c r="N54" i="12"/>
  <c r="K54" i="12"/>
  <c r="K53" i="12" s="1"/>
  <c r="G54" i="12"/>
  <c r="H53" i="12"/>
  <c r="G53" i="12"/>
  <c r="O47" i="12"/>
  <c r="C47" i="12" s="1"/>
  <c r="O46" i="12"/>
  <c r="O45" i="12" s="1"/>
  <c r="C46" i="12"/>
  <c r="N45" i="12"/>
  <c r="M45" i="12"/>
  <c r="L44" i="12"/>
  <c r="L43" i="12" s="1"/>
  <c r="I44" i="12"/>
  <c r="F44" i="12"/>
  <c r="K43" i="12"/>
  <c r="J43" i="12"/>
  <c r="I43" i="12"/>
  <c r="H43" i="12"/>
  <c r="G43" i="12"/>
  <c r="F43" i="12"/>
  <c r="E43" i="12"/>
  <c r="D43" i="12"/>
  <c r="F42" i="12"/>
  <c r="C42" i="12" s="1"/>
  <c r="E41" i="12"/>
  <c r="D41" i="12"/>
  <c r="L40" i="12"/>
  <c r="C40" i="12" s="1"/>
  <c r="L39" i="12"/>
  <c r="C39" i="12" s="1"/>
  <c r="L38" i="12"/>
  <c r="C38" i="12" s="1"/>
  <c r="L37" i="12"/>
  <c r="C37" i="12" s="1"/>
  <c r="K36" i="12"/>
  <c r="J36" i="12"/>
  <c r="L35" i="12"/>
  <c r="C35" i="12" s="1"/>
  <c r="L34" i="12"/>
  <c r="C34" i="12" s="1"/>
  <c r="K33" i="12"/>
  <c r="J33" i="12"/>
  <c r="L32" i="12"/>
  <c r="C32" i="12" s="1"/>
  <c r="K31" i="12"/>
  <c r="J31" i="12"/>
  <c r="L30" i="12"/>
  <c r="C30" i="12" s="1"/>
  <c r="L29" i="12"/>
  <c r="C29" i="12" s="1"/>
  <c r="L28" i="12"/>
  <c r="C28" i="12" s="1"/>
  <c r="K27" i="12"/>
  <c r="J27" i="12"/>
  <c r="K26" i="12"/>
  <c r="J26" i="12"/>
  <c r="F25" i="12"/>
  <c r="E25" i="12"/>
  <c r="C25" i="12"/>
  <c r="I24" i="12"/>
  <c r="F24" i="12"/>
  <c r="C24" i="12" s="1"/>
  <c r="E24" i="12"/>
  <c r="O23" i="12"/>
  <c r="O21" i="12" s="1"/>
  <c r="O289" i="12" s="1"/>
  <c r="O288" i="12" s="1"/>
  <c r="L23" i="12"/>
  <c r="I23" i="12"/>
  <c r="D23" i="12"/>
  <c r="F23" i="12" s="1"/>
  <c r="F21" i="12" s="1"/>
  <c r="O22" i="12"/>
  <c r="L22" i="12"/>
  <c r="L21" i="12" s="1"/>
  <c r="I22" i="12"/>
  <c r="F22" i="12"/>
  <c r="C22" i="12" s="1"/>
  <c r="N21" i="12"/>
  <c r="N289" i="12" s="1"/>
  <c r="N288" i="12" s="1"/>
  <c r="M21" i="12"/>
  <c r="M289" i="12" s="1"/>
  <c r="M288" i="12" s="1"/>
  <c r="K21" i="12"/>
  <c r="K289" i="12" s="1"/>
  <c r="K288" i="12" s="1"/>
  <c r="J21" i="12"/>
  <c r="J289" i="12" s="1"/>
  <c r="J288" i="12" s="1"/>
  <c r="I21" i="12"/>
  <c r="I289" i="12" s="1"/>
  <c r="H21" i="12"/>
  <c r="H289" i="12" s="1"/>
  <c r="H288" i="12" s="1"/>
  <c r="G21" i="12"/>
  <c r="G289" i="12" s="1"/>
  <c r="G288" i="12" s="1"/>
  <c r="E21" i="12"/>
  <c r="E289" i="12" s="1"/>
  <c r="E288" i="12" s="1"/>
  <c r="D21" i="12"/>
  <c r="D289" i="12" s="1"/>
  <c r="D288" i="12" s="1"/>
  <c r="N20" i="12"/>
  <c r="M20" i="12"/>
  <c r="I20" i="12"/>
  <c r="H20" i="12"/>
  <c r="E20" i="12"/>
  <c r="D20" i="12"/>
  <c r="O298" i="11"/>
  <c r="L298" i="11"/>
  <c r="I298" i="11"/>
  <c r="C298" i="11" s="1"/>
  <c r="F298" i="11"/>
  <c r="O297" i="11"/>
  <c r="L297" i="11"/>
  <c r="I297" i="11"/>
  <c r="F297" i="11"/>
  <c r="O296" i="11"/>
  <c r="L296" i="11"/>
  <c r="I296" i="11"/>
  <c r="F296" i="11"/>
  <c r="C296" i="11" s="1"/>
  <c r="O295" i="11"/>
  <c r="L295" i="11"/>
  <c r="I295" i="11"/>
  <c r="F295" i="11"/>
  <c r="O294" i="11"/>
  <c r="L294" i="11"/>
  <c r="I294" i="11"/>
  <c r="C294" i="11" s="1"/>
  <c r="F294" i="11"/>
  <c r="O293" i="11"/>
  <c r="L293" i="11"/>
  <c r="I293" i="11"/>
  <c r="F293" i="11"/>
  <c r="O292" i="11"/>
  <c r="L292" i="11"/>
  <c r="C292" i="11" s="1"/>
  <c r="I292" i="11"/>
  <c r="F292" i="11"/>
  <c r="O291" i="11"/>
  <c r="L291" i="11"/>
  <c r="I291" i="11"/>
  <c r="F291" i="11"/>
  <c r="N290" i="11"/>
  <c r="M290" i="11"/>
  <c r="K290" i="11"/>
  <c r="J290" i="11"/>
  <c r="I290" i="11"/>
  <c r="H290" i="11"/>
  <c r="G290" i="11"/>
  <c r="E290" i="11"/>
  <c r="D290" i="11"/>
  <c r="O285" i="11"/>
  <c r="L285" i="11"/>
  <c r="I285" i="11"/>
  <c r="F285" i="11"/>
  <c r="C285" i="11" s="1"/>
  <c r="O284" i="11"/>
  <c r="O283" i="11" s="1"/>
  <c r="L284" i="11"/>
  <c r="I284" i="11"/>
  <c r="F284" i="11"/>
  <c r="C284" i="11" s="1"/>
  <c r="N283" i="11"/>
  <c r="M283" i="11"/>
  <c r="L283" i="11"/>
  <c r="K283" i="11"/>
  <c r="J283" i="11"/>
  <c r="I283" i="11"/>
  <c r="H283" i="11"/>
  <c r="G283" i="11"/>
  <c r="E283" i="11"/>
  <c r="D283" i="11"/>
  <c r="O282" i="11"/>
  <c r="O281" i="11" s="1"/>
  <c r="L282" i="11"/>
  <c r="I282" i="11"/>
  <c r="I281" i="11" s="1"/>
  <c r="F282" i="11"/>
  <c r="N281" i="11"/>
  <c r="M281" i="11"/>
  <c r="L281" i="11"/>
  <c r="K281" i="11"/>
  <c r="J281" i="11"/>
  <c r="H281" i="11"/>
  <c r="G281" i="11"/>
  <c r="F281" i="11"/>
  <c r="C281" i="11" s="1"/>
  <c r="E281" i="11"/>
  <c r="D281" i="11"/>
  <c r="O280" i="11"/>
  <c r="L280" i="11"/>
  <c r="C280" i="11" s="1"/>
  <c r="I280" i="11"/>
  <c r="F280" i="11"/>
  <c r="O279" i="11"/>
  <c r="L279" i="11"/>
  <c r="I279" i="11"/>
  <c r="F279" i="11"/>
  <c r="O278" i="11"/>
  <c r="L278" i="11"/>
  <c r="I278" i="11"/>
  <c r="F278" i="11"/>
  <c r="O277" i="11"/>
  <c r="L277" i="11"/>
  <c r="L276" i="11" s="1"/>
  <c r="I277" i="11"/>
  <c r="F277" i="11"/>
  <c r="O276" i="11"/>
  <c r="N276" i="11"/>
  <c r="M276" i="11"/>
  <c r="K276" i="11"/>
  <c r="J276" i="11"/>
  <c r="H276" i="11"/>
  <c r="G276" i="11"/>
  <c r="E276" i="11"/>
  <c r="D276" i="11"/>
  <c r="O275" i="11"/>
  <c r="L275" i="11"/>
  <c r="I275" i="11"/>
  <c r="F275" i="11"/>
  <c r="C275" i="11" s="1"/>
  <c r="O274" i="11"/>
  <c r="L274" i="11"/>
  <c r="I274" i="11"/>
  <c r="F274" i="11"/>
  <c r="C274" i="11" s="1"/>
  <c r="O273" i="11"/>
  <c r="L273" i="11"/>
  <c r="L272" i="11" s="1"/>
  <c r="I273" i="11"/>
  <c r="F273" i="11"/>
  <c r="C273" i="11" s="1"/>
  <c r="O272" i="11"/>
  <c r="N272" i="11"/>
  <c r="M272" i="11"/>
  <c r="K272" i="11"/>
  <c r="K270" i="11" s="1"/>
  <c r="K269" i="11" s="1"/>
  <c r="J272" i="11"/>
  <c r="H272" i="11"/>
  <c r="G272" i="11"/>
  <c r="G270" i="11" s="1"/>
  <c r="G269" i="11" s="1"/>
  <c r="F272" i="11"/>
  <c r="E272" i="11"/>
  <c r="D272" i="11"/>
  <c r="O271" i="11"/>
  <c r="L271" i="11"/>
  <c r="I271" i="11"/>
  <c r="F271" i="11"/>
  <c r="N270" i="11"/>
  <c r="N269" i="11" s="1"/>
  <c r="M270" i="11"/>
  <c r="M269" i="11" s="1"/>
  <c r="J270" i="11"/>
  <c r="H270" i="11"/>
  <c r="E270" i="11"/>
  <c r="E269" i="11" s="1"/>
  <c r="D270" i="11"/>
  <c r="J269" i="11"/>
  <c r="H269" i="11"/>
  <c r="D269" i="11"/>
  <c r="O268" i="11"/>
  <c r="L268" i="11"/>
  <c r="I268" i="11"/>
  <c r="F268" i="11"/>
  <c r="C268" i="11" s="1"/>
  <c r="O267" i="11"/>
  <c r="L267" i="11"/>
  <c r="I267" i="11"/>
  <c r="F267" i="11"/>
  <c r="O266" i="11"/>
  <c r="L266" i="11"/>
  <c r="I266" i="11"/>
  <c r="F266" i="11"/>
  <c r="O265" i="11"/>
  <c r="L265" i="11"/>
  <c r="L264" i="11" s="1"/>
  <c r="I265" i="11"/>
  <c r="F265" i="11"/>
  <c r="O264" i="11"/>
  <c r="N264" i="11"/>
  <c r="M264" i="11"/>
  <c r="K264" i="11"/>
  <c r="J264" i="11"/>
  <c r="H264" i="11"/>
  <c r="G264" i="11"/>
  <c r="E264" i="11"/>
  <c r="D264" i="11"/>
  <c r="O263" i="11"/>
  <c r="L263" i="11"/>
  <c r="I263" i="11"/>
  <c r="F263" i="11"/>
  <c r="O262" i="11"/>
  <c r="L262" i="11"/>
  <c r="I262" i="11"/>
  <c r="F262" i="11"/>
  <c r="O261" i="11"/>
  <c r="L261" i="11"/>
  <c r="L260" i="11" s="1"/>
  <c r="L259" i="11" s="1"/>
  <c r="I261" i="11"/>
  <c r="F261" i="11"/>
  <c r="O260" i="11"/>
  <c r="O259" i="11" s="1"/>
  <c r="N260" i="11"/>
  <c r="M260" i="11"/>
  <c r="K260" i="11"/>
  <c r="K259" i="11" s="1"/>
  <c r="J260" i="11"/>
  <c r="J259" i="11" s="1"/>
  <c r="H260" i="11"/>
  <c r="H259" i="11" s="1"/>
  <c r="G260" i="11"/>
  <c r="E260" i="11"/>
  <c r="D260" i="11"/>
  <c r="D259" i="11" s="1"/>
  <c r="N259" i="11"/>
  <c r="M259" i="11"/>
  <c r="E259" i="11"/>
  <c r="O258" i="11"/>
  <c r="L258" i="11"/>
  <c r="I258" i="11"/>
  <c r="F258" i="11"/>
  <c r="O257" i="11"/>
  <c r="L257" i="11"/>
  <c r="I257" i="11"/>
  <c r="F257" i="11"/>
  <c r="O256" i="11"/>
  <c r="L256" i="11"/>
  <c r="I256" i="11"/>
  <c r="F256" i="11"/>
  <c r="C256" i="11" s="1"/>
  <c r="O255" i="11"/>
  <c r="L255" i="11"/>
  <c r="I255" i="11"/>
  <c r="F255" i="11"/>
  <c r="O254" i="11"/>
  <c r="L254" i="11"/>
  <c r="I254" i="11"/>
  <c r="F254" i="11"/>
  <c r="O253" i="11"/>
  <c r="L253" i="11"/>
  <c r="L252" i="11" s="1"/>
  <c r="L251" i="11" s="1"/>
  <c r="I253" i="11"/>
  <c r="F253" i="11"/>
  <c r="O252" i="11"/>
  <c r="O251" i="11" s="1"/>
  <c r="N252" i="11"/>
  <c r="M252" i="11"/>
  <c r="K252" i="11"/>
  <c r="K251" i="11" s="1"/>
  <c r="J252" i="11"/>
  <c r="H252" i="11"/>
  <c r="G252" i="11"/>
  <c r="G251" i="11" s="1"/>
  <c r="E252" i="11"/>
  <c r="D252" i="11"/>
  <c r="N251" i="11"/>
  <c r="M251" i="11"/>
  <c r="J251" i="11"/>
  <c r="H251" i="11"/>
  <c r="E251" i="11"/>
  <c r="D251" i="11"/>
  <c r="O250" i="11"/>
  <c r="L250" i="11"/>
  <c r="I250" i="11"/>
  <c r="F250" i="11"/>
  <c r="O249" i="11"/>
  <c r="L249" i="11"/>
  <c r="I249" i="11"/>
  <c r="F249" i="11"/>
  <c r="O248" i="11"/>
  <c r="L248" i="11"/>
  <c r="I248" i="11"/>
  <c r="F248" i="11"/>
  <c r="C248" i="11" s="1"/>
  <c r="O247" i="11"/>
  <c r="O246" i="11" s="1"/>
  <c r="L247" i="11"/>
  <c r="I247" i="11"/>
  <c r="F247" i="11"/>
  <c r="N246" i="11"/>
  <c r="M246" i="11"/>
  <c r="K246" i="11"/>
  <c r="J246" i="11"/>
  <c r="I246" i="11"/>
  <c r="H246" i="11"/>
  <c r="G246" i="11"/>
  <c r="E246" i="11"/>
  <c r="D246" i="11"/>
  <c r="O245" i="11"/>
  <c r="L245" i="11"/>
  <c r="I245" i="11"/>
  <c r="F245" i="11"/>
  <c r="C245" i="11" s="1"/>
  <c r="O244" i="11"/>
  <c r="L244" i="11"/>
  <c r="I244" i="11"/>
  <c r="F244" i="11"/>
  <c r="C244" i="11" s="1"/>
  <c r="O243" i="11"/>
  <c r="L243" i="11"/>
  <c r="I243" i="11"/>
  <c r="F243" i="11"/>
  <c r="O242" i="11"/>
  <c r="L242" i="11"/>
  <c r="I242" i="11"/>
  <c r="F242" i="11"/>
  <c r="O241" i="11"/>
  <c r="L241" i="11"/>
  <c r="I241" i="11"/>
  <c r="F241" i="11"/>
  <c r="C241" i="11" s="1"/>
  <c r="O240" i="11"/>
  <c r="L240" i="11"/>
  <c r="I240" i="11"/>
  <c r="F240" i="11"/>
  <c r="C240" i="11" s="1"/>
  <c r="O239" i="11"/>
  <c r="O238" i="11" s="1"/>
  <c r="L239" i="11"/>
  <c r="I239" i="11"/>
  <c r="I238" i="11" s="1"/>
  <c r="F239" i="11"/>
  <c r="N238" i="11"/>
  <c r="M238" i="11"/>
  <c r="K238" i="11"/>
  <c r="J238" i="11"/>
  <c r="H238" i="11"/>
  <c r="G238" i="11"/>
  <c r="E238" i="11"/>
  <c r="D238" i="11"/>
  <c r="O237" i="11"/>
  <c r="L237" i="11"/>
  <c r="I237" i="11"/>
  <c r="F237" i="11"/>
  <c r="O236" i="11"/>
  <c r="O235" i="11" s="1"/>
  <c r="L236" i="11"/>
  <c r="L235" i="11" s="1"/>
  <c r="I236" i="11"/>
  <c r="I235" i="11" s="1"/>
  <c r="F236" i="11"/>
  <c r="C236" i="11"/>
  <c r="N235" i="11"/>
  <c r="M235" i="11"/>
  <c r="K235" i="11"/>
  <c r="J235" i="11"/>
  <c r="H235" i="11"/>
  <c r="G235" i="11"/>
  <c r="F235" i="11"/>
  <c r="E235" i="11"/>
  <c r="D235" i="11"/>
  <c r="O234" i="11"/>
  <c r="O233" i="11" s="1"/>
  <c r="L234" i="11"/>
  <c r="I234" i="11"/>
  <c r="I233" i="11" s="1"/>
  <c r="F234" i="11"/>
  <c r="N233" i="11"/>
  <c r="N231" i="11" s="1"/>
  <c r="N230" i="11" s="1"/>
  <c r="M233" i="11"/>
  <c r="M231" i="11" s="1"/>
  <c r="M230" i="11" s="1"/>
  <c r="L233" i="11"/>
  <c r="K233" i="11"/>
  <c r="J233" i="11"/>
  <c r="J231" i="11" s="1"/>
  <c r="H233" i="11"/>
  <c r="G233" i="11"/>
  <c r="F233" i="11"/>
  <c r="E233" i="11"/>
  <c r="E231" i="11" s="1"/>
  <c r="E230" i="11" s="1"/>
  <c r="D233" i="11"/>
  <c r="O232" i="11"/>
  <c r="O231" i="11" s="1"/>
  <c r="O230" i="11" s="1"/>
  <c r="L232" i="11"/>
  <c r="I232" i="11"/>
  <c r="F232" i="11"/>
  <c r="C232" i="11" s="1"/>
  <c r="K231" i="11"/>
  <c r="H231" i="11"/>
  <c r="G231" i="11"/>
  <c r="D231" i="11"/>
  <c r="O229" i="11"/>
  <c r="L229" i="11"/>
  <c r="I229" i="11"/>
  <c r="F229" i="11"/>
  <c r="O228" i="11"/>
  <c r="O227" i="11" s="1"/>
  <c r="L228" i="11"/>
  <c r="L227" i="11" s="1"/>
  <c r="I228" i="11"/>
  <c r="I227" i="11" s="1"/>
  <c r="F228" i="11"/>
  <c r="C228" i="11" s="1"/>
  <c r="N227" i="11"/>
  <c r="M227" i="11"/>
  <c r="K227" i="11"/>
  <c r="J227" i="11"/>
  <c r="H227" i="11"/>
  <c r="G227" i="11"/>
  <c r="E227" i="11"/>
  <c r="D227" i="11"/>
  <c r="O226" i="11"/>
  <c r="L226" i="11"/>
  <c r="I226" i="11"/>
  <c r="F226" i="11"/>
  <c r="O225" i="11"/>
  <c r="L225" i="11"/>
  <c r="I225" i="11"/>
  <c r="F225" i="11"/>
  <c r="O224" i="11"/>
  <c r="L224" i="11"/>
  <c r="I224" i="11"/>
  <c r="F224" i="11"/>
  <c r="C224" i="11" s="1"/>
  <c r="O223" i="11"/>
  <c r="L223" i="11"/>
  <c r="I223" i="11"/>
  <c r="F223" i="11"/>
  <c r="O222" i="11"/>
  <c r="L222" i="11"/>
  <c r="I222" i="11"/>
  <c r="F222" i="11"/>
  <c r="O221" i="11"/>
  <c r="L221" i="11"/>
  <c r="I221" i="11"/>
  <c r="F221" i="11"/>
  <c r="O220" i="11"/>
  <c r="L220" i="11"/>
  <c r="I220" i="11"/>
  <c r="F220" i="11"/>
  <c r="C220" i="11" s="1"/>
  <c r="O219" i="11"/>
  <c r="L219" i="11"/>
  <c r="I219" i="11"/>
  <c r="F219" i="11"/>
  <c r="O218" i="11"/>
  <c r="L218" i="11"/>
  <c r="I218" i="11"/>
  <c r="F218" i="11"/>
  <c r="O217" i="11"/>
  <c r="L217" i="11"/>
  <c r="I217" i="11"/>
  <c r="F217" i="11"/>
  <c r="O216" i="11"/>
  <c r="N216" i="11"/>
  <c r="M216" i="11"/>
  <c r="K216" i="11"/>
  <c r="J216" i="11"/>
  <c r="H216" i="11"/>
  <c r="G216" i="11"/>
  <c r="E216" i="11"/>
  <c r="D216" i="11"/>
  <c r="O215" i="11"/>
  <c r="L215" i="11"/>
  <c r="I215" i="11"/>
  <c r="F215" i="11"/>
  <c r="C215" i="11" s="1"/>
  <c r="O214" i="11"/>
  <c r="L214" i="11"/>
  <c r="I214" i="11"/>
  <c r="F214" i="11"/>
  <c r="C214" i="11" s="1"/>
  <c r="O213" i="11"/>
  <c r="L213" i="11"/>
  <c r="I213" i="11"/>
  <c r="F213" i="11"/>
  <c r="C213" i="11" s="1"/>
  <c r="O212" i="11"/>
  <c r="L212" i="11"/>
  <c r="I212" i="11"/>
  <c r="F212" i="11"/>
  <c r="C212" i="11" s="1"/>
  <c r="O211" i="11"/>
  <c r="L211" i="11"/>
  <c r="I211" i="11"/>
  <c r="F211" i="11"/>
  <c r="O210" i="11"/>
  <c r="L210" i="11"/>
  <c r="I210" i="11"/>
  <c r="F210" i="11"/>
  <c r="O209" i="11"/>
  <c r="L209" i="11"/>
  <c r="I209" i="11"/>
  <c r="F209" i="11"/>
  <c r="O208" i="11"/>
  <c r="L208" i="11"/>
  <c r="I208" i="11"/>
  <c r="F208" i="11"/>
  <c r="C208" i="11" s="1"/>
  <c r="O207" i="11"/>
  <c r="L207" i="11"/>
  <c r="I207" i="11"/>
  <c r="F207" i="11"/>
  <c r="O206" i="11"/>
  <c r="L206" i="11"/>
  <c r="I206" i="11"/>
  <c r="F206" i="11"/>
  <c r="N205" i="11"/>
  <c r="N204" i="11" s="1"/>
  <c r="M205" i="11"/>
  <c r="K205" i="11"/>
  <c r="J205" i="11"/>
  <c r="J204" i="11" s="1"/>
  <c r="H205" i="11"/>
  <c r="H204" i="11" s="1"/>
  <c r="G205" i="11"/>
  <c r="F205" i="11"/>
  <c r="E205" i="11"/>
  <c r="D205" i="11"/>
  <c r="D204" i="11" s="1"/>
  <c r="M204" i="11"/>
  <c r="K204" i="11"/>
  <c r="G204" i="11"/>
  <c r="E204" i="11"/>
  <c r="O203" i="11"/>
  <c r="L203" i="11"/>
  <c r="I203" i="11"/>
  <c r="F203" i="11"/>
  <c r="C203" i="11" s="1"/>
  <c r="O202" i="11"/>
  <c r="L202" i="11"/>
  <c r="I202" i="11"/>
  <c r="F202" i="11"/>
  <c r="O201" i="11"/>
  <c r="L201" i="11"/>
  <c r="I201" i="11"/>
  <c r="F201" i="11"/>
  <c r="C201" i="11" s="1"/>
  <c r="O200" i="11"/>
  <c r="O198" i="11" s="1"/>
  <c r="L200" i="11"/>
  <c r="I200" i="11"/>
  <c r="F200" i="11"/>
  <c r="C200" i="11" s="1"/>
  <c r="O199" i="11"/>
  <c r="L199" i="11"/>
  <c r="L198" i="11" s="1"/>
  <c r="I199" i="11"/>
  <c r="I198" i="11" s="1"/>
  <c r="I196" i="11" s="1"/>
  <c r="F199" i="11"/>
  <c r="N198" i="11"/>
  <c r="M198" i="11"/>
  <c r="M196" i="11" s="1"/>
  <c r="M195" i="11" s="1"/>
  <c r="M194" i="11" s="1"/>
  <c r="K198" i="11"/>
  <c r="J198" i="11"/>
  <c r="H198" i="11"/>
  <c r="H196" i="11" s="1"/>
  <c r="H195" i="11" s="1"/>
  <c r="G198" i="11"/>
  <c r="G196" i="11" s="1"/>
  <c r="G195" i="11" s="1"/>
  <c r="E198" i="11"/>
  <c r="E196" i="11" s="1"/>
  <c r="E195" i="11" s="1"/>
  <c r="E194" i="11" s="1"/>
  <c r="D198" i="11"/>
  <c r="D196" i="11" s="1"/>
  <c r="D195" i="11" s="1"/>
  <c r="O197" i="11"/>
  <c r="L197" i="11"/>
  <c r="I197" i="11"/>
  <c r="F197" i="11"/>
  <c r="N196" i="11"/>
  <c r="K196" i="11"/>
  <c r="K195" i="11" s="1"/>
  <c r="J196" i="11"/>
  <c r="O193" i="11"/>
  <c r="L193" i="11"/>
  <c r="L192" i="11" s="1"/>
  <c r="I193" i="11"/>
  <c r="I192" i="11" s="1"/>
  <c r="I191" i="11" s="1"/>
  <c r="F193" i="11"/>
  <c r="O192" i="11"/>
  <c r="O191" i="11" s="1"/>
  <c r="N192" i="11"/>
  <c r="M192" i="11"/>
  <c r="M191" i="11" s="1"/>
  <c r="K192" i="11"/>
  <c r="K191" i="11" s="1"/>
  <c r="J192" i="11"/>
  <c r="H192" i="11"/>
  <c r="G192" i="11"/>
  <c r="G191" i="11" s="1"/>
  <c r="F192" i="11"/>
  <c r="F191" i="11" s="1"/>
  <c r="F187" i="11" s="1"/>
  <c r="E192" i="11"/>
  <c r="E191" i="11" s="1"/>
  <c r="D192" i="11"/>
  <c r="D191" i="11" s="1"/>
  <c r="D187" i="11" s="1"/>
  <c r="N191" i="11"/>
  <c r="J191" i="11"/>
  <c r="H191" i="11"/>
  <c r="O190" i="11"/>
  <c r="L190" i="11"/>
  <c r="I190" i="11"/>
  <c r="F190" i="11"/>
  <c r="O189" i="11"/>
  <c r="L189" i="11"/>
  <c r="L188" i="11" s="1"/>
  <c r="I189" i="11"/>
  <c r="F189" i="11"/>
  <c r="O188" i="11"/>
  <c r="O187" i="11" s="1"/>
  <c r="N188" i="11"/>
  <c r="M188" i="11"/>
  <c r="M187" i="11" s="1"/>
  <c r="K188" i="11"/>
  <c r="K187" i="11" s="1"/>
  <c r="J188" i="11"/>
  <c r="J187" i="11" s="1"/>
  <c r="H188" i="11"/>
  <c r="G188" i="11"/>
  <c r="F188" i="11"/>
  <c r="E188" i="11"/>
  <c r="E187" i="11" s="1"/>
  <c r="D188" i="11"/>
  <c r="N187" i="11"/>
  <c r="H187" i="11"/>
  <c r="O186" i="11"/>
  <c r="L186" i="11"/>
  <c r="I186" i="11"/>
  <c r="F186" i="11"/>
  <c r="O185" i="11"/>
  <c r="L185" i="11"/>
  <c r="L184" i="11" s="1"/>
  <c r="I185" i="11"/>
  <c r="F185" i="11"/>
  <c r="F184" i="11" s="1"/>
  <c r="O184" i="11"/>
  <c r="N184" i="11"/>
  <c r="M184" i="11"/>
  <c r="K184" i="11"/>
  <c r="J184" i="11"/>
  <c r="H184" i="11"/>
  <c r="G184" i="11"/>
  <c r="E184" i="11"/>
  <c r="D184" i="11"/>
  <c r="O183" i="11"/>
  <c r="L183" i="11"/>
  <c r="I183" i="11"/>
  <c r="F183" i="11"/>
  <c r="O182" i="11"/>
  <c r="L182" i="11"/>
  <c r="I182" i="11"/>
  <c r="F182" i="11"/>
  <c r="O181" i="11"/>
  <c r="L181" i="11"/>
  <c r="I181" i="11"/>
  <c r="F181" i="11"/>
  <c r="O180" i="11"/>
  <c r="O179" i="11" s="1"/>
  <c r="L180" i="11"/>
  <c r="I180" i="11"/>
  <c r="I179" i="11" s="1"/>
  <c r="F180" i="11"/>
  <c r="C180" i="11"/>
  <c r="N179" i="11"/>
  <c r="M179" i="11"/>
  <c r="L179" i="11"/>
  <c r="K179" i="11"/>
  <c r="J179" i="11"/>
  <c r="H179" i="11"/>
  <c r="G179" i="11"/>
  <c r="E179" i="11"/>
  <c r="D179" i="11"/>
  <c r="O178" i="11"/>
  <c r="L178" i="11"/>
  <c r="I178" i="11"/>
  <c r="C178" i="11" s="1"/>
  <c r="F178" i="11"/>
  <c r="O177" i="11"/>
  <c r="L177" i="11"/>
  <c r="I177" i="11"/>
  <c r="F177" i="11"/>
  <c r="O176" i="11"/>
  <c r="O175" i="11" s="1"/>
  <c r="L176" i="11"/>
  <c r="I176" i="11"/>
  <c r="I175" i="11" s="1"/>
  <c r="I174" i="11" s="1"/>
  <c r="F176" i="11"/>
  <c r="N175" i="11"/>
  <c r="N174" i="11" s="1"/>
  <c r="N173" i="11" s="1"/>
  <c r="M175" i="11"/>
  <c r="M174" i="11" s="1"/>
  <c r="M173" i="11" s="1"/>
  <c r="L175" i="11"/>
  <c r="L174" i="11" s="1"/>
  <c r="K175" i="11"/>
  <c r="J175" i="11"/>
  <c r="J174" i="11" s="1"/>
  <c r="J173" i="11" s="1"/>
  <c r="H175" i="11"/>
  <c r="H174" i="11" s="1"/>
  <c r="H173" i="11" s="1"/>
  <c r="G175" i="11"/>
  <c r="F175" i="11"/>
  <c r="E175" i="11"/>
  <c r="D175" i="11"/>
  <c r="D174" i="11" s="1"/>
  <c r="D173" i="11" s="1"/>
  <c r="K174" i="11"/>
  <c r="K173" i="11" s="1"/>
  <c r="G174" i="11"/>
  <c r="G173" i="11" s="1"/>
  <c r="E174" i="11"/>
  <c r="E173" i="11" s="1"/>
  <c r="O172" i="11"/>
  <c r="L172" i="11"/>
  <c r="I172" i="11"/>
  <c r="F172" i="11"/>
  <c r="C172" i="11" s="1"/>
  <c r="O171" i="11"/>
  <c r="L171" i="11"/>
  <c r="I171" i="11"/>
  <c r="F171" i="11"/>
  <c r="O170" i="11"/>
  <c r="L170" i="11"/>
  <c r="I170" i="11"/>
  <c r="C170" i="11" s="1"/>
  <c r="F170" i="11"/>
  <c r="O169" i="11"/>
  <c r="L169" i="11"/>
  <c r="I169" i="11"/>
  <c r="F169" i="11"/>
  <c r="O168" i="11"/>
  <c r="L168" i="11"/>
  <c r="I168" i="11"/>
  <c r="I166" i="11" s="1"/>
  <c r="I165" i="11" s="1"/>
  <c r="F168" i="11"/>
  <c r="O167" i="11"/>
  <c r="L167" i="11"/>
  <c r="L166" i="11" s="1"/>
  <c r="L165" i="11" s="1"/>
  <c r="I167" i="11"/>
  <c r="F167" i="11"/>
  <c r="N166" i="11"/>
  <c r="M166" i="11"/>
  <c r="M165" i="11" s="1"/>
  <c r="K166" i="11"/>
  <c r="K165" i="11" s="1"/>
  <c r="J166" i="11"/>
  <c r="H166" i="11"/>
  <c r="H165" i="11" s="1"/>
  <c r="H75" i="11" s="1"/>
  <c r="G166" i="11"/>
  <c r="G165" i="11" s="1"/>
  <c r="E166" i="11"/>
  <c r="E165" i="11" s="1"/>
  <c r="D166" i="11"/>
  <c r="N165" i="11"/>
  <c r="J165" i="11"/>
  <c r="D165" i="11"/>
  <c r="O164" i="11"/>
  <c r="L164" i="11"/>
  <c r="I164" i="11"/>
  <c r="F164" i="11"/>
  <c r="C164" i="11"/>
  <c r="O163" i="11"/>
  <c r="L163" i="11"/>
  <c r="I163" i="11"/>
  <c r="F163" i="11"/>
  <c r="C163" i="11" s="1"/>
  <c r="O162" i="11"/>
  <c r="L162" i="11"/>
  <c r="I162" i="11"/>
  <c r="F162" i="11"/>
  <c r="O161" i="11"/>
  <c r="L161" i="11"/>
  <c r="L160" i="11" s="1"/>
  <c r="I161" i="11"/>
  <c r="F161" i="11"/>
  <c r="F160" i="11" s="1"/>
  <c r="O160" i="11"/>
  <c r="N160" i="11"/>
  <c r="M160" i="11"/>
  <c r="K160" i="11"/>
  <c r="J160" i="11"/>
  <c r="H160" i="11"/>
  <c r="G160" i="11"/>
  <c r="E160" i="11"/>
  <c r="D160" i="11"/>
  <c r="O159" i="11"/>
  <c r="L159" i="11"/>
  <c r="I159" i="11"/>
  <c r="F159" i="11"/>
  <c r="O158" i="11"/>
  <c r="L158" i="11"/>
  <c r="I158" i="11"/>
  <c r="C158" i="11" s="1"/>
  <c r="F158" i="11"/>
  <c r="O157" i="11"/>
  <c r="L157" i="11"/>
  <c r="I157" i="11"/>
  <c r="F157" i="11"/>
  <c r="O156" i="11"/>
  <c r="L156" i="11"/>
  <c r="I156" i="11"/>
  <c r="F156" i="11"/>
  <c r="C156" i="11" s="1"/>
  <c r="O155" i="11"/>
  <c r="L155" i="11"/>
  <c r="I155" i="11"/>
  <c r="F155" i="11"/>
  <c r="O154" i="11"/>
  <c r="L154" i="11"/>
  <c r="I154" i="11"/>
  <c r="F154" i="11"/>
  <c r="O153" i="11"/>
  <c r="L153" i="11"/>
  <c r="I153" i="11"/>
  <c r="F153" i="11"/>
  <c r="O152" i="11"/>
  <c r="O151" i="11" s="1"/>
  <c r="L152" i="11"/>
  <c r="C152" i="11" s="1"/>
  <c r="I152" i="11"/>
  <c r="F152" i="11"/>
  <c r="N151" i="11"/>
  <c r="M151" i="11"/>
  <c r="K151" i="11"/>
  <c r="J151" i="11"/>
  <c r="H151" i="11"/>
  <c r="G151" i="11"/>
  <c r="E151" i="11"/>
  <c r="D151" i="11"/>
  <c r="O150" i="11"/>
  <c r="L150" i="11"/>
  <c r="I150" i="11"/>
  <c r="F150" i="11"/>
  <c r="O149" i="11"/>
  <c r="L149" i="11"/>
  <c r="I149" i="11"/>
  <c r="F149" i="11"/>
  <c r="C149" i="11" s="1"/>
  <c r="O148" i="11"/>
  <c r="L148" i="11"/>
  <c r="I148" i="11"/>
  <c r="F148" i="11"/>
  <c r="C148" i="11" s="1"/>
  <c r="O147" i="11"/>
  <c r="L147" i="11"/>
  <c r="I147" i="11"/>
  <c r="F147" i="11"/>
  <c r="O146" i="11"/>
  <c r="L146" i="11"/>
  <c r="I146" i="11"/>
  <c r="C146" i="11" s="1"/>
  <c r="F146" i="11"/>
  <c r="O145" i="11"/>
  <c r="L145" i="11"/>
  <c r="L144" i="11" s="1"/>
  <c r="I145" i="11"/>
  <c r="F145" i="11"/>
  <c r="O144" i="11"/>
  <c r="N144" i="11"/>
  <c r="M144" i="11"/>
  <c r="K144" i="11"/>
  <c r="J144" i="11"/>
  <c r="H144" i="11"/>
  <c r="G144" i="11"/>
  <c r="E144" i="11"/>
  <c r="D144" i="11"/>
  <c r="O143" i="11"/>
  <c r="L143" i="11"/>
  <c r="I143" i="11"/>
  <c r="F143" i="11"/>
  <c r="O142" i="11"/>
  <c r="O141" i="11" s="1"/>
  <c r="L142" i="11"/>
  <c r="L141" i="11" s="1"/>
  <c r="I142" i="11"/>
  <c r="I141" i="11" s="1"/>
  <c r="F142" i="11"/>
  <c r="N141" i="11"/>
  <c r="M141" i="11"/>
  <c r="K141" i="11"/>
  <c r="J141" i="11"/>
  <c r="H141" i="11"/>
  <c r="G141" i="11"/>
  <c r="F141" i="11"/>
  <c r="E141" i="11"/>
  <c r="D141" i="11"/>
  <c r="O140" i="11"/>
  <c r="L140" i="11"/>
  <c r="I140" i="11"/>
  <c r="F140" i="11"/>
  <c r="C140" i="11" s="1"/>
  <c r="O139" i="11"/>
  <c r="L139" i="11"/>
  <c r="I139" i="11"/>
  <c r="F139" i="11"/>
  <c r="C139" i="11" s="1"/>
  <c r="O138" i="11"/>
  <c r="L138" i="11"/>
  <c r="I138" i="11"/>
  <c r="F138" i="11"/>
  <c r="O137" i="11"/>
  <c r="L137" i="11"/>
  <c r="L136" i="11" s="1"/>
  <c r="I137" i="11"/>
  <c r="F137" i="11"/>
  <c r="C137" i="11" s="1"/>
  <c r="O136" i="11"/>
  <c r="N136" i="11"/>
  <c r="M136" i="11"/>
  <c r="K136" i="11"/>
  <c r="J136" i="11"/>
  <c r="H136" i="11"/>
  <c r="G136" i="11"/>
  <c r="E136" i="11"/>
  <c r="D136" i="11"/>
  <c r="O135" i="11"/>
  <c r="L135" i="11"/>
  <c r="I135" i="11"/>
  <c r="F135" i="11"/>
  <c r="O134" i="11"/>
  <c r="L134" i="11"/>
  <c r="I134" i="11"/>
  <c r="C134" i="11" s="1"/>
  <c r="F134" i="11"/>
  <c r="O133" i="11"/>
  <c r="L133" i="11"/>
  <c r="I133" i="11"/>
  <c r="F133" i="11"/>
  <c r="O132" i="11"/>
  <c r="O131" i="11" s="1"/>
  <c r="O130" i="11" s="1"/>
  <c r="L132" i="11"/>
  <c r="L131" i="11" s="1"/>
  <c r="I132" i="11"/>
  <c r="I131" i="11" s="1"/>
  <c r="F132" i="11"/>
  <c r="C132" i="11"/>
  <c r="N131" i="11"/>
  <c r="N130" i="11" s="1"/>
  <c r="M131" i="11"/>
  <c r="K131" i="11"/>
  <c r="J131" i="11"/>
  <c r="J130" i="11" s="1"/>
  <c r="H131" i="11"/>
  <c r="H130" i="11" s="1"/>
  <c r="G131" i="11"/>
  <c r="E131" i="11"/>
  <c r="E130" i="11" s="1"/>
  <c r="D131" i="11"/>
  <c r="D130" i="11" s="1"/>
  <c r="M130" i="11"/>
  <c r="O129" i="11"/>
  <c r="L129" i="11"/>
  <c r="L128" i="11" s="1"/>
  <c r="I129" i="11"/>
  <c r="F129" i="11"/>
  <c r="O128" i="11"/>
  <c r="N128" i="11"/>
  <c r="M128" i="11"/>
  <c r="K128" i="11"/>
  <c r="J128" i="11"/>
  <c r="I128" i="11"/>
  <c r="H128" i="11"/>
  <c r="G128" i="11"/>
  <c r="F128" i="11"/>
  <c r="E128" i="11"/>
  <c r="D128" i="11"/>
  <c r="O127" i="11"/>
  <c r="L127" i="11"/>
  <c r="I127" i="11"/>
  <c r="F127" i="11"/>
  <c r="O126" i="11"/>
  <c r="L126" i="11"/>
  <c r="I126" i="11"/>
  <c r="C126" i="11" s="1"/>
  <c r="F126" i="11"/>
  <c r="O125" i="11"/>
  <c r="L125" i="11"/>
  <c r="I125" i="11"/>
  <c r="F125" i="11"/>
  <c r="C125" i="11" s="1"/>
  <c r="D125" i="11"/>
  <c r="O124" i="11"/>
  <c r="L124" i="11"/>
  <c r="I124" i="11"/>
  <c r="F124" i="11"/>
  <c r="O123" i="11"/>
  <c r="O122" i="11" s="1"/>
  <c r="L123" i="11"/>
  <c r="I123" i="11"/>
  <c r="F123" i="11"/>
  <c r="N122" i="11"/>
  <c r="M122" i="11"/>
  <c r="K122" i="11"/>
  <c r="J122" i="11"/>
  <c r="H122" i="11"/>
  <c r="G122" i="11"/>
  <c r="E122" i="11"/>
  <c r="D122" i="11"/>
  <c r="O121" i="11"/>
  <c r="L121" i="11"/>
  <c r="I121" i="11"/>
  <c r="F121" i="11"/>
  <c r="C121" i="11"/>
  <c r="O120" i="11"/>
  <c r="L120" i="11"/>
  <c r="I120" i="11"/>
  <c r="F120" i="11"/>
  <c r="C120" i="11" s="1"/>
  <c r="O119" i="11"/>
  <c r="L119" i="11"/>
  <c r="I119" i="11"/>
  <c r="F119" i="11"/>
  <c r="O118" i="11"/>
  <c r="L118" i="11"/>
  <c r="I118" i="11"/>
  <c r="F118" i="11"/>
  <c r="O117" i="11"/>
  <c r="O116" i="11" s="1"/>
  <c r="L117" i="11"/>
  <c r="I117" i="11"/>
  <c r="I116" i="11" s="1"/>
  <c r="F117" i="11"/>
  <c r="C117" i="11" s="1"/>
  <c r="N116" i="11"/>
  <c r="M116" i="11"/>
  <c r="K116" i="11"/>
  <c r="J116" i="11"/>
  <c r="H116" i="11"/>
  <c r="G116" i="11"/>
  <c r="F116" i="11"/>
  <c r="E116" i="11"/>
  <c r="D116" i="11"/>
  <c r="O115" i="11"/>
  <c r="L115" i="11"/>
  <c r="I115" i="11"/>
  <c r="F115" i="11"/>
  <c r="O114" i="11"/>
  <c r="L114" i="11"/>
  <c r="I114" i="11"/>
  <c r="F114" i="11"/>
  <c r="O113" i="11"/>
  <c r="O112" i="11" s="1"/>
  <c r="L113" i="11"/>
  <c r="L112" i="11" s="1"/>
  <c r="I113" i="11"/>
  <c r="C113" i="11" s="1"/>
  <c r="F113" i="11"/>
  <c r="N112" i="11"/>
  <c r="M112" i="11"/>
  <c r="K112" i="11"/>
  <c r="J112" i="11"/>
  <c r="H112" i="11"/>
  <c r="G112" i="11"/>
  <c r="F112" i="11"/>
  <c r="E112" i="11"/>
  <c r="D112" i="11"/>
  <c r="O111" i="11"/>
  <c r="L111" i="11"/>
  <c r="I111" i="11"/>
  <c r="F111" i="11"/>
  <c r="O110" i="11"/>
  <c r="L110" i="11"/>
  <c r="I110" i="11"/>
  <c r="F110" i="11"/>
  <c r="O109" i="11"/>
  <c r="L109" i="11"/>
  <c r="I109" i="11"/>
  <c r="F109" i="11"/>
  <c r="O108" i="11"/>
  <c r="L108" i="11"/>
  <c r="I108" i="11"/>
  <c r="F108" i="11"/>
  <c r="O107" i="11"/>
  <c r="L107" i="11"/>
  <c r="I107" i="11"/>
  <c r="F107" i="11"/>
  <c r="C107" i="11" s="1"/>
  <c r="O106" i="11"/>
  <c r="L106" i="11"/>
  <c r="I106" i="11"/>
  <c r="F106" i="11"/>
  <c r="O105" i="11"/>
  <c r="L105" i="11"/>
  <c r="I105" i="11"/>
  <c r="F105" i="11"/>
  <c r="O104" i="11"/>
  <c r="L104" i="11"/>
  <c r="L103" i="11" s="1"/>
  <c r="I104" i="11"/>
  <c r="F104" i="11"/>
  <c r="N103" i="11"/>
  <c r="M103" i="11"/>
  <c r="K103" i="11"/>
  <c r="J103" i="11"/>
  <c r="H103" i="11"/>
  <c r="G103" i="11"/>
  <c r="E103" i="11"/>
  <c r="D103" i="11"/>
  <c r="O102" i="11"/>
  <c r="L102" i="11"/>
  <c r="I102" i="11"/>
  <c r="F102" i="11"/>
  <c r="O101" i="11"/>
  <c r="L101" i="11"/>
  <c r="C101" i="11" s="1"/>
  <c r="I101" i="11"/>
  <c r="F101" i="11"/>
  <c r="O100" i="11"/>
  <c r="L100" i="11"/>
  <c r="I100" i="11"/>
  <c r="F100" i="11"/>
  <c r="C100" i="11" s="1"/>
  <c r="O99" i="11"/>
  <c r="L99" i="11"/>
  <c r="I99" i="11"/>
  <c r="F99" i="11"/>
  <c r="O98" i="11"/>
  <c r="L98" i="11"/>
  <c r="I98" i="11"/>
  <c r="F98" i="11"/>
  <c r="O97" i="11"/>
  <c r="L97" i="11"/>
  <c r="I97" i="11"/>
  <c r="F97" i="11"/>
  <c r="O96" i="11"/>
  <c r="L96" i="11"/>
  <c r="I96" i="11"/>
  <c r="F96" i="11"/>
  <c r="O95" i="11"/>
  <c r="N95" i="11"/>
  <c r="M95" i="11"/>
  <c r="K95" i="11"/>
  <c r="J95" i="11"/>
  <c r="H95" i="11"/>
  <c r="G95" i="11"/>
  <c r="E95" i="11"/>
  <c r="D95" i="11"/>
  <c r="O94" i="11"/>
  <c r="L94" i="11"/>
  <c r="I94" i="11"/>
  <c r="F94" i="11"/>
  <c r="C94" i="11" s="1"/>
  <c r="O93" i="11"/>
  <c r="L93" i="11"/>
  <c r="I93" i="11"/>
  <c r="F93" i="11"/>
  <c r="C93" i="11" s="1"/>
  <c r="O92" i="11"/>
  <c r="L92" i="11"/>
  <c r="I92" i="11"/>
  <c r="F92" i="11"/>
  <c r="O91" i="11"/>
  <c r="L91" i="11"/>
  <c r="I91" i="11"/>
  <c r="F91" i="11"/>
  <c r="C91" i="11" s="1"/>
  <c r="O90" i="11"/>
  <c r="L90" i="11"/>
  <c r="L89" i="11" s="1"/>
  <c r="I90" i="11"/>
  <c r="I89" i="11" s="1"/>
  <c r="F90" i="11"/>
  <c r="N89" i="11"/>
  <c r="M89" i="11"/>
  <c r="K89" i="11"/>
  <c r="J89" i="11"/>
  <c r="H89" i="11"/>
  <c r="G89" i="11"/>
  <c r="E89" i="11"/>
  <c r="D89" i="11"/>
  <c r="O88" i="11"/>
  <c r="L88" i="11"/>
  <c r="I88" i="11"/>
  <c r="F88" i="11"/>
  <c r="O87" i="11"/>
  <c r="L87" i="11"/>
  <c r="I87" i="11"/>
  <c r="C87" i="11" s="1"/>
  <c r="F87" i="11"/>
  <c r="O86" i="11"/>
  <c r="L86" i="11"/>
  <c r="I86" i="11"/>
  <c r="F86" i="11"/>
  <c r="O85" i="11"/>
  <c r="O84" i="11" s="1"/>
  <c r="L85" i="11"/>
  <c r="I85" i="11"/>
  <c r="F85" i="11"/>
  <c r="N84" i="11"/>
  <c r="M84" i="11"/>
  <c r="K84" i="11"/>
  <c r="J84" i="11"/>
  <c r="J83" i="11" s="1"/>
  <c r="H84" i="11"/>
  <c r="G84" i="11"/>
  <c r="E84" i="11"/>
  <c r="D84" i="11"/>
  <c r="D83" i="11" s="1"/>
  <c r="D75" i="11" s="1"/>
  <c r="M83" i="11"/>
  <c r="H83" i="11"/>
  <c r="O82" i="11"/>
  <c r="L82" i="11"/>
  <c r="I82" i="11"/>
  <c r="F82" i="11"/>
  <c r="O81" i="11"/>
  <c r="L81" i="11"/>
  <c r="C81" i="11" s="1"/>
  <c r="I81" i="11"/>
  <c r="I80" i="11" s="1"/>
  <c r="F81" i="11"/>
  <c r="O80" i="11"/>
  <c r="N80" i="11"/>
  <c r="M80" i="11"/>
  <c r="K80" i="11"/>
  <c r="J80" i="11"/>
  <c r="H80" i="11"/>
  <c r="G80" i="11"/>
  <c r="F80" i="11"/>
  <c r="E80" i="11"/>
  <c r="D80" i="11"/>
  <c r="O79" i="11"/>
  <c r="L79" i="11"/>
  <c r="I79" i="11"/>
  <c r="F79" i="11"/>
  <c r="C79" i="11" s="1"/>
  <c r="O78" i="11"/>
  <c r="L78" i="11"/>
  <c r="L77" i="11" s="1"/>
  <c r="I78" i="11"/>
  <c r="I77" i="11" s="1"/>
  <c r="I76" i="11" s="1"/>
  <c r="F78" i="11"/>
  <c r="C78" i="11" s="1"/>
  <c r="O77" i="11"/>
  <c r="N77" i="11"/>
  <c r="N76" i="11" s="1"/>
  <c r="M77" i="11"/>
  <c r="M76" i="11" s="1"/>
  <c r="M75" i="11" s="1"/>
  <c r="K77" i="11"/>
  <c r="J77" i="11"/>
  <c r="J76" i="11" s="1"/>
  <c r="H77" i="11"/>
  <c r="G77" i="11"/>
  <c r="G76" i="11" s="1"/>
  <c r="F77" i="11"/>
  <c r="C77" i="11" s="1"/>
  <c r="E77" i="11"/>
  <c r="E76" i="11" s="1"/>
  <c r="D77" i="11"/>
  <c r="O76" i="11"/>
  <c r="K76" i="11"/>
  <c r="H76" i="11"/>
  <c r="D76" i="11"/>
  <c r="O74" i="11"/>
  <c r="L74" i="11"/>
  <c r="I74" i="11"/>
  <c r="F74" i="11"/>
  <c r="O73" i="11"/>
  <c r="L73" i="11"/>
  <c r="I73" i="11"/>
  <c r="F73" i="11"/>
  <c r="O72" i="11"/>
  <c r="L72" i="11"/>
  <c r="I72" i="11"/>
  <c r="F72" i="11"/>
  <c r="C72" i="11" s="1"/>
  <c r="O71" i="11"/>
  <c r="L71" i="11"/>
  <c r="I71" i="11"/>
  <c r="F71" i="11"/>
  <c r="O70" i="11"/>
  <c r="L70" i="11"/>
  <c r="L69" i="11" s="1"/>
  <c r="I70" i="11"/>
  <c r="I69" i="11" s="1"/>
  <c r="I67" i="11" s="1"/>
  <c r="F70" i="11"/>
  <c r="N69" i="11"/>
  <c r="N67" i="11" s="1"/>
  <c r="M69" i="11"/>
  <c r="K69" i="11"/>
  <c r="K67" i="11" s="1"/>
  <c r="J69" i="11"/>
  <c r="J67" i="11" s="1"/>
  <c r="H69" i="11"/>
  <c r="G69" i="11"/>
  <c r="G67" i="11" s="1"/>
  <c r="F69" i="11"/>
  <c r="E69" i="11"/>
  <c r="D69" i="11"/>
  <c r="O68" i="11"/>
  <c r="L68" i="11"/>
  <c r="I68" i="11"/>
  <c r="F68" i="11"/>
  <c r="M67" i="11"/>
  <c r="H67" i="11"/>
  <c r="E67" i="11"/>
  <c r="D67" i="11"/>
  <c r="O66" i="11"/>
  <c r="L66" i="11"/>
  <c r="I66" i="11"/>
  <c r="F66" i="11"/>
  <c r="O65" i="11"/>
  <c r="L65" i="11"/>
  <c r="C65" i="11" s="1"/>
  <c r="I65" i="11"/>
  <c r="F65" i="11"/>
  <c r="O64" i="11"/>
  <c r="L64" i="11"/>
  <c r="C64" i="11" s="1"/>
  <c r="I64" i="11"/>
  <c r="F64" i="11"/>
  <c r="O63" i="11"/>
  <c r="L63" i="11"/>
  <c r="I63" i="11"/>
  <c r="F63" i="11"/>
  <c r="O62" i="11"/>
  <c r="L62" i="11"/>
  <c r="I62" i="11"/>
  <c r="F62" i="11"/>
  <c r="C62" i="11" s="1"/>
  <c r="O61" i="11"/>
  <c r="L61" i="11"/>
  <c r="I61" i="11"/>
  <c r="F61" i="11"/>
  <c r="O60" i="11"/>
  <c r="L60" i="11"/>
  <c r="I60" i="11"/>
  <c r="F60" i="11"/>
  <c r="C60" i="11" s="1"/>
  <c r="O59" i="11"/>
  <c r="L59" i="11"/>
  <c r="I59" i="11"/>
  <c r="I58" i="11" s="1"/>
  <c r="I54" i="11" s="1"/>
  <c r="I53" i="11" s="1"/>
  <c r="F59" i="11"/>
  <c r="F58" i="11" s="1"/>
  <c r="N58" i="11"/>
  <c r="M58" i="11"/>
  <c r="K58" i="11"/>
  <c r="J58" i="11"/>
  <c r="H58" i="11"/>
  <c r="G58" i="11"/>
  <c r="E58" i="11"/>
  <c r="D58" i="11"/>
  <c r="O57" i="11"/>
  <c r="L57" i="11"/>
  <c r="C57" i="11" s="1"/>
  <c r="I57" i="11"/>
  <c r="F57" i="11"/>
  <c r="O56" i="11"/>
  <c r="O55" i="11" s="1"/>
  <c r="L56" i="11"/>
  <c r="L55" i="11" s="1"/>
  <c r="I56" i="11"/>
  <c r="C56" i="11" s="1"/>
  <c r="F56" i="11"/>
  <c r="F55" i="11" s="1"/>
  <c r="N55" i="11"/>
  <c r="M55" i="11"/>
  <c r="K55" i="11"/>
  <c r="K54" i="11" s="1"/>
  <c r="K53" i="11" s="1"/>
  <c r="J55" i="11"/>
  <c r="I55" i="11"/>
  <c r="H55" i="11"/>
  <c r="H54" i="11" s="1"/>
  <c r="H53" i="11" s="1"/>
  <c r="G55" i="11"/>
  <c r="G54" i="11" s="1"/>
  <c r="E55" i="11"/>
  <c r="D55" i="11"/>
  <c r="D54" i="11" s="1"/>
  <c r="D53" i="11" s="1"/>
  <c r="N54" i="11"/>
  <c r="M54" i="11"/>
  <c r="M53" i="11" s="1"/>
  <c r="J54" i="11"/>
  <c r="E54" i="11"/>
  <c r="E53" i="11" s="1"/>
  <c r="O47" i="11"/>
  <c r="O45" i="11" s="1"/>
  <c r="O46" i="11"/>
  <c r="C46" i="11" s="1"/>
  <c r="N45" i="11"/>
  <c r="M45" i="11"/>
  <c r="L44" i="11"/>
  <c r="I44" i="11"/>
  <c r="I43" i="11" s="1"/>
  <c r="F44" i="11"/>
  <c r="C44" i="11" s="1"/>
  <c r="L43" i="11"/>
  <c r="K43" i="11"/>
  <c r="J43" i="11"/>
  <c r="H43" i="11"/>
  <c r="G43" i="11"/>
  <c r="E43" i="11"/>
  <c r="D43" i="11"/>
  <c r="F42" i="11"/>
  <c r="C42" i="11" s="1"/>
  <c r="E41" i="11"/>
  <c r="D41" i="11"/>
  <c r="L40" i="11"/>
  <c r="C40" i="11" s="1"/>
  <c r="L39" i="11"/>
  <c r="C39" i="11" s="1"/>
  <c r="L38" i="11"/>
  <c r="C38" i="11"/>
  <c r="L37" i="11"/>
  <c r="C37" i="11" s="1"/>
  <c r="L36" i="11"/>
  <c r="C36" i="11" s="1"/>
  <c r="K36" i="11"/>
  <c r="J36" i="11"/>
  <c r="L35" i="11"/>
  <c r="C35" i="11"/>
  <c r="L34" i="11"/>
  <c r="C34" i="11" s="1"/>
  <c r="L33" i="11"/>
  <c r="C33" i="11" s="1"/>
  <c r="K33" i="11"/>
  <c r="J33" i="11"/>
  <c r="L32" i="11"/>
  <c r="L31" i="11" s="1"/>
  <c r="C32" i="11"/>
  <c r="K31" i="11"/>
  <c r="J31" i="11"/>
  <c r="L30" i="11"/>
  <c r="C30" i="11" s="1"/>
  <c r="L29" i="11"/>
  <c r="C29" i="11" s="1"/>
  <c r="L28" i="11"/>
  <c r="C28" i="11" s="1"/>
  <c r="L27" i="11"/>
  <c r="C27" i="11" s="1"/>
  <c r="K27" i="11"/>
  <c r="J27" i="11"/>
  <c r="K26" i="11"/>
  <c r="J26" i="11"/>
  <c r="F25" i="11"/>
  <c r="C25" i="11" s="1"/>
  <c r="I24" i="11"/>
  <c r="O23" i="11"/>
  <c r="L23" i="11"/>
  <c r="I23" i="11"/>
  <c r="F23" i="11"/>
  <c r="C23" i="11" s="1"/>
  <c r="O22" i="11"/>
  <c r="L22" i="11"/>
  <c r="L21" i="11" s="1"/>
  <c r="I22" i="11"/>
  <c r="I21" i="11" s="1"/>
  <c r="F22" i="11"/>
  <c r="C22" i="11" s="1"/>
  <c r="O21" i="11"/>
  <c r="O289" i="11" s="1"/>
  <c r="N21" i="11"/>
  <c r="N289" i="11" s="1"/>
  <c r="N288" i="11" s="1"/>
  <c r="M21" i="11"/>
  <c r="M289" i="11" s="1"/>
  <c r="M288" i="11" s="1"/>
  <c r="K21" i="11"/>
  <c r="K289" i="11" s="1"/>
  <c r="K288" i="11" s="1"/>
  <c r="J21" i="11"/>
  <c r="J289" i="11" s="1"/>
  <c r="J288" i="11" s="1"/>
  <c r="H21" i="11"/>
  <c r="H289" i="11" s="1"/>
  <c r="H288" i="11" s="1"/>
  <c r="G21" i="11"/>
  <c r="G289" i="11" s="1"/>
  <c r="G288" i="11" s="1"/>
  <c r="F21" i="11"/>
  <c r="E21" i="11"/>
  <c r="E289" i="11" s="1"/>
  <c r="E288" i="11" s="1"/>
  <c r="D21" i="11"/>
  <c r="D289" i="11" s="1"/>
  <c r="D288" i="11" s="1"/>
  <c r="K20" i="11"/>
  <c r="H20" i="11"/>
  <c r="G20" i="11"/>
  <c r="D187" i="12" l="1"/>
  <c r="H187" i="12"/>
  <c r="H52" i="11"/>
  <c r="O58" i="11"/>
  <c r="C61" i="11"/>
  <c r="J53" i="11"/>
  <c r="C70" i="11"/>
  <c r="C71" i="11"/>
  <c r="O69" i="11"/>
  <c r="C82" i="11"/>
  <c r="I84" i="11"/>
  <c r="G83" i="11"/>
  <c r="G75" i="11" s="1"/>
  <c r="C97" i="11"/>
  <c r="C104" i="11"/>
  <c r="C106" i="11"/>
  <c r="O103" i="11"/>
  <c r="C114" i="11"/>
  <c r="L116" i="11"/>
  <c r="C129" i="11"/>
  <c r="C133" i="11"/>
  <c r="C135" i="11"/>
  <c r="C143" i="11"/>
  <c r="L151" i="11"/>
  <c r="C153" i="11"/>
  <c r="C155" i="11"/>
  <c r="C167" i="11"/>
  <c r="C168" i="11"/>
  <c r="O166" i="11"/>
  <c r="O165" i="11" s="1"/>
  <c r="C176" i="11"/>
  <c r="C182" i="11"/>
  <c r="C190" i="11"/>
  <c r="C199" i="11"/>
  <c r="O196" i="11"/>
  <c r="H230" i="11"/>
  <c r="J230" i="11"/>
  <c r="C237" i="11"/>
  <c r="L238" i="11"/>
  <c r="C247" i="11"/>
  <c r="K230" i="11"/>
  <c r="C253" i="11"/>
  <c r="C254" i="11"/>
  <c r="C255" i="11"/>
  <c r="C261" i="11"/>
  <c r="C262" i="11"/>
  <c r="C263" i="11"/>
  <c r="C271" i="11"/>
  <c r="C278" i="11"/>
  <c r="F283" i="11"/>
  <c r="C293" i="11"/>
  <c r="C295" i="11"/>
  <c r="L112" i="12"/>
  <c r="C149" i="12"/>
  <c r="C150" i="12"/>
  <c r="L166" i="12"/>
  <c r="L165" i="12" s="1"/>
  <c r="C193" i="12"/>
  <c r="C197" i="12"/>
  <c r="C214" i="12"/>
  <c r="C215" i="12"/>
  <c r="C225" i="12"/>
  <c r="C226" i="12"/>
  <c r="C229" i="12"/>
  <c r="C239" i="12"/>
  <c r="C247" i="12"/>
  <c r="C257" i="12"/>
  <c r="C266" i="12"/>
  <c r="C275" i="12"/>
  <c r="C298" i="12"/>
  <c r="H20" i="13"/>
  <c r="L27" i="13"/>
  <c r="L31" i="13"/>
  <c r="C31" i="13" s="1"/>
  <c r="D195" i="14"/>
  <c r="D194" i="14" s="1"/>
  <c r="D52" i="11"/>
  <c r="C74" i="11"/>
  <c r="E75" i="11"/>
  <c r="E52" i="11" s="1"/>
  <c r="E51" i="11" s="1"/>
  <c r="E83" i="11"/>
  <c r="F89" i="11"/>
  <c r="C89" i="11" s="1"/>
  <c r="O89" i="11"/>
  <c r="C96" i="11"/>
  <c r="C105" i="11"/>
  <c r="C111" i="11"/>
  <c r="C115" i="11"/>
  <c r="C127" i="11"/>
  <c r="K130" i="11"/>
  <c r="C145" i="11"/>
  <c r="C147" i="11"/>
  <c r="I151" i="11"/>
  <c r="C154" i="11"/>
  <c r="C157" i="11"/>
  <c r="C159" i="11"/>
  <c r="C169" i="11"/>
  <c r="C171" i="11"/>
  <c r="C177" i="11"/>
  <c r="C186" i="11"/>
  <c r="N195" i="11"/>
  <c r="N194" i="11" s="1"/>
  <c r="O205" i="11"/>
  <c r="O204" i="11" s="1"/>
  <c r="L205" i="11"/>
  <c r="C217" i="11"/>
  <c r="C218" i="11"/>
  <c r="C219" i="11"/>
  <c r="F227" i="11"/>
  <c r="C234" i="11"/>
  <c r="C239" i="11"/>
  <c r="C249" i="11"/>
  <c r="C250" i="11"/>
  <c r="I252" i="11"/>
  <c r="I251" i="11" s="1"/>
  <c r="C257" i="11"/>
  <c r="C258" i="11"/>
  <c r="G259" i="11"/>
  <c r="G230" i="11" s="1"/>
  <c r="I260" i="11"/>
  <c r="C265" i="11"/>
  <c r="C266" i="11"/>
  <c r="C267" i="11"/>
  <c r="O270" i="11"/>
  <c r="O269" i="11" s="1"/>
  <c r="C297" i="11"/>
  <c r="J20" i="12"/>
  <c r="M54" i="12"/>
  <c r="M53" i="12" s="1"/>
  <c r="I54" i="12"/>
  <c r="C63" i="12"/>
  <c r="C78" i="12"/>
  <c r="L84" i="12"/>
  <c r="C91" i="12"/>
  <c r="C92" i="12"/>
  <c r="C93" i="12"/>
  <c r="L103" i="12"/>
  <c r="C113" i="12"/>
  <c r="C120" i="12"/>
  <c r="C124" i="12"/>
  <c r="C162" i="12"/>
  <c r="C163" i="12"/>
  <c r="C184" i="12"/>
  <c r="O198" i="12"/>
  <c r="O196" i="12" s="1"/>
  <c r="O195" i="12" s="1"/>
  <c r="L205" i="12"/>
  <c r="L204" i="12" s="1"/>
  <c r="C274" i="12"/>
  <c r="C279" i="12"/>
  <c r="C291" i="12"/>
  <c r="M20" i="13"/>
  <c r="C24" i="13"/>
  <c r="C34" i="13"/>
  <c r="J26" i="13"/>
  <c r="F289" i="11"/>
  <c r="F41" i="11"/>
  <c r="C41" i="11" s="1"/>
  <c r="F43" i="11"/>
  <c r="C43" i="11" s="1"/>
  <c r="C47" i="11"/>
  <c r="C63" i="11"/>
  <c r="C68" i="11"/>
  <c r="L67" i="11"/>
  <c r="O83" i="11"/>
  <c r="C88" i="11"/>
  <c r="I103" i="11"/>
  <c r="C116" i="11"/>
  <c r="C128" i="11"/>
  <c r="G130" i="11"/>
  <c r="C138" i="11"/>
  <c r="H194" i="11"/>
  <c r="C202" i="11"/>
  <c r="J195" i="11"/>
  <c r="J194" i="11" s="1"/>
  <c r="C206" i="11"/>
  <c r="C207" i="11"/>
  <c r="I216" i="11"/>
  <c r="C221" i="11"/>
  <c r="C222" i="11"/>
  <c r="C223" i="11"/>
  <c r="C229" i="11"/>
  <c r="D230" i="11"/>
  <c r="C242" i="11"/>
  <c r="C243" i="11"/>
  <c r="I264" i="11"/>
  <c r="L290" i="11"/>
  <c r="L31" i="12"/>
  <c r="C31" i="12" s="1"/>
  <c r="C44" i="12"/>
  <c r="C62" i="12"/>
  <c r="C65" i="12"/>
  <c r="C71" i="12"/>
  <c r="C72" i="12"/>
  <c r="C73" i="12"/>
  <c r="C79" i="12"/>
  <c r="C85" i="12"/>
  <c r="O95" i="12"/>
  <c r="L95" i="12"/>
  <c r="C104" i="12"/>
  <c r="C105" i="12"/>
  <c r="C115" i="12"/>
  <c r="L116" i="12"/>
  <c r="L122" i="12"/>
  <c r="C128" i="12"/>
  <c r="C134" i="12"/>
  <c r="C135" i="12"/>
  <c r="C142" i="12"/>
  <c r="C143" i="12"/>
  <c r="C154" i="12"/>
  <c r="C155" i="12"/>
  <c r="C170" i="12"/>
  <c r="C171" i="12"/>
  <c r="C199" i="12"/>
  <c r="C219" i="12"/>
  <c r="F227" i="12"/>
  <c r="C227" i="12" s="1"/>
  <c r="C233" i="12"/>
  <c r="C237" i="12"/>
  <c r="C245" i="12"/>
  <c r="M52" i="11"/>
  <c r="M51" i="11" s="1"/>
  <c r="M50" i="11" s="1"/>
  <c r="O54" i="11"/>
  <c r="C66" i="11"/>
  <c r="F67" i="11"/>
  <c r="N53" i="11"/>
  <c r="C73" i="11"/>
  <c r="C86" i="11"/>
  <c r="K83" i="11"/>
  <c r="K75" i="11" s="1"/>
  <c r="C99" i="11"/>
  <c r="C108" i="11"/>
  <c r="C119" i="11"/>
  <c r="C124" i="11"/>
  <c r="L122" i="11"/>
  <c r="C150" i="11"/>
  <c r="C162" i="11"/>
  <c r="C181" i="11"/>
  <c r="C183" i="11"/>
  <c r="C189" i="11"/>
  <c r="C193" i="11"/>
  <c r="C197" i="11"/>
  <c r="I205" i="11"/>
  <c r="C209" i="11"/>
  <c r="C210" i="11"/>
  <c r="C211" i="11"/>
  <c r="L216" i="11"/>
  <c r="C225" i="11"/>
  <c r="C226" i="11"/>
  <c r="C227" i="11"/>
  <c r="L246" i="11"/>
  <c r="I272" i="11"/>
  <c r="C277" i="11"/>
  <c r="C279" i="11"/>
  <c r="C291" i="11"/>
  <c r="O290" i="11"/>
  <c r="O288" i="11" s="1"/>
  <c r="I288" i="12"/>
  <c r="C43" i="12"/>
  <c r="C66" i="12"/>
  <c r="C68" i="12"/>
  <c r="I69" i="12"/>
  <c r="C69" i="12" s="1"/>
  <c r="H75" i="12"/>
  <c r="H52" i="12" s="1"/>
  <c r="H51" i="12" s="1"/>
  <c r="O80" i="12"/>
  <c r="K83" i="12"/>
  <c r="C87" i="12"/>
  <c r="C88" i="12"/>
  <c r="C96" i="12"/>
  <c r="C97" i="12"/>
  <c r="C103" i="12"/>
  <c r="I103" i="12"/>
  <c r="C107" i="12"/>
  <c r="C108" i="12"/>
  <c r="C109" i="12"/>
  <c r="C117" i="12"/>
  <c r="C157" i="12"/>
  <c r="C158" i="12"/>
  <c r="C159" i="12"/>
  <c r="F204" i="12"/>
  <c r="C204" i="12" s="1"/>
  <c r="C223" i="12"/>
  <c r="C234" i="12"/>
  <c r="C235" i="12"/>
  <c r="C262" i="12"/>
  <c r="C271" i="12"/>
  <c r="O270" i="12"/>
  <c r="O269" i="12" s="1"/>
  <c r="C285" i="12"/>
  <c r="C294" i="12"/>
  <c r="C297" i="12"/>
  <c r="C28" i="13"/>
  <c r="K26" i="13"/>
  <c r="O45" i="13"/>
  <c r="M52" i="13"/>
  <c r="M51" i="13" s="1"/>
  <c r="M50" i="13" s="1"/>
  <c r="C60" i="13"/>
  <c r="C88" i="13"/>
  <c r="O166" i="13"/>
  <c r="O165" i="13" s="1"/>
  <c r="I174" i="13"/>
  <c r="I173" i="13" s="1"/>
  <c r="L175" i="13"/>
  <c r="L187" i="13"/>
  <c r="C234" i="13"/>
  <c r="C239" i="13"/>
  <c r="C240" i="13"/>
  <c r="C250" i="13"/>
  <c r="C254" i="13"/>
  <c r="C255" i="13"/>
  <c r="C256" i="13"/>
  <c r="C267" i="13"/>
  <c r="O270" i="13"/>
  <c r="O269" i="13" s="1"/>
  <c r="C278" i="13"/>
  <c r="C280" i="13"/>
  <c r="C281" i="13"/>
  <c r="O283" i="13"/>
  <c r="O289" i="13" s="1"/>
  <c r="O288" i="13" s="1"/>
  <c r="C298" i="13"/>
  <c r="C65" i="14"/>
  <c r="L69" i="14"/>
  <c r="C98" i="14"/>
  <c r="C99" i="14"/>
  <c r="C100" i="14"/>
  <c r="C110" i="14"/>
  <c r="C111" i="14"/>
  <c r="C118" i="14"/>
  <c r="C119" i="14"/>
  <c r="C120" i="14"/>
  <c r="C141" i="14"/>
  <c r="C145" i="14"/>
  <c r="C156" i="14"/>
  <c r="C162" i="14"/>
  <c r="C163" i="14"/>
  <c r="C164" i="14"/>
  <c r="C171" i="14"/>
  <c r="C172" i="14"/>
  <c r="C178" i="14"/>
  <c r="L179" i="14"/>
  <c r="J187" i="14"/>
  <c r="N187" i="14"/>
  <c r="H195" i="14"/>
  <c r="H194" i="14" s="1"/>
  <c r="H51" i="14" s="1"/>
  <c r="E194" i="14"/>
  <c r="C200" i="14"/>
  <c r="C201" i="14"/>
  <c r="C214" i="14"/>
  <c r="C222" i="14"/>
  <c r="C236" i="14"/>
  <c r="C243" i="14"/>
  <c r="C244" i="14"/>
  <c r="C250" i="14"/>
  <c r="C63" i="13"/>
  <c r="C64" i="13"/>
  <c r="I84" i="13"/>
  <c r="C92" i="13"/>
  <c r="C102" i="13"/>
  <c r="L103" i="13"/>
  <c r="C113" i="13"/>
  <c r="I116" i="13"/>
  <c r="L122" i="13"/>
  <c r="I131" i="13"/>
  <c r="L131" i="13"/>
  <c r="G130" i="13"/>
  <c r="C138" i="13"/>
  <c r="C139" i="13"/>
  <c r="C140" i="13"/>
  <c r="C146" i="13"/>
  <c r="C147" i="13"/>
  <c r="C148" i="13"/>
  <c r="C158" i="13"/>
  <c r="C159" i="13"/>
  <c r="I160" i="13"/>
  <c r="C167" i="13"/>
  <c r="C168" i="13"/>
  <c r="E174" i="13"/>
  <c r="E173" i="13" s="1"/>
  <c r="C176" i="13"/>
  <c r="H187" i="13"/>
  <c r="H52" i="13" s="1"/>
  <c r="H51" i="13" s="1"/>
  <c r="F196" i="13"/>
  <c r="C199" i="13"/>
  <c r="C200" i="13"/>
  <c r="C208" i="13"/>
  <c r="L259" i="13"/>
  <c r="C274" i="13"/>
  <c r="C275" i="13"/>
  <c r="L290" i="13"/>
  <c r="C23" i="14"/>
  <c r="L31" i="14"/>
  <c r="C31" i="14" s="1"/>
  <c r="I20" i="14"/>
  <c r="G53" i="14"/>
  <c r="M54" i="14"/>
  <c r="M53" i="14" s="1"/>
  <c r="M52" i="14" s="1"/>
  <c r="C57" i="14"/>
  <c r="C73" i="14"/>
  <c r="F76" i="14"/>
  <c r="K76" i="14"/>
  <c r="C78" i="14"/>
  <c r="C79" i="14"/>
  <c r="C88" i="14"/>
  <c r="C91" i="14"/>
  <c r="O89" i="14"/>
  <c r="C102" i="14"/>
  <c r="L103" i="14"/>
  <c r="C113" i="14"/>
  <c r="L122" i="14"/>
  <c r="L131" i="14"/>
  <c r="C140" i="14"/>
  <c r="C146" i="14"/>
  <c r="C147" i="14"/>
  <c r="C148" i="14"/>
  <c r="C158" i="14"/>
  <c r="C159" i="14"/>
  <c r="C180" i="14"/>
  <c r="C186" i="14"/>
  <c r="C192" i="14"/>
  <c r="C207" i="14"/>
  <c r="C208" i="14"/>
  <c r="O204" i="14"/>
  <c r="L233" i="14"/>
  <c r="L231" i="14" s="1"/>
  <c r="L230" i="14" s="1"/>
  <c r="L194" i="14" s="1"/>
  <c r="C242" i="14"/>
  <c r="C253" i="14"/>
  <c r="C263" i="14"/>
  <c r="C273" i="14"/>
  <c r="C278" i="14"/>
  <c r="C293" i="14"/>
  <c r="L69" i="13"/>
  <c r="L67" i="13" s="1"/>
  <c r="C94" i="13"/>
  <c r="L95" i="13"/>
  <c r="C104" i="13"/>
  <c r="C114" i="13"/>
  <c r="C115" i="13"/>
  <c r="J83" i="13"/>
  <c r="J75" i="13" s="1"/>
  <c r="J286" i="13" s="1"/>
  <c r="C123" i="13"/>
  <c r="C124" i="13"/>
  <c r="E130" i="13"/>
  <c r="E75" i="13" s="1"/>
  <c r="C132" i="13"/>
  <c r="I144" i="13"/>
  <c r="C150" i="13"/>
  <c r="O151" i="13"/>
  <c r="L151" i="13"/>
  <c r="C170" i="13"/>
  <c r="C171" i="13"/>
  <c r="C172" i="13"/>
  <c r="C178" i="13"/>
  <c r="L179" i="13"/>
  <c r="F184" i="13"/>
  <c r="C184" i="13" s="1"/>
  <c r="G194" i="13"/>
  <c r="C211" i="13"/>
  <c r="C212" i="13"/>
  <c r="C222" i="13"/>
  <c r="C223" i="13"/>
  <c r="C224" i="13"/>
  <c r="C232" i="13"/>
  <c r="C236" i="13"/>
  <c r="L246" i="13"/>
  <c r="C246" i="13" s="1"/>
  <c r="G269" i="13"/>
  <c r="O290" i="13"/>
  <c r="I289" i="14"/>
  <c r="I288" i="14" s="1"/>
  <c r="C24" i="14"/>
  <c r="C43" i="14"/>
  <c r="C60" i="14"/>
  <c r="C62" i="14"/>
  <c r="C71" i="14"/>
  <c r="O69" i="14"/>
  <c r="O67" i="14" s="1"/>
  <c r="I89" i="14"/>
  <c r="I83" i="14" s="1"/>
  <c r="O95" i="14"/>
  <c r="L95" i="14"/>
  <c r="L83" i="14" s="1"/>
  <c r="C104" i="14"/>
  <c r="C114" i="14"/>
  <c r="C115" i="14"/>
  <c r="C123" i="14"/>
  <c r="C124" i="14"/>
  <c r="C132" i="14"/>
  <c r="L151" i="14"/>
  <c r="I174" i="14"/>
  <c r="I173" i="14" s="1"/>
  <c r="L175" i="14"/>
  <c r="L174" i="14" s="1"/>
  <c r="L173" i="14" s="1"/>
  <c r="C184" i="14"/>
  <c r="L187" i="14"/>
  <c r="C190" i="14"/>
  <c r="M194" i="14"/>
  <c r="C216" i="14"/>
  <c r="C219" i="14"/>
  <c r="C220" i="14"/>
  <c r="C227" i="14"/>
  <c r="C232" i="14"/>
  <c r="C255" i="14"/>
  <c r="C256" i="14"/>
  <c r="C262" i="14"/>
  <c r="I260" i="14"/>
  <c r="L270" i="14"/>
  <c r="L269" i="14" s="1"/>
  <c r="C275" i="14"/>
  <c r="C285" i="14"/>
  <c r="C291" i="14"/>
  <c r="O290" i="14"/>
  <c r="C290" i="14" s="1"/>
  <c r="C297" i="14"/>
  <c r="L58" i="13"/>
  <c r="L54" i="13" s="1"/>
  <c r="L53" i="13" s="1"/>
  <c r="N75" i="13"/>
  <c r="C77" i="13"/>
  <c r="N83" i="13"/>
  <c r="C96" i="13"/>
  <c r="C106" i="13"/>
  <c r="C107" i="13"/>
  <c r="C108" i="13"/>
  <c r="I112" i="13"/>
  <c r="O116" i="13"/>
  <c r="O83" i="13" s="1"/>
  <c r="I122" i="13"/>
  <c r="C122" i="13" s="1"/>
  <c r="C126" i="13"/>
  <c r="C127" i="13"/>
  <c r="C134" i="13"/>
  <c r="C135" i="13"/>
  <c r="C142" i="13"/>
  <c r="C143" i="13"/>
  <c r="C152" i="13"/>
  <c r="F160" i="13"/>
  <c r="C180" i="13"/>
  <c r="C186" i="13"/>
  <c r="C214" i="13"/>
  <c r="C215" i="13"/>
  <c r="C226" i="13"/>
  <c r="L238" i="13"/>
  <c r="C247" i="13"/>
  <c r="C248" i="13"/>
  <c r="N259" i="13"/>
  <c r="C266" i="13"/>
  <c r="C268" i="13"/>
  <c r="C290" i="13"/>
  <c r="C294" i="13"/>
  <c r="O53" i="14"/>
  <c r="L67" i="14"/>
  <c r="E83" i="14"/>
  <c r="E75" i="14" s="1"/>
  <c r="C122" i="14"/>
  <c r="C128" i="14"/>
  <c r="C134" i="14"/>
  <c r="C135" i="14"/>
  <c r="C142" i="14"/>
  <c r="C143" i="14"/>
  <c r="C152" i="14"/>
  <c r="F160" i="14"/>
  <c r="C167" i="14"/>
  <c r="C168" i="14"/>
  <c r="C176" i="14"/>
  <c r="N194" i="14"/>
  <c r="O198" i="14"/>
  <c r="O196" i="14" s="1"/>
  <c r="O195" i="14" s="1"/>
  <c r="C210" i="14"/>
  <c r="C215" i="14"/>
  <c r="C224" i="14"/>
  <c r="F246" i="14"/>
  <c r="C254" i="14"/>
  <c r="I252" i="14"/>
  <c r="I251" i="14" s="1"/>
  <c r="C267" i="14"/>
  <c r="C268" i="14"/>
  <c r="C274" i="14"/>
  <c r="C277" i="14"/>
  <c r="C282" i="14"/>
  <c r="C295" i="14"/>
  <c r="I289" i="11"/>
  <c r="I20" i="11"/>
  <c r="L26" i="11"/>
  <c r="L20" i="11" s="1"/>
  <c r="C31" i="11"/>
  <c r="F54" i="11"/>
  <c r="C55" i="11"/>
  <c r="L289" i="11"/>
  <c r="C69" i="11"/>
  <c r="J75" i="11"/>
  <c r="J52" i="11" s="1"/>
  <c r="J51" i="11" s="1"/>
  <c r="O20" i="11"/>
  <c r="C45" i="11"/>
  <c r="G53" i="11"/>
  <c r="O75" i="11"/>
  <c r="E20" i="11"/>
  <c r="M20" i="11"/>
  <c r="F84" i="11"/>
  <c r="C90" i="11"/>
  <c r="I95" i="11"/>
  <c r="F95" i="11"/>
  <c r="C102" i="11"/>
  <c r="C109" i="11"/>
  <c r="I112" i="11"/>
  <c r="C112" i="11" s="1"/>
  <c r="C118" i="11"/>
  <c r="L130" i="11"/>
  <c r="C141" i="11"/>
  <c r="C175" i="11"/>
  <c r="O174" i="11"/>
  <c r="O173" i="11" s="1"/>
  <c r="G187" i="11"/>
  <c r="O195" i="11"/>
  <c r="O194" i="11" s="1"/>
  <c r="I231" i="11"/>
  <c r="L231" i="11"/>
  <c r="L230" i="11" s="1"/>
  <c r="L270" i="11"/>
  <c r="L269" i="11" s="1"/>
  <c r="C283" i="11"/>
  <c r="J286" i="11"/>
  <c r="J20" i="11"/>
  <c r="N20" i="11"/>
  <c r="M287" i="11"/>
  <c r="L58" i="11"/>
  <c r="L54" i="11" s="1"/>
  <c r="L53" i="11" s="1"/>
  <c r="C59" i="11"/>
  <c r="O67" i="11"/>
  <c r="O53" i="11" s="1"/>
  <c r="F76" i="11"/>
  <c r="L84" i="11"/>
  <c r="C85" i="11"/>
  <c r="C92" i="11"/>
  <c r="C98" i="11"/>
  <c r="F103" i="11"/>
  <c r="C103" i="11" s="1"/>
  <c r="C110" i="11"/>
  <c r="L173" i="11"/>
  <c r="C192" i="11"/>
  <c r="L191" i="11"/>
  <c r="C191" i="11" s="1"/>
  <c r="K194" i="11"/>
  <c r="L196" i="11"/>
  <c r="L204" i="11"/>
  <c r="C235" i="11"/>
  <c r="I259" i="11"/>
  <c r="M286" i="11"/>
  <c r="D286" i="11"/>
  <c r="H286" i="11"/>
  <c r="F289" i="12"/>
  <c r="C21" i="12"/>
  <c r="C21" i="11"/>
  <c r="L80" i="11"/>
  <c r="C80" i="11" s="1"/>
  <c r="N83" i="11"/>
  <c r="N75" i="11" s="1"/>
  <c r="L95" i="11"/>
  <c r="F122" i="11"/>
  <c r="I122" i="11"/>
  <c r="I83" i="11" s="1"/>
  <c r="C123" i="11"/>
  <c r="D194" i="11"/>
  <c r="D51" i="11" s="1"/>
  <c r="I204" i="11"/>
  <c r="I195" i="11" s="1"/>
  <c r="E286" i="11"/>
  <c r="C272" i="11"/>
  <c r="L288" i="11"/>
  <c r="L289" i="12"/>
  <c r="L288" i="12" s="1"/>
  <c r="E287" i="12"/>
  <c r="E50" i="12"/>
  <c r="C161" i="11"/>
  <c r="F166" i="11"/>
  <c r="C185" i="11"/>
  <c r="F198" i="11"/>
  <c r="C205" i="11"/>
  <c r="C233" i="11"/>
  <c r="F238" i="11"/>
  <c r="C238" i="11" s="1"/>
  <c r="F246" i="11"/>
  <c r="C246" i="11" s="1"/>
  <c r="F290" i="11"/>
  <c r="C290" i="11" s="1"/>
  <c r="N287" i="12"/>
  <c r="C59" i="12"/>
  <c r="I67" i="12"/>
  <c r="I53" i="12" s="1"/>
  <c r="G75" i="12"/>
  <c r="G52" i="12" s="1"/>
  <c r="G51" i="12" s="1"/>
  <c r="C95" i="12"/>
  <c r="C125" i="12"/>
  <c r="F122" i="12"/>
  <c r="D195" i="12"/>
  <c r="D194" i="12" s="1"/>
  <c r="L259" i="12"/>
  <c r="C281" i="12"/>
  <c r="H286" i="12"/>
  <c r="C27" i="13"/>
  <c r="F131" i="11"/>
  <c r="I136" i="11"/>
  <c r="C142" i="11"/>
  <c r="I144" i="11"/>
  <c r="F151" i="11"/>
  <c r="C151" i="11" s="1"/>
  <c r="I160" i="11"/>
  <c r="C160" i="11" s="1"/>
  <c r="F179" i="11"/>
  <c r="C179" i="11" s="1"/>
  <c r="I184" i="11"/>
  <c r="C184" i="11" s="1"/>
  <c r="I188" i="11"/>
  <c r="I276" i="11"/>
  <c r="I270" i="11" s="1"/>
  <c r="I269" i="11" s="1"/>
  <c r="C282" i="11"/>
  <c r="I288" i="11"/>
  <c r="C23" i="12"/>
  <c r="L27" i="12"/>
  <c r="L33" i="12"/>
  <c r="C33" i="12" s="1"/>
  <c r="L36" i="12"/>
  <c r="C36" i="12" s="1"/>
  <c r="F41" i="12"/>
  <c r="C41" i="12" s="1"/>
  <c r="F55" i="12"/>
  <c r="K75" i="12"/>
  <c r="K52" i="12" s="1"/>
  <c r="K51" i="12" s="1"/>
  <c r="O76" i="12"/>
  <c r="O75" i="12" s="1"/>
  <c r="O83" i="12"/>
  <c r="I174" i="12"/>
  <c r="I173" i="12" s="1"/>
  <c r="C175" i="12"/>
  <c r="C188" i="12"/>
  <c r="C192" i="12"/>
  <c r="I191" i="12"/>
  <c r="C191" i="12" s="1"/>
  <c r="J194" i="12"/>
  <c r="J51" i="12" s="1"/>
  <c r="I195" i="12"/>
  <c r="I231" i="12"/>
  <c r="C252" i="12"/>
  <c r="L251" i="12"/>
  <c r="E286" i="12"/>
  <c r="L270" i="12"/>
  <c r="L269" i="12" s="1"/>
  <c r="J286" i="12"/>
  <c r="N286" i="12"/>
  <c r="C21" i="13"/>
  <c r="F20" i="13"/>
  <c r="J20" i="13"/>
  <c r="F136" i="11"/>
  <c r="C136" i="11" s="1"/>
  <c r="F144" i="11"/>
  <c r="C144" i="11" s="1"/>
  <c r="F216" i="11"/>
  <c r="C216" i="11" s="1"/>
  <c r="F252" i="11"/>
  <c r="F260" i="11"/>
  <c r="F264" i="11"/>
  <c r="C264" i="11" s="1"/>
  <c r="F276" i="11"/>
  <c r="G20" i="12"/>
  <c r="K20" i="12"/>
  <c r="O20" i="12"/>
  <c r="C45" i="12"/>
  <c r="O55" i="12"/>
  <c r="O54" i="12" s="1"/>
  <c r="O53" i="12" s="1"/>
  <c r="O52" i="12" s="1"/>
  <c r="L58" i="12"/>
  <c r="C58" i="12" s="1"/>
  <c r="O67" i="12"/>
  <c r="M75" i="12"/>
  <c r="M286" i="12" s="1"/>
  <c r="L130" i="12"/>
  <c r="C141" i="12"/>
  <c r="C160" i="12"/>
  <c r="L195" i="12"/>
  <c r="O231" i="12"/>
  <c r="O230" i="12" s="1"/>
  <c r="O194" i="12" s="1"/>
  <c r="G286" i="12"/>
  <c r="C67" i="12"/>
  <c r="I76" i="12"/>
  <c r="C77" i="12"/>
  <c r="F259" i="12"/>
  <c r="L289" i="13"/>
  <c r="L288" i="13" s="1"/>
  <c r="F80" i="12"/>
  <c r="C80" i="12" s="1"/>
  <c r="F84" i="12"/>
  <c r="F112" i="12"/>
  <c r="C112" i="12" s="1"/>
  <c r="F116" i="12"/>
  <c r="C116" i="12" s="1"/>
  <c r="D122" i="12"/>
  <c r="D83" i="12" s="1"/>
  <c r="D75" i="12" s="1"/>
  <c r="D52" i="12" s="1"/>
  <c r="D51" i="12" s="1"/>
  <c r="F166" i="12"/>
  <c r="F198" i="12"/>
  <c r="C205" i="12"/>
  <c r="F238" i="12"/>
  <c r="F246" i="12"/>
  <c r="C246" i="12" s="1"/>
  <c r="C265" i="12"/>
  <c r="F270" i="12"/>
  <c r="C273" i="12"/>
  <c r="C277" i="12"/>
  <c r="F290" i="12"/>
  <c r="C290" i="12" s="1"/>
  <c r="E20" i="13"/>
  <c r="I20" i="13"/>
  <c r="C22" i="13"/>
  <c r="C43" i="13"/>
  <c r="C59" i="13"/>
  <c r="L76" i="13"/>
  <c r="O76" i="13"/>
  <c r="L83" i="13"/>
  <c r="E194" i="13"/>
  <c r="J194" i="13"/>
  <c r="N195" i="13"/>
  <c r="K230" i="13"/>
  <c r="K194" i="13" s="1"/>
  <c r="F89" i="12"/>
  <c r="C89" i="12" s="1"/>
  <c r="I122" i="12"/>
  <c r="I83" i="12" s="1"/>
  <c r="F131" i="12"/>
  <c r="F151" i="12"/>
  <c r="C151" i="12" s="1"/>
  <c r="F179" i="12"/>
  <c r="C179" i="12" s="1"/>
  <c r="I260" i="12"/>
  <c r="I264" i="12"/>
  <c r="C264" i="12" s="1"/>
  <c r="I272" i="12"/>
  <c r="I270" i="12" s="1"/>
  <c r="I269" i="12" s="1"/>
  <c r="I276" i="12"/>
  <c r="C276" i="12" s="1"/>
  <c r="C282" i="12"/>
  <c r="L36" i="13"/>
  <c r="C36" i="13" s="1"/>
  <c r="M287" i="13"/>
  <c r="O54" i="13"/>
  <c r="C58" i="13"/>
  <c r="C62" i="13"/>
  <c r="C70" i="13"/>
  <c r="C71" i="13"/>
  <c r="C72" i="13"/>
  <c r="F69" i="13"/>
  <c r="C69" i="13" s="1"/>
  <c r="K75" i="13"/>
  <c r="C78" i="13"/>
  <c r="C79" i="13"/>
  <c r="C82" i="13"/>
  <c r="I83" i="13"/>
  <c r="I130" i="13"/>
  <c r="O130" i="13"/>
  <c r="C160" i="13"/>
  <c r="C188" i="13"/>
  <c r="L195" i="13"/>
  <c r="C196" i="13"/>
  <c r="O231" i="13"/>
  <c r="O230" i="13" s="1"/>
  <c r="O194" i="13" s="1"/>
  <c r="C233" i="13"/>
  <c r="I231" i="13"/>
  <c r="I230" i="13" s="1"/>
  <c r="C238" i="13"/>
  <c r="F136" i="12"/>
  <c r="C136" i="12" s="1"/>
  <c r="F144" i="12"/>
  <c r="C144" i="12" s="1"/>
  <c r="G20" i="13"/>
  <c r="K20" i="13"/>
  <c r="O20" i="13"/>
  <c r="C44" i="13"/>
  <c r="C56" i="13"/>
  <c r="F55" i="13"/>
  <c r="C66" i="13"/>
  <c r="O67" i="13"/>
  <c r="C74" i="13"/>
  <c r="G75" i="13"/>
  <c r="G52" i="13" s="1"/>
  <c r="G51" i="13" s="1"/>
  <c r="C165" i="13"/>
  <c r="J187" i="13"/>
  <c r="N187" i="13"/>
  <c r="I191" i="13"/>
  <c r="C191" i="13" s="1"/>
  <c r="C192" i="13"/>
  <c r="D230" i="13"/>
  <c r="D194" i="13" s="1"/>
  <c r="D51" i="13" s="1"/>
  <c r="N230" i="13"/>
  <c r="L231" i="13"/>
  <c r="L230" i="13" s="1"/>
  <c r="C45" i="13"/>
  <c r="K52" i="13"/>
  <c r="C68" i="13"/>
  <c r="F67" i="13"/>
  <c r="C67" i="13" s="1"/>
  <c r="I80" i="13"/>
  <c r="C80" i="13" s="1"/>
  <c r="F95" i="13"/>
  <c r="C95" i="13" s="1"/>
  <c r="F103" i="13"/>
  <c r="C103" i="13" s="1"/>
  <c r="F131" i="13"/>
  <c r="F151" i="13"/>
  <c r="C151" i="13" s="1"/>
  <c r="C166" i="13"/>
  <c r="F175" i="13"/>
  <c r="F179" i="13"/>
  <c r="C179" i="13" s="1"/>
  <c r="C198" i="13"/>
  <c r="F227" i="13"/>
  <c r="C227" i="13" s="1"/>
  <c r="F235" i="13"/>
  <c r="C235" i="13" s="1"/>
  <c r="H286" i="13"/>
  <c r="O289" i="14"/>
  <c r="O288" i="14" s="1"/>
  <c r="E53" i="14"/>
  <c r="E52" i="14" s="1"/>
  <c r="E51" i="14" s="1"/>
  <c r="D75" i="14"/>
  <c r="O83" i="14"/>
  <c r="F84" i="13"/>
  <c r="F112" i="13"/>
  <c r="C112" i="13" s="1"/>
  <c r="F116" i="13"/>
  <c r="C116" i="13" s="1"/>
  <c r="F136" i="13"/>
  <c r="C136" i="13" s="1"/>
  <c r="F144" i="13"/>
  <c r="C144" i="13" s="1"/>
  <c r="F216" i="13"/>
  <c r="C216" i="13" s="1"/>
  <c r="F252" i="13"/>
  <c r="F260" i="13"/>
  <c r="F264" i="13"/>
  <c r="C264" i="13" s="1"/>
  <c r="F270" i="13"/>
  <c r="M286" i="13"/>
  <c r="G52" i="14"/>
  <c r="F89" i="13"/>
  <c r="C89" i="13" s="1"/>
  <c r="F205" i="13"/>
  <c r="L53" i="14"/>
  <c r="C272" i="13"/>
  <c r="L270" i="13"/>
  <c r="L269" i="13" s="1"/>
  <c r="C279" i="13"/>
  <c r="I276" i="13"/>
  <c r="C276" i="13" s="1"/>
  <c r="K286" i="13"/>
  <c r="C284" i="13"/>
  <c r="F283" i="13"/>
  <c r="F289" i="13" s="1"/>
  <c r="D52" i="14"/>
  <c r="D51" i="14" s="1"/>
  <c r="C80" i="14"/>
  <c r="O76" i="14"/>
  <c r="C282" i="13"/>
  <c r="C56" i="14"/>
  <c r="C68" i="14"/>
  <c r="F69" i="14"/>
  <c r="C69" i="14" s="1"/>
  <c r="J75" i="14"/>
  <c r="J52" i="14" s="1"/>
  <c r="J51" i="14" s="1"/>
  <c r="C77" i="14"/>
  <c r="I76" i="14"/>
  <c r="I75" i="14" s="1"/>
  <c r="C82" i="14"/>
  <c r="K83" i="14"/>
  <c r="K75" i="14" s="1"/>
  <c r="C165" i="14"/>
  <c r="C198" i="14"/>
  <c r="C291" i="13"/>
  <c r="C289" i="14"/>
  <c r="F288" i="14"/>
  <c r="C288" i="14" s="1"/>
  <c r="L27" i="14"/>
  <c r="L33" i="14"/>
  <c r="C33" i="14" s="1"/>
  <c r="L36" i="14"/>
  <c r="C36" i="14" s="1"/>
  <c r="F41" i="14"/>
  <c r="O45" i="14"/>
  <c r="I55" i="14"/>
  <c r="I54" i="14" s="1"/>
  <c r="I53" i="14" s="1"/>
  <c r="F58" i="14"/>
  <c r="C58" i="14" s="1"/>
  <c r="C74" i="14"/>
  <c r="N75" i="14"/>
  <c r="N52" i="14" s="1"/>
  <c r="N51" i="14" s="1"/>
  <c r="C90" i="14"/>
  <c r="C92" i="14"/>
  <c r="F89" i="14"/>
  <c r="C89" i="14" s="1"/>
  <c r="O130" i="14"/>
  <c r="C160" i="14"/>
  <c r="D20" i="14"/>
  <c r="H20" i="14"/>
  <c r="C21" i="14"/>
  <c r="C70" i="14"/>
  <c r="C86" i="14"/>
  <c r="C87" i="14"/>
  <c r="F84" i="14"/>
  <c r="C94" i="14"/>
  <c r="I187" i="14"/>
  <c r="C188" i="14"/>
  <c r="F95" i="14"/>
  <c r="C95" i="14" s="1"/>
  <c r="F103" i="14"/>
  <c r="C103" i="14" s="1"/>
  <c r="F131" i="14"/>
  <c r="F151" i="14"/>
  <c r="C151" i="14" s="1"/>
  <c r="C166" i="14"/>
  <c r="F175" i="14"/>
  <c r="F179" i="14"/>
  <c r="C179" i="14" s="1"/>
  <c r="F191" i="14"/>
  <c r="C191" i="14" s="1"/>
  <c r="C203" i="14"/>
  <c r="K230" i="14"/>
  <c r="K194" i="14" s="1"/>
  <c r="O259" i="14"/>
  <c r="C283" i="14"/>
  <c r="F112" i="14"/>
  <c r="C112" i="14" s="1"/>
  <c r="F116" i="14"/>
  <c r="C116" i="14" s="1"/>
  <c r="F136" i="14"/>
  <c r="C136" i="14" s="1"/>
  <c r="F144" i="14"/>
  <c r="C144" i="14" s="1"/>
  <c r="F196" i="14"/>
  <c r="C199" i="14"/>
  <c r="F204" i="14"/>
  <c r="O231" i="14"/>
  <c r="G230" i="14"/>
  <c r="G194" i="14" s="1"/>
  <c r="F259" i="14"/>
  <c r="C260" i="14"/>
  <c r="O270" i="14"/>
  <c r="O269" i="14" s="1"/>
  <c r="H286" i="14"/>
  <c r="C193" i="14"/>
  <c r="C233" i="14"/>
  <c r="I231" i="14"/>
  <c r="F251" i="14"/>
  <c r="C252" i="14"/>
  <c r="F270" i="14"/>
  <c r="D286" i="14"/>
  <c r="M286" i="14"/>
  <c r="E286" i="14"/>
  <c r="J286" i="14"/>
  <c r="N286" i="14"/>
  <c r="I205" i="14"/>
  <c r="I281" i="14"/>
  <c r="C281" i="14" s="1"/>
  <c r="C228" i="14"/>
  <c r="C284" i="14"/>
  <c r="I264" i="14"/>
  <c r="C264" i="14" s="1"/>
  <c r="I272" i="14"/>
  <c r="I276" i="14"/>
  <c r="C276" i="14" s="1"/>
  <c r="G286" i="11" l="1"/>
  <c r="G194" i="11"/>
  <c r="H50" i="14"/>
  <c r="H287" i="14"/>
  <c r="H50" i="12"/>
  <c r="H287" i="12"/>
  <c r="K52" i="11"/>
  <c r="K286" i="11"/>
  <c r="E52" i="13"/>
  <c r="E286" i="13"/>
  <c r="H287" i="13"/>
  <c r="H50" i="13"/>
  <c r="E287" i="11"/>
  <c r="E50" i="11"/>
  <c r="F231" i="13"/>
  <c r="N286" i="13"/>
  <c r="I130" i="11"/>
  <c r="I230" i="11"/>
  <c r="L174" i="13"/>
  <c r="L173" i="13" s="1"/>
  <c r="L83" i="12"/>
  <c r="L75" i="12" s="1"/>
  <c r="F187" i="14"/>
  <c r="C187" i="14" s="1"/>
  <c r="J52" i="13"/>
  <c r="J51" i="13" s="1"/>
  <c r="F174" i="12"/>
  <c r="O286" i="12"/>
  <c r="C276" i="11"/>
  <c r="I194" i="11"/>
  <c r="L130" i="14"/>
  <c r="L75" i="14" s="1"/>
  <c r="H51" i="11"/>
  <c r="I270" i="14"/>
  <c r="I269" i="14" s="1"/>
  <c r="I259" i="14"/>
  <c r="O75" i="14"/>
  <c r="O52" i="14" s="1"/>
  <c r="G286" i="13"/>
  <c r="O52" i="11"/>
  <c r="O51" i="11" s="1"/>
  <c r="G52" i="11"/>
  <c r="G51" i="11" s="1"/>
  <c r="C289" i="11"/>
  <c r="C76" i="14"/>
  <c r="E51" i="13"/>
  <c r="C246" i="14"/>
  <c r="F231" i="14"/>
  <c r="M51" i="14"/>
  <c r="L130" i="13"/>
  <c r="N50" i="14"/>
  <c r="N287" i="14"/>
  <c r="C289" i="13"/>
  <c r="F288" i="13"/>
  <c r="C288" i="13" s="1"/>
  <c r="G287" i="13"/>
  <c r="G50" i="13"/>
  <c r="J50" i="12"/>
  <c r="J287" i="12"/>
  <c r="K50" i="12"/>
  <c r="K287" i="12"/>
  <c r="N52" i="11"/>
  <c r="N51" i="11" s="1"/>
  <c r="N286" i="11"/>
  <c r="I75" i="11"/>
  <c r="K286" i="14"/>
  <c r="K52" i="14"/>
  <c r="K51" i="14" s="1"/>
  <c r="J50" i="14"/>
  <c r="J287" i="14"/>
  <c r="D287" i="13"/>
  <c r="D50" i="13"/>
  <c r="J50" i="13"/>
  <c r="J287" i="13"/>
  <c r="J50" i="11"/>
  <c r="J287" i="11"/>
  <c r="D287" i="12"/>
  <c r="D50" i="12"/>
  <c r="D287" i="11"/>
  <c r="D50" i="11"/>
  <c r="D24" i="11"/>
  <c r="O50" i="11"/>
  <c r="O287" i="11"/>
  <c r="C272" i="14"/>
  <c r="F230" i="14"/>
  <c r="C251" i="14"/>
  <c r="O230" i="14"/>
  <c r="O194" i="14" s="1"/>
  <c r="F195" i="14"/>
  <c r="C196" i="14"/>
  <c r="G286" i="14"/>
  <c r="C45" i="14"/>
  <c r="C27" i="14"/>
  <c r="L26" i="14"/>
  <c r="D287" i="14"/>
  <c r="D50" i="14"/>
  <c r="F67" i="14"/>
  <c r="C67" i="14" s="1"/>
  <c r="C260" i="13"/>
  <c r="F259" i="13"/>
  <c r="C259" i="13" s="1"/>
  <c r="O20" i="14"/>
  <c r="I270" i="13"/>
  <c r="I269" i="13" s="1"/>
  <c r="N52" i="13"/>
  <c r="I187" i="13"/>
  <c r="C187" i="13" s="1"/>
  <c r="C260" i="12"/>
  <c r="I259" i="12"/>
  <c r="N194" i="13"/>
  <c r="L75" i="13"/>
  <c r="F269" i="12"/>
  <c r="C270" i="12"/>
  <c r="L54" i="12"/>
  <c r="L53" i="12" s="1"/>
  <c r="L52" i="12" s="1"/>
  <c r="F76" i="12"/>
  <c r="C188" i="11"/>
  <c r="I187" i="11"/>
  <c r="C131" i="11"/>
  <c r="F130" i="11"/>
  <c r="C130" i="11" s="1"/>
  <c r="K286" i="12"/>
  <c r="G287" i="12"/>
  <c r="G50" i="12"/>
  <c r="F196" i="11"/>
  <c r="C198" i="11"/>
  <c r="C122" i="11"/>
  <c r="F288" i="12"/>
  <c r="C288" i="12" s="1"/>
  <c r="C289" i="12"/>
  <c r="L195" i="11"/>
  <c r="L187" i="11"/>
  <c r="K51" i="11"/>
  <c r="L76" i="11"/>
  <c r="F53" i="11"/>
  <c r="C54" i="11"/>
  <c r="C67" i="11"/>
  <c r="C270" i="14"/>
  <c r="F269" i="14"/>
  <c r="I230" i="14"/>
  <c r="C259" i="14"/>
  <c r="C231" i="14"/>
  <c r="C41" i="14"/>
  <c r="F20" i="14"/>
  <c r="G51" i="14"/>
  <c r="D286" i="13"/>
  <c r="C252" i="13"/>
  <c r="F251" i="13"/>
  <c r="C251" i="13" s="1"/>
  <c r="E287" i="14"/>
  <c r="E50" i="14"/>
  <c r="F130" i="13"/>
  <c r="C130" i="13" s="1"/>
  <c r="C131" i="13"/>
  <c r="K51" i="13"/>
  <c r="I76" i="13"/>
  <c r="L194" i="13"/>
  <c r="O53" i="13"/>
  <c r="F196" i="12"/>
  <c r="C198" i="12"/>
  <c r="C259" i="12"/>
  <c r="I75" i="12"/>
  <c r="C260" i="11"/>
  <c r="F259" i="11"/>
  <c r="C259" i="11" s="1"/>
  <c r="C251" i="12"/>
  <c r="L230" i="12"/>
  <c r="L286" i="12" s="1"/>
  <c r="I187" i="12"/>
  <c r="C187" i="12" s="1"/>
  <c r="L26" i="13"/>
  <c r="D286" i="12"/>
  <c r="C122" i="12"/>
  <c r="I173" i="11"/>
  <c r="M52" i="12"/>
  <c r="M51" i="12" s="1"/>
  <c r="O286" i="11"/>
  <c r="L83" i="11"/>
  <c r="C58" i="11"/>
  <c r="F130" i="14"/>
  <c r="C130" i="14" s="1"/>
  <c r="C131" i="14"/>
  <c r="C205" i="13"/>
  <c r="F204" i="13"/>
  <c r="F269" i="13"/>
  <c r="C269" i="13" s="1"/>
  <c r="C270" i="13"/>
  <c r="F54" i="14"/>
  <c r="C231" i="13"/>
  <c r="F174" i="13"/>
  <c r="C175" i="13"/>
  <c r="C55" i="13"/>
  <c r="F54" i="13"/>
  <c r="E287" i="13"/>
  <c r="E50" i="13"/>
  <c r="F165" i="12"/>
  <c r="C165" i="12" s="1"/>
  <c r="C166" i="12"/>
  <c r="F83" i="12"/>
  <c r="C83" i="12" s="1"/>
  <c r="C84" i="12"/>
  <c r="O51" i="12"/>
  <c r="C252" i="11"/>
  <c r="F251" i="11"/>
  <c r="C251" i="11" s="1"/>
  <c r="C55" i="12"/>
  <c r="F54" i="12"/>
  <c r="F174" i="11"/>
  <c r="F20" i="12"/>
  <c r="F231" i="11"/>
  <c r="C76" i="11"/>
  <c r="C84" i="11"/>
  <c r="F83" i="11"/>
  <c r="C83" i="11" s="1"/>
  <c r="F288" i="11"/>
  <c r="C288" i="11" s="1"/>
  <c r="G287" i="11"/>
  <c r="G50" i="11"/>
  <c r="I204" i="14"/>
  <c r="I195" i="14" s="1"/>
  <c r="C205" i="14"/>
  <c r="F174" i="14"/>
  <c r="C175" i="14"/>
  <c r="F83" i="14"/>
  <c r="C84" i="14"/>
  <c r="I52" i="14"/>
  <c r="O51" i="14"/>
  <c r="O50" i="14" s="1"/>
  <c r="C283" i="13"/>
  <c r="C84" i="13"/>
  <c r="F83" i="13"/>
  <c r="C55" i="14"/>
  <c r="C131" i="12"/>
  <c r="F130" i="12"/>
  <c r="C130" i="12" s="1"/>
  <c r="O75" i="13"/>
  <c r="O286" i="13" s="1"/>
  <c r="C238" i="12"/>
  <c r="F231" i="12"/>
  <c r="F173" i="12"/>
  <c r="C173" i="12" s="1"/>
  <c r="C174" i="12"/>
  <c r="I230" i="12"/>
  <c r="I194" i="12" s="1"/>
  <c r="C27" i="12"/>
  <c r="L26" i="12"/>
  <c r="C272" i="12"/>
  <c r="F270" i="11"/>
  <c r="F165" i="11"/>
  <c r="C165" i="11" s="1"/>
  <c r="C166" i="11"/>
  <c r="F204" i="11"/>
  <c r="C204" i="11" s="1"/>
  <c r="C95" i="11"/>
  <c r="C26" i="11"/>
  <c r="L52" i="14" l="1"/>
  <c r="L51" i="14" s="1"/>
  <c r="L50" i="14" s="1"/>
  <c r="L286" i="14"/>
  <c r="F75" i="11"/>
  <c r="I52" i="12"/>
  <c r="I51" i="12" s="1"/>
  <c r="I50" i="12" s="1"/>
  <c r="O52" i="13"/>
  <c r="O51" i="13" s="1"/>
  <c r="I286" i="14"/>
  <c r="I286" i="11"/>
  <c r="M50" i="14"/>
  <c r="M287" i="14"/>
  <c r="H50" i="11"/>
  <c r="H287" i="11"/>
  <c r="I287" i="12"/>
  <c r="C83" i="13"/>
  <c r="F75" i="13"/>
  <c r="C83" i="14"/>
  <c r="F75" i="14"/>
  <c r="C75" i="14" s="1"/>
  <c r="I194" i="14"/>
  <c r="C231" i="11"/>
  <c r="F230" i="11"/>
  <c r="C230" i="11" s="1"/>
  <c r="L194" i="12"/>
  <c r="F230" i="13"/>
  <c r="C204" i="13"/>
  <c r="F195" i="13"/>
  <c r="C204" i="14"/>
  <c r="M50" i="12"/>
  <c r="M287" i="12"/>
  <c r="C26" i="13"/>
  <c r="L20" i="13"/>
  <c r="C20" i="13" s="1"/>
  <c r="C269" i="14"/>
  <c r="C53" i="11"/>
  <c r="L194" i="11"/>
  <c r="I194" i="13"/>
  <c r="C54" i="12"/>
  <c r="F53" i="12"/>
  <c r="C26" i="12"/>
  <c r="L20" i="12"/>
  <c r="C20" i="12" s="1"/>
  <c r="C54" i="14"/>
  <c r="F53" i="14"/>
  <c r="I75" i="13"/>
  <c r="I52" i="13" s="1"/>
  <c r="I51" i="13" s="1"/>
  <c r="C76" i="13"/>
  <c r="L75" i="11"/>
  <c r="L52" i="11" s="1"/>
  <c r="C196" i="11"/>
  <c r="F195" i="11"/>
  <c r="F75" i="12"/>
  <c r="C75" i="12" s="1"/>
  <c r="C76" i="12"/>
  <c r="C269" i="12"/>
  <c r="C195" i="14"/>
  <c r="F194" i="14"/>
  <c r="C194" i="14" s="1"/>
  <c r="C230" i="14"/>
  <c r="D20" i="11"/>
  <c r="F24" i="11"/>
  <c r="O286" i="14"/>
  <c r="I286" i="12"/>
  <c r="O50" i="12"/>
  <c r="O287" i="12"/>
  <c r="C231" i="12"/>
  <c r="F230" i="12"/>
  <c r="C230" i="12" s="1"/>
  <c r="I51" i="14"/>
  <c r="F173" i="14"/>
  <c r="C173" i="14" s="1"/>
  <c r="C174" i="14"/>
  <c r="F173" i="11"/>
  <c r="C173" i="11" s="1"/>
  <c r="C174" i="11"/>
  <c r="F173" i="13"/>
  <c r="C173" i="13" s="1"/>
  <c r="C174" i="13"/>
  <c r="C196" i="12"/>
  <c r="F195" i="12"/>
  <c r="K50" i="13"/>
  <c r="K287" i="13"/>
  <c r="G287" i="14"/>
  <c r="G50" i="14"/>
  <c r="K50" i="11"/>
  <c r="K287" i="11"/>
  <c r="L286" i="13"/>
  <c r="L52" i="13"/>
  <c r="L51" i="13" s="1"/>
  <c r="L50" i="13" s="1"/>
  <c r="O287" i="14"/>
  <c r="F269" i="11"/>
  <c r="C270" i="11"/>
  <c r="F53" i="13"/>
  <c r="C54" i="13"/>
  <c r="O50" i="13"/>
  <c r="O287" i="13"/>
  <c r="C187" i="11"/>
  <c r="L51" i="12"/>
  <c r="L50" i="12" s="1"/>
  <c r="N51" i="13"/>
  <c r="L287" i="14"/>
  <c r="C26" i="14"/>
  <c r="L20" i="14"/>
  <c r="C20" i="14" s="1"/>
  <c r="K50" i="14"/>
  <c r="K287" i="14"/>
  <c r="I52" i="11"/>
  <c r="I51" i="11" s="1"/>
  <c r="N50" i="11"/>
  <c r="N287" i="11"/>
  <c r="N50" i="13" l="1"/>
  <c r="N287" i="13"/>
  <c r="F52" i="14"/>
  <c r="C53" i="14"/>
  <c r="I286" i="13"/>
  <c r="F52" i="11"/>
  <c r="C230" i="13"/>
  <c r="F286" i="13"/>
  <c r="F52" i="13"/>
  <c r="C53" i="13"/>
  <c r="C195" i="12"/>
  <c r="F194" i="12"/>
  <c r="C194" i="12" s="1"/>
  <c r="C269" i="11"/>
  <c r="F286" i="11"/>
  <c r="L51" i="11"/>
  <c r="L287" i="12"/>
  <c r="C75" i="11"/>
  <c r="I287" i="11"/>
  <c r="I50" i="11"/>
  <c r="C24" i="11"/>
  <c r="F20" i="11"/>
  <c r="C20" i="11" s="1"/>
  <c r="F52" i="12"/>
  <c r="C53" i="12"/>
  <c r="L286" i="11"/>
  <c r="F286" i="14"/>
  <c r="C286" i="14" s="1"/>
  <c r="L287" i="13"/>
  <c r="F194" i="13"/>
  <c r="C194" i="13" s="1"/>
  <c r="C195" i="13"/>
  <c r="I287" i="14"/>
  <c r="I50" i="14"/>
  <c r="F286" i="12"/>
  <c r="C286" i="12" s="1"/>
  <c r="C195" i="11"/>
  <c r="F194" i="11"/>
  <c r="C194" i="11" s="1"/>
  <c r="I50" i="13"/>
  <c r="I287" i="13"/>
  <c r="C75" i="13"/>
  <c r="C286" i="13" l="1"/>
  <c r="L50" i="11"/>
  <c r="L287" i="11"/>
  <c r="F51" i="14"/>
  <c r="C52" i="14"/>
  <c r="F51" i="12"/>
  <c r="C52" i="12"/>
  <c r="C286" i="11"/>
  <c r="C52" i="11"/>
  <c r="F51" i="11"/>
  <c r="C52" i="13"/>
  <c r="F51" i="13"/>
  <c r="F287" i="13" l="1"/>
  <c r="C287" i="13" s="1"/>
  <c r="C51" i="13"/>
  <c r="F50" i="13"/>
  <c r="C50" i="13" s="1"/>
  <c r="F287" i="14"/>
  <c r="C287" i="14" s="1"/>
  <c r="C51" i="14"/>
  <c r="F50" i="14"/>
  <c r="C50" i="14" s="1"/>
  <c r="F287" i="11"/>
  <c r="C287" i="11" s="1"/>
  <c r="C51" i="11"/>
  <c r="F50" i="11"/>
  <c r="C50" i="11" s="1"/>
  <c r="F287" i="12"/>
  <c r="C287" i="12" s="1"/>
  <c r="C51" i="12"/>
  <c r="F50" i="12"/>
  <c r="C50" i="12" s="1"/>
  <c r="O298" i="10" l="1"/>
  <c r="L298" i="10"/>
  <c r="I298" i="10"/>
  <c r="F298" i="10"/>
  <c r="O297" i="10"/>
  <c r="L297" i="10"/>
  <c r="I297" i="10"/>
  <c r="F297" i="10"/>
  <c r="C297" i="10" s="1"/>
  <c r="O296" i="10"/>
  <c r="L296" i="10"/>
  <c r="I296" i="10"/>
  <c r="F296" i="10"/>
  <c r="O295" i="10"/>
  <c r="L295" i="10"/>
  <c r="I295" i="10"/>
  <c r="F295" i="10"/>
  <c r="C295" i="10" s="1"/>
  <c r="O294" i="10"/>
  <c r="L294" i="10"/>
  <c r="I294" i="10"/>
  <c r="F294" i="10"/>
  <c r="O293" i="10"/>
  <c r="L293" i="10"/>
  <c r="I293" i="10"/>
  <c r="F293" i="10"/>
  <c r="O292" i="10"/>
  <c r="L292" i="10"/>
  <c r="I292" i="10"/>
  <c r="F292" i="10"/>
  <c r="O291" i="10"/>
  <c r="L291" i="10"/>
  <c r="I291" i="10"/>
  <c r="C291" i="10" s="1"/>
  <c r="F291" i="10"/>
  <c r="N290" i="10"/>
  <c r="M290" i="10"/>
  <c r="K290" i="10"/>
  <c r="J290" i="10"/>
  <c r="H290" i="10"/>
  <c r="G290" i="10"/>
  <c r="E290" i="10"/>
  <c r="D290" i="10"/>
  <c r="O285" i="10"/>
  <c r="L285" i="10"/>
  <c r="I285" i="10"/>
  <c r="F285" i="10"/>
  <c r="O284" i="10"/>
  <c r="L284" i="10"/>
  <c r="I284" i="10"/>
  <c r="F284" i="10"/>
  <c r="O283" i="10"/>
  <c r="N283" i="10"/>
  <c r="M283" i="10"/>
  <c r="K283" i="10"/>
  <c r="J283" i="10"/>
  <c r="H283" i="10"/>
  <c r="G283" i="10"/>
  <c r="F283" i="10"/>
  <c r="E283" i="10"/>
  <c r="D283" i="10"/>
  <c r="O282" i="10"/>
  <c r="L282" i="10"/>
  <c r="L281" i="10" s="1"/>
  <c r="I282" i="10"/>
  <c r="F282" i="10"/>
  <c r="O281" i="10"/>
  <c r="N281" i="10"/>
  <c r="M281" i="10"/>
  <c r="K281" i="10"/>
  <c r="J281" i="10"/>
  <c r="I281" i="10"/>
  <c r="H281" i="10"/>
  <c r="G281" i="10"/>
  <c r="E281" i="10"/>
  <c r="D281" i="10"/>
  <c r="O280" i="10"/>
  <c r="L280" i="10"/>
  <c r="I280" i="10"/>
  <c r="F280" i="10"/>
  <c r="O279" i="10"/>
  <c r="L279" i="10"/>
  <c r="I279" i="10"/>
  <c r="F279" i="10"/>
  <c r="C279" i="10" s="1"/>
  <c r="O278" i="10"/>
  <c r="L278" i="10"/>
  <c r="I278" i="10"/>
  <c r="F278" i="10"/>
  <c r="O277" i="10"/>
  <c r="L277" i="10"/>
  <c r="L276" i="10" s="1"/>
  <c r="I277" i="10"/>
  <c r="I276" i="10" s="1"/>
  <c r="F277" i="10"/>
  <c r="N276" i="10"/>
  <c r="M276" i="10"/>
  <c r="K276" i="10"/>
  <c r="J276" i="10"/>
  <c r="H276" i="10"/>
  <c r="G276" i="10"/>
  <c r="E276" i="10"/>
  <c r="D276" i="10"/>
  <c r="O275" i="10"/>
  <c r="L275" i="10"/>
  <c r="I275" i="10"/>
  <c r="F275" i="10"/>
  <c r="C275" i="10"/>
  <c r="O274" i="10"/>
  <c r="L274" i="10"/>
  <c r="I274" i="10"/>
  <c r="F274" i="10"/>
  <c r="C274" i="10" s="1"/>
  <c r="O273" i="10"/>
  <c r="L273" i="10"/>
  <c r="L272" i="10" s="1"/>
  <c r="I273" i="10"/>
  <c r="I272" i="10" s="1"/>
  <c r="F273" i="10"/>
  <c r="O272" i="10"/>
  <c r="N272" i="10"/>
  <c r="M272" i="10"/>
  <c r="K272" i="10"/>
  <c r="K270" i="10" s="1"/>
  <c r="K269" i="10" s="1"/>
  <c r="J272" i="10"/>
  <c r="H272" i="10"/>
  <c r="G272" i="10"/>
  <c r="G270" i="10" s="1"/>
  <c r="G269" i="10" s="1"/>
  <c r="F272" i="10"/>
  <c r="E272" i="10"/>
  <c r="D272" i="10"/>
  <c r="O271" i="10"/>
  <c r="L271" i="10"/>
  <c r="I271" i="10"/>
  <c r="F271" i="10"/>
  <c r="C271" i="10"/>
  <c r="M270" i="10"/>
  <c r="H270" i="10"/>
  <c r="H269" i="10" s="1"/>
  <c r="E270" i="10"/>
  <c r="D270" i="10"/>
  <c r="D269" i="10" s="1"/>
  <c r="M269" i="10"/>
  <c r="E269" i="10"/>
  <c r="O268" i="10"/>
  <c r="L268" i="10"/>
  <c r="C268" i="10" s="1"/>
  <c r="I268" i="10"/>
  <c r="F268" i="10"/>
  <c r="O267" i="10"/>
  <c r="L267" i="10"/>
  <c r="I267" i="10"/>
  <c r="F267" i="10"/>
  <c r="C267" i="10" s="1"/>
  <c r="O266" i="10"/>
  <c r="L266" i="10"/>
  <c r="I266" i="10"/>
  <c r="F266" i="10"/>
  <c r="O265" i="10"/>
  <c r="L265" i="10"/>
  <c r="I265" i="10"/>
  <c r="I264" i="10" s="1"/>
  <c r="F265" i="10"/>
  <c r="N264" i="10"/>
  <c r="M264" i="10"/>
  <c r="K264" i="10"/>
  <c r="J264" i="10"/>
  <c r="H264" i="10"/>
  <c r="G264" i="10"/>
  <c r="F264" i="10"/>
  <c r="E264" i="10"/>
  <c r="D264" i="10"/>
  <c r="O263" i="10"/>
  <c r="L263" i="10"/>
  <c r="I263" i="10"/>
  <c r="F263" i="10"/>
  <c r="C263" i="10" s="1"/>
  <c r="O262" i="10"/>
  <c r="L262" i="10"/>
  <c r="I262" i="10"/>
  <c r="F262" i="10"/>
  <c r="O261" i="10"/>
  <c r="L261" i="10"/>
  <c r="L260" i="10" s="1"/>
  <c r="I261" i="10"/>
  <c r="I260" i="10" s="1"/>
  <c r="F261" i="10"/>
  <c r="N260" i="10"/>
  <c r="N259" i="10" s="1"/>
  <c r="M260" i="10"/>
  <c r="K260" i="10"/>
  <c r="K259" i="10" s="1"/>
  <c r="J260" i="10"/>
  <c r="J259" i="10" s="1"/>
  <c r="H260" i="10"/>
  <c r="G260" i="10"/>
  <c r="E260" i="10"/>
  <c r="E259" i="10" s="1"/>
  <c r="D260" i="10"/>
  <c r="D259" i="10" s="1"/>
  <c r="M259" i="10"/>
  <c r="H259" i="10"/>
  <c r="G259" i="10"/>
  <c r="O258" i="10"/>
  <c r="L258" i="10"/>
  <c r="I258" i="10"/>
  <c r="F258" i="10"/>
  <c r="O257" i="10"/>
  <c r="L257" i="10"/>
  <c r="I257" i="10"/>
  <c r="F257" i="10"/>
  <c r="O256" i="10"/>
  <c r="L256" i="10"/>
  <c r="C256" i="10" s="1"/>
  <c r="I256" i="10"/>
  <c r="F256" i="10"/>
  <c r="O255" i="10"/>
  <c r="L255" i="10"/>
  <c r="I255" i="10"/>
  <c r="F255" i="10"/>
  <c r="C255" i="10"/>
  <c r="O254" i="10"/>
  <c r="L254" i="10"/>
  <c r="I254" i="10"/>
  <c r="F254" i="10"/>
  <c r="C254" i="10" s="1"/>
  <c r="O253" i="10"/>
  <c r="L253" i="10"/>
  <c r="L252" i="10" s="1"/>
  <c r="L251" i="10" s="1"/>
  <c r="I253" i="10"/>
  <c r="I252" i="10" s="1"/>
  <c r="I251" i="10" s="1"/>
  <c r="F253" i="10"/>
  <c r="N252" i="10"/>
  <c r="N251" i="10" s="1"/>
  <c r="M252" i="10"/>
  <c r="K252" i="10"/>
  <c r="J252" i="10"/>
  <c r="J251" i="10" s="1"/>
  <c r="H252" i="10"/>
  <c r="G252" i="10"/>
  <c r="F252" i="10"/>
  <c r="E252" i="10"/>
  <c r="D252" i="10"/>
  <c r="M251" i="10"/>
  <c r="K251" i="10"/>
  <c r="H251" i="10"/>
  <c r="G251" i="10"/>
  <c r="E251" i="10"/>
  <c r="D251" i="10"/>
  <c r="O250" i="10"/>
  <c r="L250" i="10"/>
  <c r="I250" i="10"/>
  <c r="F250" i="10"/>
  <c r="C250" i="10" s="1"/>
  <c r="O249" i="10"/>
  <c r="L249" i="10"/>
  <c r="I249" i="10"/>
  <c r="F249" i="10"/>
  <c r="O248" i="10"/>
  <c r="L248" i="10"/>
  <c r="I248" i="10"/>
  <c r="F248" i="10"/>
  <c r="O247" i="10"/>
  <c r="O246" i="10" s="1"/>
  <c r="L247" i="10"/>
  <c r="I247" i="10"/>
  <c r="F247" i="10"/>
  <c r="C247" i="10" s="1"/>
  <c r="N246" i="10"/>
  <c r="M246" i="10"/>
  <c r="K246" i="10"/>
  <c r="J246" i="10"/>
  <c r="H246" i="10"/>
  <c r="G246" i="10"/>
  <c r="E246" i="10"/>
  <c r="D246" i="10"/>
  <c r="O245" i="10"/>
  <c r="L245" i="10"/>
  <c r="I245" i="10"/>
  <c r="F245" i="10"/>
  <c r="O244" i="10"/>
  <c r="L244" i="10"/>
  <c r="I244" i="10"/>
  <c r="C244" i="10" s="1"/>
  <c r="F244" i="10"/>
  <c r="O243" i="10"/>
  <c r="L243" i="10"/>
  <c r="I243" i="10"/>
  <c r="C243" i="10" s="1"/>
  <c r="F243" i="10"/>
  <c r="O242" i="10"/>
  <c r="L242" i="10"/>
  <c r="I242" i="10"/>
  <c r="F242" i="10"/>
  <c r="C242" i="10" s="1"/>
  <c r="O241" i="10"/>
  <c r="L241" i="10"/>
  <c r="I241" i="10"/>
  <c r="F241" i="10"/>
  <c r="O240" i="10"/>
  <c r="L240" i="10"/>
  <c r="I240" i="10"/>
  <c r="C240" i="10" s="1"/>
  <c r="F240" i="10"/>
  <c r="O239" i="10"/>
  <c r="L239" i="10"/>
  <c r="I239" i="10"/>
  <c r="C239" i="10" s="1"/>
  <c r="F239" i="10"/>
  <c r="F238" i="10" s="1"/>
  <c r="N238" i="10"/>
  <c r="M238" i="10"/>
  <c r="K238" i="10"/>
  <c r="J238" i="10"/>
  <c r="H238" i="10"/>
  <c r="G238" i="10"/>
  <c r="E238" i="10"/>
  <c r="D238" i="10"/>
  <c r="O237" i="10"/>
  <c r="L237" i="10"/>
  <c r="I237" i="10"/>
  <c r="F237" i="10"/>
  <c r="O236" i="10"/>
  <c r="L236" i="10"/>
  <c r="L235" i="10" s="1"/>
  <c r="I236" i="10"/>
  <c r="I235" i="10" s="1"/>
  <c r="F236" i="10"/>
  <c r="O235" i="10"/>
  <c r="N235" i="10"/>
  <c r="M235" i="10"/>
  <c r="K235" i="10"/>
  <c r="J235" i="10"/>
  <c r="H235" i="10"/>
  <c r="G235" i="10"/>
  <c r="F235" i="10"/>
  <c r="E235" i="10"/>
  <c r="D235" i="10"/>
  <c r="O234" i="10"/>
  <c r="O233" i="10" s="1"/>
  <c r="L234" i="10"/>
  <c r="I234" i="10"/>
  <c r="F234" i="10"/>
  <c r="N233" i="10"/>
  <c r="M233" i="10"/>
  <c r="M231" i="10" s="1"/>
  <c r="M230" i="10" s="1"/>
  <c r="L233" i="10"/>
  <c r="K233" i="10"/>
  <c r="J233" i="10"/>
  <c r="I233" i="10"/>
  <c r="H233" i="10"/>
  <c r="G233" i="10"/>
  <c r="E233" i="10"/>
  <c r="E231" i="10" s="1"/>
  <c r="D233" i="10"/>
  <c r="D231" i="10" s="1"/>
  <c r="O232" i="10"/>
  <c r="L232" i="10"/>
  <c r="I232" i="10"/>
  <c r="F232" i="10"/>
  <c r="C232" i="10" s="1"/>
  <c r="N231" i="10"/>
  <c r="K231" i="10"/>
  <c r="J231" i="10"/>
  <c r="J230" i="10" s="1"/>
  <c r="G231" i="10"/>
  <c r="O229" i="10"/>
  <c r="L229" i="10"/>
  <c r="I229" i="10"/>
  <c r="F229" i="10"/>
  <c r="O228" i="10"/>
  <c r="L228" i="10"/>
  <c r="L227" i="10" s="1"/>
  <c r="I228" i="10"/>
  <c r="I227" i="10" s="1"/>
  <c r="F228" i="10"/>
  <c r="O227" i="10"/>
  <c r="N227" i="10"/>
  <c r="M227" i="10"/>
  <c r="K227" i="10"/>
  <c r="J227" i="10"/>
  <c r="H227" i="10"/>
  <c r="G227" i="10"/>
  <c r="F227" i="10"/>
  <c r="C227" i="10" s="1"/>
  <c r="E227" i="10"/>
  <c r="D227" i="10"/>
  <c r="O226" i="10"/>
  <c r="L226" i="10"/>
  <c r="I226" i="10"/>
  <c r="F226" i="10"/>
  <c r="O225" i="10"/>
  <c r="L225" i="10"/>
  <c r="I225" i="10"/>
  <c r="F225" i="10"/>
  <c r="O224" i="10"/>
  <c r="L224" i="10"/>
  <c r="I224" i="10"/>
  <c r="F224" i="10"/>
  <c r="C224" i="10" s="1"/>
  <c r="O223" i="10"/>
  <c r="L223" i="10"/>
  <c r="I223" i="10"/>
  <c r="F223" i="10"/>
  <c r="C223" i="10" s="1"/>
  <c r="O222" i="10"/>
  <c r="L222" i="10"/>
  <c r="I222" i="10"/>
  <c r="F222" i="10"/>
  <c r="C222" i="10" s="1"/>
  <c r="O221" i="10"/>
  <c r="L221" i="10"/>
  <c r="I221" i="10"/>
  <c r="F221" i="10"/>
  <c r="O220" i="10"/>
  <c r="L220" i="10"/>
  <c r="I220" i="10"/>
  <c r="F220" i="10"/>
  <c r="O219" i="10"/>
  <c r="L219" i="10"/>
  <c r="I219" i="10"/>
  <c r="F219" i="10"/>
  <c r="C219" i="10" s="1"/>
  <c r="O218" i="10"/>
  <c r="L218" i="10"/>
  <c r="I218" i="10"/>
  <c r="F218" i="10"/>
  <c r="O217" i="10"/>
  <c r="L217" i="10"/>
  <c r="L216" i="10" s="1"/>
  <c r="I217" i="10"/>
  <c r="F217" i="10"/>
  <c r="N216" i="10"/>
  <c r="M216" i="10"/>
  <c r="K216" i="10"/>
  <c r="J216" i="10"/>
  <c r="H216" i="10"/>
  <c r="G216" i="10"/>
  <c r="F216" i="10"/>
  <c r="E216" i="10"/>
  <c r="D216" i="10"/>
  <c r="O215" i="10"/>
  <c r="L215" i="10"/>
  <c r="I215" i="10"/>
  <c r="F215" i="10"/>
  <c r="C215" i="10"/>
  <c r="O214" i="10"/>
  <c r="L214" i="10"/>
  <c r="I214" i="10"/>
  <c r="F214" i="10"/>
  <c r="C214" i="10" s="1"/>
  <c r="O213" i="10"/>
  <c r="L213" i="10"/>
  <c r="I213" i="10"/>
  <c r="F213" i="10"/>
  <c r="C213" i="10" s="1"/>
  <c r="O212" i="10"/>
  <c r="L212" i="10"/>
  <c r="I212" i="10"/>
  <c r="F212" i="10"/>
  <c r="O211" i="10"/>
  <c r="L211" i="10"/>
  <c r="I211" i="10"/>
  <c r="F211" i="10"/>
  <c r="C211" i="10" s="1"/>
  <c r="O210" i="10"/>
  <c r="L210" i="10"/>
  <c r="I210" i="10"/>
  <c r="F210" i="10"/>
  <c r="O209" i="10"/>
  <c r="L209" i="10"/>
  <c r="I209" i="10"/>
  <c r="F209" i="10"/>
  <c r="O208" i="10"/>
  <c r="L208" i="10"/>
  <c r="I208" i="10"/>
  <c r="C208" i="10" s="1"/>
  <c r="F208" i="10"/>
  <c r="O207" i="10"/>
  <c r="L207" i="10"/>
  <c r="I207" i="10"/>
  <c r="F207" i="10"/>
  <c r="C207" i="10" s="1"/>
  <c r="O206" i="10"/>
  <c r="O205" i="10" s="1"/>
  <c r="L206" i="10"/>
  <c r="I206" i="10"/>
  <c r="F206" i="10"/>
  <c r="N205" i="10"/>
  <c r="M205" i="10"/>
  <c r="M204" i="10" s="1"/>
  <c r="K205" i="10"/>
  <c r="J205" i="10"/>
  <c r="H205" i="10"/>
  <c r="H204" i="10" s="1"/>
  <c r="G205" i="10"/>
  <c r="E205" i="10"/>
  <c r="E204" i="10" s="1"/>
  <c r="D205" i="10"/>
  <c r="D204" i="10" s="1"/>
  <c r="N204" i="10"/>
  <c r="J204" i="10"/>
  <c r="O203" i="10"/>
  <c r="L203" i="10"/>
  <c r="I203" i="10"/>
  <c r="F203" i="10"/>
  <c r="C203" i="10" s="1"/>
  <c r="O202" i="10"/>
  <c r="L202" i="10"/>
  <c r="I202" i="10"/>
  <c r="F202" i="10"/>
  <c r="O201" i="10"/>
  <c r="L201" i="10"/>
  <c r="I201" i="10"/>
  <c r="F201" i="10"/>
  <c r="O200" i="10"/>
  <c r="L200" i="10"/>
  <c r="I200" i="10"/>
  <c r="F200" i="10"/>
  <c r="O199" i="10"/>
  <c r="O198" i="10" s="1"/>
  <c r="L199" i="10"/>
  <c r="I199" i="10"/>
  <c r="F199" i="10"/>
  <c r="C199" i="10" s="1"/>
  <c r="N198" i="10"/>
  <c r="M198" i="10"/>
  <c r="M196" i="10" s="1"/>
  <c r="L198" i="10"/>
  <c r="L196" i="10" s="1"/>
  <c r="K198" i="10"/>
  <c r="J198" i="10"/>
  <c r="H198" i="10"/>
  <c r="H196" i="10" s="1"/>
  <c r="G198" i="10"/>
  <c r="E198" i="10"/>
  <c r="D198" i="10"/>
  <c r="D196" i="10" s="1"/>
  <c r="O197" i="10"/>
  <c r="L197" i="10"/>
  <c r="I197" i="10"/>
  <c r="F197" i="10"/>
  <c r="N196" i="10"/>
  <c r="K196" i="10"/>
  <c r="J196" i="10"/>
  <c r="G196" i="10"/>
  <c r="E196" i="10"/>
  <c r="E195" i="10" s="1"/>
  <c r="O193" i="10"/>
  <c r="L193" i="10"/>
  <c r="L192" i="10" s="1"/>
  <c r="L191" i="10" s="1"/>
  <c r="I193" i="10"/>
  <c r="I192" i="10" s="1"/>
  <c r="I191" i="10" s="1"/>
  <c r="F193" i="10"/>
  <c r="C193" i="10" s="1"/>
  <c r="O192" i="10"/>
  <c r="N192" i="10"/>
  <c r="N191" i="10" s="1"/>
  <c r="M192" i="10"/>
  <c r="K192" i="10"/>
  <c r="K191" i="10" s="1"/>
  <c r="K187" i="10" s="1"/>
  <c r="J192" i="10"/>
  <c r="J191" i="10" s="1"/>
  <c r="H192" i="10"/>
  <c r="G192" i="10"/>
  <c r="F192" i="10"/>
  <c r="E192" i="10"/>
  <c r="D192" i="10"/>
  <c r="O191" i="10"/>
  <c r="O187" i="10" s="1"/>
  <c r="M191" i="10"/>
  <c r="H191" i="10"/>
  <c r="G191" i="10"/>
  <c r="E191" i="10"/>
  <c r="D191" i="10"/>
  <c r="O190" i="10"/>
  <c r="L190" i="10"/>
  <c r="I190" i="10"/>
  <c r="F190" i="10"/>
  <c r="O189" i="10"/>
  <c r="L189" i="10"/>
  <c r="I189" i="10"/>
  <c r="F189" i="10"/>
  <c r="F188" i="10" s="1"/>
  <c r="O188" i="10"/>
  <c r="N188" i="10"/>
  <c r="N187" i="10" s="1"/>
  <c r="M188" i="10"/>
  <c r="M187" i="10" s="1"/>
  <c r="L188" i="10"/>
  <c r="K188" i="10"/>
  <c r="J188" i="10"/>
  <c r="J187" i="10" s="1"/>
  <c r="H188" i="10"/>
  <c r="G188" i="10"/>
  <c r="E188" i="10"/>
  <c r="E187" i="10" s="1"/>
  <c r="D188" i="10"/>
  <c r="D187" i="10" s="1"/>
  <c r="H187" i="10"/>
  <c r="G187" i="10"/>
  <c r="O186" i="10"/>
  <c r="L186" i="10"/>
  <c r="C186" i="10" s="1"/>
  <c r="I186" i="10"/>
  <c r="F186" i="10"/>
  <c r="O185" i="10"/>
  <c r="O184" i="10" s="1"/>
  <c r="L185" i="10"/>
  <c r="L184" i="10" s="1"/>
  <c r="I185" i="10"/>
  <c r="F185" i="10"/>
  <c r="F184" i="10" s="1"/>
  <c r="N184" i="10"/>
  <c r="M184" i="10"/>
  <c r="K184" i="10"/>
  <c r="J184" i="10"/>
  <c r="I184" i="10"/>
  <c r="H184" i="10"/>
  <c r="G184" i="10"/>
  <c r="E184" i="10"/>
  <c r="D184" i="10"/>
  <c r="O183" i="10"/>
  <c r="L183" i="10"/>
  <c r="I183" i="10"/>
  <c r="F183" i="10"/>
  <c r="O182" i="10"/>
  <c r="L182" i="10"/>
  <c r="I182" i="10"/>
  <c r="F182" i="10"/>
  <c r="O181" i="10"/>
  <c r="L181" i="10"/>
  <c r="I181" i="10"/>
  <c r="F181" i="10"/>
  <c r="C181" i="10" s="1"/>
  <c r="O180" i="10"/>
  <c r="L180" i="10"/>
  <c r="I180" i="10"/>
  <c r="F180" i="10"/>
  <c r="N179" i="10"/>
  <c r="M179" i="10"/>
  <c r="K179" i="10"/>
  <c r="J179" i="10"/>
  <c r="H179" i="10"/>
  <c r="G179" i="10"/>
  <c r="E179" i="10"/>
  <c r="D179" i="10"/>
  <c r="O178" i="10"/>
  <c r="L178" i="10"/>
  <c r="I178" i="10"/>
  <c r="F178" i="10"/>
  <c r="O177" i="10"/>
  <c r="L177" i="10"/>
  <c r="C177" i="10" s="1"/>
  <c r="I177" i="10"/>
  <c r="F177" i="10"/>
  <c r="O176" i="10"/>
  <c r="L176" i="10"/>
  <c r="I176" i="10"/>
  <c r="F176" i="10"/>
  <c r="N175" i="10"/>
  <c r="N174" i="10" s="1"/>
  <c r="N173" i="10" s="1"/>
  <c r="M175" i="10"/>
  <c r="K175" i="10"/>
  <c r="J175" i="10"/>
  <c r="I175" i="10"/>
  <c r="H175" i="10"/>
  <c r="H174" i="10" s="1"/>
  <c r="G175" i="10"/>
  <c r="E175" i="10"/>
  <c r="D175" i="10"/>
  <c r="D174" i="10" s="1"/>
  <c r="D173" i="10" s="1"/>
  <c r="K174" i="10"/>
  <c r="J174" i="10"/>
  <c r="J173" i="10" s="1"/>
  <c r="G174" i="10"/>
  <c r="G173" i="10" s="1"/>
  <c r="K173" i="10"/>
  <c r="O172" i="10"/>
  <c r="L172" i="10"/>
  <c r="I172" i="10"/>
  <c r="F172" i="10"/>
  <c r="O171" i="10"/>
  <c r="L171" i="10"/>
  <c r="I171" i="10"/>
  <c r="F171" i="10"/>
  <c r="O170" i="10"/>
  <c r="L170" i="10"/>
  <c r="C170" i="10" s="1"/>
  <c r="I170" i="10"/>
  <c r="F170" i="10"/>
  <c r="O169" i="10"/>
  <c r="L169" i="10"/>
  <c r="C169" i="10" s="1"/>
  <c r="I169" i="10"/>
  <c r="F169" i="10"/>
  <c r="O168" i="10"/>
  <c r="L168" i="10"/>
  <c r="I168" i="10"/>
  <c r="F168" i="10"/>
  <c r="C168" i="10" s="1"/>
  <c r="O167" i="10"/>
  <c r="L167" i="10"/>
  <c r="I167" i="10"/>
  <c r="F167" i="10"/>
  <c r="F166" i="10" s="1"/>
  <c r="N166" i="10"/>
  <c r="N165" i="10" s="1"/>
  <c r="M166" i="10"/>
  <c r="M165" i="10" s="1"/>
  <c r="K166" i="10"/>
  <c r="J166" i="10"/>
  <c r="J165" i="10" s="1"/>
  <c r="H166" i="10"/>
  <c r="H165" i="10" s="1"/>
  <c r="G166" i="10"/>
  <c r="E166" i="10"/>
  <c r="E165" i="10" s="1"/>
  <c r="D166" i="10"/>
  <c r="K165" i="10"/>
  <c r="G165" i="10"/>
  <c r="D165" i="10"/>
  <c r="O164" i="10"/>
  <c r="L164" i="10"/>
  <c r="I164" i="10"/>
  <c r="F164" i="10"/>
  <c r="O163" i="10"/>
  <c r="L163" i="10"/>
  <c r="I163" i="10"/>
  <c r="F163" i="10"/>
  <c r="O162" i="10"/>
  <c r="L162" i="10"/>
  <c r="I162" i="10"/>
  <c r="F162" i="10"/>
  <c r="O161" i="10"/>
  <c r="O160" i="10" s="1"/>
  <c r="L161" i="10"/>
  <c r="I161" i="10"/>
  <c r="I160" i="10" s="1"/>
  <c r="F161" i="10"/>
  <c r="F160" i="10" s="1"/>
  <c r="N160" i="10"/>
  <c r="M160" i="10"/>
  <c r="K160" i="10"/>
  <c r="J160" i="10"/>
  <c r="H160" i="10"/>
  <c r="G160" i="10"/>
  <c r="E160" i="10"/>
  <c r="D160" i="10"/>
  <c r="O159" i="10"/>
  <c r="L159" i="10"/>
  <c r="I159" i="10"/>
  <c r="F159" i="10"/>
  <c r="O158" i="10"/>
  <c r="L158" i="10"/>
  <c r="C158" i="10" s="1"/>
  <c r="I158" i="10"/>
  <c r="F158" i="10"/>
  <c r="O157" i="10"/>
  <c r="L157" i="10"/>
  <c r="C157" i="10" s="1"/>
  <c r="I157" i="10"/>
  <c r="F157" i="10"/>
  <c r="O156" i="10"/>
  <c r="L156" i="10"/>
  <c r="I156" i="10"/>
  <c r="F156" i="10"/>
  <c r="C156" i="10" s="1"/>
  <c r="O155" i="10"/>
  <c r="L155" i="10"/>
  <c r="I155" i="10"/>
  <c r="F155" i="10"/>
  <c r="O154" i="10"/>
  <c r="L154" i="10"/>
  <c r="I154" i="10"/>
  <c r="F154" i="10"/>
  <c r="O153" i="10"/>
  <c r="L153" i="10"/>
  <c r="I153" i="10"/>
  <c r="F153" i="10"/>
  <c r="C153" i="10" s="1"/>
  <c r="O152" i="10"/>
  <c r="L152" i="10"/>
  <c r="I152" i="10"/>
  <c r="I151" i="10" s="1"/>
  <c r="F152" i="10"/>
  <c r="C152" i="10" s="1"/>
  <c r="N151" i="10"/>
  <c r="M151" i="10"/>
  <c r="K151" i="10"/>
  <c r="J151" i="10"/>
  <c r="H151" i="10"/>
  <c r="G151" i="10"/>
  <c r="F151" i="10"/>
  <c r="E151" i="10"/>
  <c r="D151" i="10"/>
  <c r="O150" i="10"/>
  <c r="L150" i="10"/>
  <c r="C150" i="10" s="1"/>
  <c r="I150" i="10"/>
  <c r="F150" i="10"/>
  <c r="O149" i="10"/>
  <c r="L149" i="10"/>
  <c r="C149" i="10" s="1"/>
  <c r="I149" i="10"/>
  <c r="F149" i="10"/>
  <c r="O148" i="10"/>
  <c r="L148" i="10"/>
  <c r="I148" i="10"/>
  <c r="F148" i="10"/>
  <c r="O147" i="10"/>
  <c r="L147" i="10"/>
  <c r="I147" i="10"/>
  <c r="F147" i="10"/>
  <c r="O146" i="10"/>
  <c r="L146" i="10"/>
  <c r="I146" i="10"/>
  <c r="F146" i="10"/>
  <c r="O145" i="10"/>
  <c r="L145" i="10"/>
  <c r="I145" i="10"/>
  <c r="F145" i="10"/>
  <c r="C145" i="10"/>
  <c r="N144" i="10"/>
  <c r="M144" i="10"/>
  <c r="K144" i="10"/>
  <c r="J144" i="10"/>
  <c r="I144" i="10"/>
  <c r="H144" i="10"/>
  <c r="G144" i="10"/>
  <c r="E144" i="10"/>
  <c r="D144" i="10"/>
  <c r="O143" i="10"/>
  <c r="L143" i="10"/>
  <c r="I143" i="10"/>
  <c r="F143" i="10"/>
  <c r="O142" i="10"/>
  <c r="L142" i="10"/>
  <c r="I142" i="10"/>
  <c r="I141" i="10" s="1"/>
  <c r="F142" i="10"/>
  <c r="O141" i="10"/>
  <c r="N141" i="10"/>
  <c r="M141" i="10"/>
  <c r="K141" i="10"/>
  <c r="J141" i="10"/>
  <c r="H141" i="10"/>
  <c r="G141" i="10"/>
  <c r="F141" i="10"/>
  <c r="E141" i="10"/>
  <c r="D141" i="10"/>
  <c r="O140" i="10"/>
  <c r="L140" i="10"/>
  <c r="I140" i="10"/>
  <c r="F140" i="10"/>
  <c r="O139" i="10"/>
  <c r="L139" i="10"/>
  <c r="I139" i="10"/>
  <c r="F139" i="10"/>
  <c r="O138" i="10"/>
  <c r="L138" i="10"/>
  <c r="I138" i="10"/>
  <c r="F138" i="10"/>
  <c r="C138" i="10"/>
  <c r="O137" i="10"/>
  <c r="L137" i="10"/>
  <c r="I137" i="10"/>
  <c r="F137" i="10"/>
  <c r="F136" i="10" s="1"/>
  <c r="N136" i="10"/>
  <c r="M136" i="10"/>
  <c r="L136" i="10"/>
  <c r="K136" i="10"/>
  <c r="J136" i="10"/>
  <c r="H136" i="10"/>
  <c r="G136" i="10"/>
  <c r="E136" i="10"/>
  <c r="D136" i="10"/>
  <c r="O135" i="10"/>
  <c r="L135" i="10"/>
  <c r="I135" i="10"/>
  <c r="F135" i="10"/>
  <c r="O134" i="10"/>
  <c r="L134" i="10"/>
  <c r="I134" i="10"/>
  <c r="F134" i="10"/>
  <c r="C134" i="10" s="1"/>
  <c r="O133" i="10"/>
  <c r="L133" i="10"/>
  <c r="I133" i="10"/>
  <c r="F133" i="10"/>
  <c r="O132" i="10"/>
  <c r="O131" i="10" s="1"/>
  <c r="L132" i="10"/>
  <c r="I132" i="10"/>
  <c r="F132" i="10"/>
  <c r="N131" i="10"/>
  <c r="N130" i="10" s="1"/>
  <c r="M131" i="10"/>
  <c r="K131" i="10"/>
  <c r="J131" i="10"/>
  <c r="I131" i="10"/>
  <c r="H131" i="10"/>
  <c r="G131" i="10"/>
  <c r="E131" i="10"/>
  <c r="D131" i="10"/>
  <c r="K130" i="10"/>
  <c r="G130" i="10"/>
  <c r="O129" i="10"/>
  <c r="O128" i="10" s="1"/>
  <c r="L129" i="10"/>
  <c r="I129" i="10"/>
  <c r="F129" i="10"/>
  <c r="N128" i="10"/>
  <c r="M128" i="10"/>
  <c r="L128" i="10"/>
  <c r="K128" i="10"/>
  <c r="J128" i="10"/>
  <c r="I128" i="10"/>
  <c r="H128" i="10"/>
  <c r="G128" i="10"/>
  <c r="E128" i="10"/>
  <c r="D128" i="10"/>
  <c r="O127" i="10"/>
  <c r="L127" i="10"/>
  <c r="I127" i="10"/>
  <c r="F127" i="10"/>
  <c r="O126" i="10"/>
  <c r="O122" i="10" s="1"/>
  <c r="L126" i="10"/>
  <c r="I126" i="10"/>
  <c r="F126" i="10"/>
  <c r="C126" i="10"/>
  <c r="O125" i="10"/>
  <c r="L125" i="10"/>
  <c r="I125" i="10"/>
  <c r="F125" i="10"/>
  <c r="O124" i="10"/>
  <c r="L124" i="10"/>
  <c r="I124" i="10"/>
  <c r="F124" i="10"/>
  <c r="O123" i="10"/>
  <c r="L123" i="10"/>
  <c r="L122" i="10" s="1"/>
  <c r="I123" i="10"/>
  <c r="I122" i="10" s="1"/>
  <c r="F123" i="10"/>
  <c r="N122" i="10"/>
  <c r="M122" i="10"/>
  <c r="K122" i="10"/>
  <c r="J122" i="10"/>
  <c r="H122" i="10"/>
  <c r="G122" i="10"/>
  <c r="E122" i="10"/>
  <c r="D122" i="10"/>
  <c r="O121" i="10"/>
  <c r="L121" i="10"/>
  <c r="I121" i="10"/>
  <c r="F121" i="10"/>
  <c r="C121" i="10" s="1"/>
  <c r="O120" i="10"/>
  <c r="L120" i="10"/>
  <c r="I120" i="10"/>
  <c r="F120" i="10"/>
  <c r="O119" i="10"/>
  <c r="L119" i="10"/>
  <c r="I119" i="10"/>
  <c r="F119" i="10"/>
  <c r="O118" i="10"/>
  <c r="L118" i="10"/>
  <c r="I118" i="10"/>
  <c r="F118" i="10"/>
  <c r="O117" i="10"/>
  <c r="O116" i="10" s="1"/>
  <c r="L117" i="10"/>
  <c r="I117" i="10"/>
  <c r="F117" i="10"/>
  <c r="C117" i="10" s="1"/>
  <c r="N116" i="10"/>
  <c r="M116" i="10"/>
  <c r="K116" i="10"/>
  <c r="J116" i="10"/>
  <c r="H116" i="10"/>
  <c r="G116" i="10"/>
  <c r="E116" i="10"/>
  <c r="D116" i="10"/>
  <c r="O115" i="10"/>
  <c r="L115" i="10"/>
  <c r="I115" i="10"/>
  <c r="F115" i="10"/>
  <c r="O114" i="10"/>
  <c r="L114" i="10"/>
  <c r="I114" i="10"/>
  <c r="F114" i="10"/>
  <c r="O113" i="10"/>
  <c r="O112" i="10" s="1"/>
  <c r="L113" i="10"/>
  <c r="I113" i="10"/>
  <c r="C113" i="10" s="1"/>
  <c r="F113" i="10"/>
  <c r="F112" i="10" s="1"/>
  <c r="N112" i="10"/>
  <c r="M112" i="10"/>
  <c r="K112" i="10"/>
  <c r="J112" i="10"/>
  <c r="H112" i="10"/>
  <c r="G112" i="10"/>
  <c r="E112" i="10"/>
  <c r="D112" i="10"/>
  <c r="O111" i="10"/>
  <c r="L111" i="10"/>
  <c r="I111" i="10"/>
  <c r="F111" i="10"/>
  <c r="O110" i="10"/>
  <c r="L110" i="10"/>
  <c r="I110" i="10"/>
  <c r="F110" i="10"/>
  <c r="O109" i="10"/>
  <c r="L109" i="10"/>
  <c r="C109" i="10" s="1"/>
  <c r="I109" i="10"/>
  <c r="F109" i="10"/>
  <c r="O108" i="10"/>
  <c r="L108" i="10"/>
  <c r="I108" i="10"/>
  <c r="F108" i="10"/>
  <c r="O107" i="10"/>
  <c r="L107" i="10"/>
  <c r="I107" i="10"/>
  <c r="F107" i="10"/>
  <c r="O106" i="10"/>
  <c r="L106" i="10"/>
  <c r="I106" i="10"/>
  <c r="F106" i="10"/>
  <c r="C106" i="10" s="1"/>
  <c r="O105" i="10"/>
  <c r="L105" i="10"/>
  <c r="I105" i="10"/>
  <c r="F105" i="10"/>
  <c r="O104" i="10"/>
  <c r="L104" i="10"/>
  <c r="I104" i="10"/>
  <c r="F104" i="10"/>
  <c r="N103" i="10"/>
  <c r="M103" i="10"/>
  <c r="K103" i="10"/>
  <c r="J103" i="10"/>
  <c r="H103" i="10"/>
  <c r="G103" i="10"/>
  <c r="E103" i="10"/>
  <c r="D103" i="10"/>
  <c r="O102" i="10"/>
  <c r="L102" i="10"/>
  <c r="I102" i="10"/>
  <c r="C102" i="10" s="1"/>
  <c r="F102" i="10"/>
  <c r="O101" i="10"/>
  <c r="L101" i="10"/>
  <c r="I101" i="10"/>
  <c r="F101" i="10"/>
  <c r="O100" i="10"/>
  <c r="L100" i="10"/>
  <c r="I100" i="10"/>
  <c r="F100" i="10"/>
  <c r="C100" i="10" s="1"/>
  <c r="O99" i="10"/>
  <c r="L99" i="10"/>
  <c r="I99" i="10"/>
  <c r="F99" i="10"/>
  <c r="O98" i="10"/>
  <c r="L98" i="10"/>
  <c r="I98" i="10"/>
  <c r="C98" i="10" s="1"/>
  <c r="F98" i="10"/>
  <c r="O97" i="10"/>
  <c r="L97" i="10"/>
  <c r="I97" i="10"/>
  <c r="F97" i="10"/>
  <c r="O96" i="10"/>
  <c r="L96" i="10"/>
  <c r="I96" i="10"/>
  <c r="C96" i="10" s="1"/>
  <c r="F96" i="10"/>
  <c r="N95" i="10"/>
  <c r="M95" i="10"/>
  <c r="K95" i="10"/>
  <c r="J95" i="10"/>
  <c r="H95" i="10"/>
  <c r="G95" i="10"/>
  <c r="E95" i="10"/>
  <c r="D95" i="10"/>
  <c r="O94" i="10"/>
  <c r="L94" i="10"/>
  <c r="I94" i="10"/>
  <c r="F94" i="10"/>
  <c r="O93" i="10"/>
  <c r="O89" i="10" s="1"/>
  <c r="L93" i="10"/>
  <c r="I93" i="10"/>
  <c r="F93" i="10"/>
  <c r="C93" i="10"/>
  <c r="O92" i="10"/>
  <c r="L92" i="10"/>
  <c r="I92" i="10"/>
  <c r="F92" i="10"/>
  <c r="C92" i="10" s="1"/>
  <c r="O91" i="10"/>
  <c r="L91" i="10"/>
  <c r="I91" i="10"/>
  <c r="F91" i="10"/>
  <c r="O90" i="10"/>
  <c r="L90" i="10"/>
  <c r="L89" i="10" s="1"/>
  <c r="I90" i="10"/>
  <c r="F90" i="10"/>
  <c r="N89" i="10"/>
  <c r="M89" i="10"/>
  <c r="K89" i="10"/>
  <c r="J89" i="10"/>
  <c r="H89" i="10"/>
  <c r="G89" i="10"/>
  <c r="E89" i="10"/>
  <c r="D89" i="10"/>
  <c r="O88" i="10"/>
  <c r="L88" i="10"/>
  <c r="I88" i="10"/>
  <c r="F88" i="10"/>
  <c r="C88" i="10" s="1"/>
  <c r="O87" i="10"/>
  <c r="L87" i="10"/>
  <c r="I87" i="10"/>
  <c r="F87" i="10"/>
  <c r="O86" i="10"/>
  <c r="L86" i="10"/>
  <c r="I86" i="10"/>
  <c r="F86" i="10"/>
  <c r="O85" i="10"/>
  <c r="L85" i="10"/>
  <c r="I85" i="10"/>
  <c r="F85" i="10"/>
  <c r="N84" i="10"/>
  <c r="M84" i="10"/>
  <c r="K84" i="10"/>
  <c r="K83" i="10" s="1"/>
  <c r="J84" i="10"/>
  <c r="H84" i="10"/>
  <c r="G84" i="10"/>
  <c r="E84" i="10"/>
  <c r="D84" i="10"/>
  <c r="D83" i="10" s="1"/>
  <c r="O82" i="10"/>
  <c r="L82" i="10"/>
  <c r="I82" i="10"/>
  <c r="F82" i="10"/>
  <c r="O81" i="10"/>
  <c r="L81" i="10"/>
  <c r="I81" i="10"/>
  <c r="F81" i="10"/>
  <c r="F80" i="10" s="1"/>
  <c r="O80" i="10"/>
  <c r="N80" i="10"/>
  <c r="M80" i="10"/>
  <c r="K80" i="10"/>
  <c r="J80" i="10"/>
  <c r="H80" i="10"/>
  <c r="G80" i="10"/>
  <c r="E80" i="10"/>
  <c r="D80" i="10"/>
  <c r="O79" i="10"/>
  <c r="L79" i="10"/>
  <c r="I79" i="10"/>
  <c r="F79" i="10"/>
  <c r="O78" i="10"/>
  <c r="L78" i="10"/>
  <c r="L77" i="10" s="1"/>
  <c r="I78" i="10"/>
  <c r="F78" i="10"/>
  <c r="O77" i="10"/>
  <c r="O76" i="10" s="1"/>
  <c r="N77" i="10"/>
  <c r="M77" i="10"/>
  <c r="K77" i="10"/>
  <c r="J77" i="10"/>
  <c r="J76" i="10" s="1"/>
  <c r="H77" i="10"/>
  <c r="G77" i="10"/>
  <c r="F77" i="10"/>
  <c r="E77" i="10"/>
  <c r="E76" i="10" s="1"/>
  <c r="D77" i="10"/>
  <c r="M76" i="10"/>
  <c r="K76" i="10"/>
  <c r="H76" i="10"/>
  <c r="D76" i="10"/>
  <c r="O74" i="10"/>
  <c r="L74" i="10"/>
  <c r="I74" i="10"/>
  <c r="F74" i="10"/>
  <c r="O73" i="10"/>
  <c r="L73" i="10"/>
  <c r="I73" i="10"/>
  <c r="F73" i="10"/>
  <c r="O72" i="10"/>
  <c r="O69" i="10" s="1"/>
  <c r="L72" i="10"/>
  <c r="I72" i="10"/>
  <c r="F72" i="10"/>
  <c r="C72" i="10"/>
  <c r="O71" i="10"/>
  <c r="L71" i="10"/>
  <c r="I71" i="10"/>
  <c r="F71" i="10"/>
  <c r="C71" i="10" s="1"/>
  <c r="O70" i="10"/>
  <c r="L70" i="10"/>
  <c r="I70" i="10"/>
  <c r="F70" i="10"/>
  <c r="N69" i="10"/>
  <c r="N67" i="10" s="1"/>
  <c r="M69" i="10"/>
  <c r="K69" i="10"/>
  <c r="K67" i="10" s="1"/>
  <c r="J69" i="10"/>
  <c r="J67" i="10" s="1"/>
  <c r="H69" i="10"/>
  <c r="G69" i="10"/>
  <c r="G67" i="10" s="1"/>
  <c r="F69" i="10"/>
  <c r="E69" i="10"/>
  <c r="E67" i="10" s="1"/>
  <c r="D69" i="10"/>
  <c r="O68" i="10"/>
  <c r="L68" i="10"/>
  <c r="I68" i="10"/>
  <c r="C68" i="10" s="1"/>
  <c r="F68" i="10"/>
  <c r="M67" i="10"/>
  <c r="H67" i="10"/>
  <c r="D67" i="10"/>
  <c r="O66" i="10"/>
  <c r="L66" i="10"/>
  <c r="I66" i="10"/>
  <c r="F66" i="10"/>
  <c r="O65" i="10"/>
  <c r="L65" i="10"/>
  <c r="C65" i="10" s="1"/>
  <c r="I65" i="10"/>
  <c r="F65" i="10"/>
  <c r="O64" i="10"/>
  <c r="L64" i="10"/>
  <c r="C64" i="10" s="1"/>
  <c r="I64" i="10"/>
  <c r="F64" i="10"/>
  <c r="O63" i="10"/>
  <c r="L63" i="10"/>
  <c r="I63" i="10"/>
  <c r="F63" i="10"/>
  <c r="O62" i="10"/>
  <c r="L62" i="10"/>
  <c r="I62" i="10"/>
  <c r="F62" i="10"/>
  <c r="O61" i="10"/>
  <c r="L61" i="10"/>
  <c r="I61" i="10"/>
  <c r="F61" i="10"/>
  <c r="O60" i="10"/>
  <c r="O58" i="10" s="1"/>
  <c r="L60" i="10"/>
  <c r="I60" i="10"/>
  <c r="F60" i="10"/>
  <c r="C60" i="10"/>
  <c r="O59" i="10"/>
  <c r="L59" i="10"/>
  <c r="L58" i="10" s="1"/>
  <c r="I59" i="10"/>
  <c r="F59" i="10"/>
  <c r="N58" i="10"/>
  <c r="M58" i="10"/>
  <c r="K58" i="10"/>
  <c r="J58" i="10"/>
  <c r="H58" i="10"/>
  <c r="G58" i="10"/>
  <c r="E58" i="10"/>
  <c r="D58" i="10"/>
  <c r="O57" i="10"/>
  <c r="L57" i="10"/>
  <c r="I57" i="10"/>
  <c r="F57" i="10"/>
  <c r="O56" i="10"/>
  <c r="O55" i="10" s="1"/>
  <c r="O54" i="10" s="1"/>
  <c r="L56" i="10"/>
  <c r="I56" i="10"/>
  <c r="F56" i="10"/>
  <c r="F55" i="10" s="1"/>
  <c r="C56" i="10"/>
  <c r="N55" i="10"/>
  <c r="M55" i="10"/>
  <c r="K55" i="10"/>
  <c r="J55" i="10"/>
  <c r="I55" i="10"/>
  <c r="H55" i="10"/>
  <c r="H54" i="10" s="1"/>
  <c r="G55" i="10"/>
  <c r="E55" i="10"/>
  <c r="D55" i="10"/>
  <c r="D54" i="10" s="1"/>
  <c r="N54" i="10"/>
  <c r="K54" i="10"/>
  <c r="J54" i="10"/>
  <c r="G54" i="10"/>
  <c r="N53" i="10"/>
  <c r="O47" i="10"/>
  <c r="C47" i="10" s="1"/>
  <c r="O46" i="10"/>
  <c r="C46" i="10" s="1"/>
  <c r="N45" i="10"/>
  <c r="M45" i="10"/>
  <c r="L44" i="10"/>
  <c r="I44" i="10"/>
  <c r="F44" i="10"/>
  <c r="L43" i="10"/>
  <c r="K43" i="10"/>
  <c r="J43" i="10"/>
  <c r="H43" i="10"/>
  <c r="G43" i="10"/>
  <c r="F43" i="10"/>
  <c r="E43" i="10"/>
  <c r="D43" i="10"/>
  <c r="F42" i="10"/>
  <c r="C42" i="10" s="1"/>
  <c r="E41" i="10"/>
  <c r="D41" i="10"/>
  <c r="L40" i="10"/>
  <c r="C40" i="10" s="1"/>
  <c r="L39" i="10"/>
  <c r="C39" i="10" s="1"/>
  <c r="L38" i="10"/>
  <c r="C38" i="10" s="1"/>
  <c r="L37" i="10"/>
  <c r="C37" i="10" s="1"/>
  <c r="K36" i="10"/>
  <c r="J36" i="10"/>
  <c r="L35" i="10"/>
  <c r="C35" i="10" s="1"/>
  <c r="L34" i="10"/>
  <c r="C34" i="10"/>
  <c r="L33" i="10"/>
  <c r="C33" i="10" s="1"/>
  <c r="K33" i="10"/>
  <c r="J33" i="10"/>
  <c r="L32" i="10"/>
  <c r="L31" i="10" s="1"/>
  <c r="K31" i="10"/>
  <c r="J31" i="10"/>
  <c r="C31" i="10"/>
  <c r="L30" i="10"/>
  <c r="C30" i="10" s="1"/>
  <c r="L29" i="10"/>
  <c r="C29" i="10"/>
  <c r="L28" i="10"/>
  <c r="C28" i="10" s="1"/>
  <c r="K27" i="10"/>
  <c r="J27" i="10"/>
  <c r="F25" i="10"/>
  <c r="C25" i="10"/>
  <c r="I24" i="10"/>
  <c r="F24" i="10"/>
  <c r="C24" i="10" s="1"/>
  <c r="O23" i="10"/>
  <c r="L23" i="10"/>
  <c r="C23" i="10" s="1"/>
  <c r="I23" i="10"/>
  <c r="F23" i="10"/>
  <c r="O22" i="10"/>
  <c r="L22" i="10"/>
  <c r="L21" i="10" s="1"/>
  <c r="I22" i="10"/>
  <c r="F22" i="10"/>
  <c r="N21" i="10"/>
  <c r="N289" i="10" s="1"/>
  <c r="N288" i="10" s="1"/>
  <c r="M21" i="10"/>
  <c r="K21" i="10"/>
  <c r="K289" i="10" s="1"/>
  <c r="K288" i="10" s="1"/>
  <c r="J21" i="10"/>
  <c r="J289" i="10" s="1"/>
  <c r="J288" i="10" s="1"/>
  <c r="I21" i="10"/>
  <c r="H21" i="10"/>
  <c r="H289" i="10" s="1"/>
  <c r="H288" i="10" s="1"/>
  <c r="G21" i="10"/>
  <c r="G289" i="10" s="1"/>
  <c r="G288" i="10" s="1"/>
  <c r="E21" i="10"/>
  <c r="D21" i="10"/>
  <c r="D289" i="10" s="1"/>
  <c r="D288" i="10" s="1"/>
  <c r="O298" i="9"/>
  <c r="L298" i="9"/>
  <c r="I298" i="9"/>
  <c r="F298" i="9"/>
  <c r="C298" i="9" s="1"/>
  <c r="O297" i="9"/>
  <c r="L297" i="9"/>
  <c r="I297" i="9"/>
  <c r="F297" i="9"/>
  <c r="O296" i="9"/>
  <c r="L296" i="9"/>
  <c r="I296" i="9"/>
  <c r="C296" i="9" s="1"/>
  <c r="F296" i="9"/>
  <c r="O295" i="9"/>
  <c r="L295" i="9"/>
  <c r="I295" i="9"/>
  <c r="F295" i="9"/>
  <c r="O294" i="9"/>
  <c r="L294" i="9"/>
  <c r="I294" i="9"/>
  <c r="F294" i="9"/>
  <c r="C294" i="9" s="1"/>
  <c r="O293" i="9"/>
  <c r="L293" i="9"/>
  <c r="I293" i="9"/>
  <c r="F293" i="9"/>
  <c r="O292" i="9"/>
  <c r="L292" i="9"/>
  <c r="I292" i="9"/>
  <c r="F292" i="9"/>
  <c r="O291" i="9"/>
  <c r="L291" i="9"/>
  <c r="I291" i="9"/>
  <c r="F291" i="9"/>
  <c r="F290" i="9" s="1"/>
  <c r="O290" i="9"/>
  <c r="N290" i="9"/>
  <c r="M290" i="9"/>
  <c r="K290" i="9"/>
  <c r="J290" i="9"/>
  <c r="H290" i="9"/>
  <c r="G290" i="9"/>
  <c r="E290" i="9"/>
  <c r="D290" i="9"/>
  <c r="O285" i="9"/>
  <c r="L285" i="9"/>
  <c r="I285" i="9"/>
  <c r="F285" i="9"/>
  <c r="C285" i="9" s="1"/>
  <c r="O284" i="9"/>
  <c r="L284" i="9"/>
  <c r="L283" i="9" s="1"/>
  <c r="I284" i="9"/>
  <c r="F284" i="9"/>
  <c r="O283" i="9"/>
  <c r="N283" i="9"/>
  <c r="M283" i="9"/>
  <c r="K283" i="9"/>
  <c r="J283" i="9"/>
  <c r="H283" i="9"/>
  <c r="G283" i="9"/>
  <c r="F283" i="9"/>
  <c r="E283" i="9"/>
  <c r="D283" i="9"/>
  <c r="O282" i="9"/>
  <c r="O281" i="9" s="1"/>
  <c r="L282" i="9"/>
  <c r="I282" i="9"/>
  <c r="F282" i="9"/>
  <c r="F281" i="9" s="1"/>
  <c r="C282" i="9"/>
  <c r="N281" i="9"/>
  <c r="M281" i="9"/>
  <c r="L281" i="9"/>
  <c r="K281" i="9"/>
  <c r="J281" i="9"/>
  <c r="I281" i="9"/>
  <c r="H281" i="9"/>
  <c r="G281" i="9"/>
  <c r="E281" i="9"/>
  <c r="D281" i="9"/>
  <c r="O280" i="9"/>
  <c r="L280" i="9"/>
  <c r="I280" i="9"/>
  <c r="F280" i="9"/>
  <c r="O279" i="9"/>
  <c r="L279" i="9"/>
  <c r="I279" i="9"/>
  <c r="F279" i="9"/>
  <c r="O278" i="9"/>
  <c r="L278" i="9"/>
  <c r="I278" i="9"/>
  <c r="F278" i="9"/>
  <c r="C278" i="9"/>
  <c r="O277" i="9"/>
  <c r="L277" i="9"/>
  <c r="I277" i="9"/>
  <c r="F277" i="9"/>
  <c r="N276" i="9"/>
  <c r="M276" i="9"/>
  <c r="K276" i="9"/>
  <c r="J276" i="9"/>
  <c r="I276" i="9"/>
  <c r="H276" i="9"/>
  <c r="G276" i="9"/>
  <c r="E276" i="9"/>
  <c r="D276" i="9"/>
  <c r="O275" i="9"/>
  <c r="L275" i="9"/>
  <c r="I275" i="9"/>
  <c r="F275" i="9"/>
  <c r="O274" i="9"/>
  <c r="L274" i="9"/>
  <c r="I274" i="9"/>
  <c r="F274" i="9"/>
  <c r="C274" i="9" s="1"/>
  <c r="O273" i="9"/>
  <c r="L273" i="9"/>
  <c r="L272" i="9" s="1"/>
  <c r="I273" i="9"/>
  <c r="I272" i="9" s="1"/>
  <c r="F273" i="9"/>
  <c r="N272" i="9"/>
  <c r="N270" i="9" s="1"/>
  <c r="N269" i="9" s="1"/>
  <c r="M272" i="9"/>
  <c r="M270" i="9" s="1"/>
  <c r="M269" i="9" s="1"/>
  <c r="K272" i="9"/>
  <c r="J272" i="9"/>
  <c r="J270" i="9" s="1"/>
  <c r="J269" i="9" s="1"/>
  <c r="H272" i="9"/>
  <c r="G272" i="9"/>
  <c r="F272" i="9"/>
  <c r="E272" i="9"/>
  <c r="D272" i="9"/>
  <c r="O271" i="9"/>
  <c r="L271" i="9"/>
  <c r="I271" i="9"/>
  <c r="F271" i="9"/>
  <c r="K270" i="9"/>
  <c r="K269" i="9" s="1"/>
  <c r="H270" i="9"/>
  <c r="G270" i="9"/>
  <c r="G269" i="9" s="1"/>
  <c r="D270" i="9"/>
  <c r="D269" i="9" s="1"/>
  <c r="O268" i="9"/>
  <c r="L268" i="9"/>
  <c r="I268" i="9"/>
  <c r="F268" i="9"/>
  <c r="O267" i="9"/>
  <c r="L267" i="9"/>
  <c r="I267" i="9"/>
  <c r="F267" i="9"/>
  <c r="O266" i="9"/>
  <c r="O264" i="9" s="1"/>
  <c r="L266" i="9"/>
  <c r="I266" i="9"/>
  <c r="F266" i="9"/>
  <c r="C266" i="9" s="1"/>
  <c r="O265" i="9"/>
  <c r="L265" i="9"/>
  <c r="I265" i="9"/>
  <c r="I264" i="9" s="1"/>
  <c r="F265" i="9"/>
  <c r="N264" i="9"/>
  <c r="M264" i="9"/>
  <c r="K264" i="9"/>
  <c r="J264" i="9"/>
  <c r="H264" i="9"/>
  <c r="G264" i="9"/>
  <c r="F264" i="9"/>
  <c r="E264" i="9"/>
  <c r="D264" i="9"/>
  <c r="O263" i="9"/>
  <c r="L263" i="9"/>
  <c r="C263" i="9" s="1"/>
  <c r="I263" i="9"/>
  <c r="F263" i="9"/>
  <c r="O262" i="9"/>
  <c r="L262" i="9"/>
  <c r="C262" i="9" s="1"/>
  <c r="I262" i="9"/>
  <c r="F262" i="9"/>
  <c r="O261" i="9"/>
  <c r="L261" i="9"/>
  <c r="I261" i="9"/>
  <c r="F261" i="9"/>
  <c r="N260" i="9"/>
  <c r="N259" i="9" s="1"/>
  <c r="M260" i="9"/>
  <c r="M259" i="9" s="1"/>
  <c r="K260" i="9"/>
  <c r="K259" i="9" s="1"/>
  <c r="J260" i="9"/>
  <c r="I260" i="9"/>
  <c r="H260" i="9"/>
  <c r="G260" i="9"/>
  <c r="G259" i="9" s="1"/>
  <c r="E260" i="9"/>
  <c r="E259" i="9" s="1"/>
  <c r="D260" i="9"/>
  <c r="D259" i="9" s="1"/>
  <c r="H259" i="9"/>
  <c r="O258" i="9"/>
  <c r="L258" i="9"/>
  <c r="I258" i="9"/>
  <c r="C258" i="9" s="1"/>
  <c r="F258" i="9"/>
  <c r="O257" i="9"/>
  <c r="L257" i="9"/>
  <c r="I257" i="9"/>
  <c r="F257" i="9"/>
  <c r="O256" i="9"/>
  <c r="L256" i="9"/>
  <c r="I256" i="9"/>
  <c r="F256" i="9"/>
  <c r="O255" i="9"/>
  <c r="L255" i="9"/>
  <c r="I255" i="9"/>
  <c r="F255" i="9"/>
  <c r="O254" i="9"/>
  <c r="O252" i="9" s="1"/>
  <c r="O251" i="9" s="1"/>
  <c r="L254" i="9"/>
  <c r="I254" i="9"/>
  <c r="F254" i="9"/>
  <c r="C254" i="9"/>
  <c r="O253" i="9"/>
  <c r="L253" i="9"/>
  <c r="I253" i="9"/>
  <c r="F253" i="9"/>
  <c r="N252" i="9"/>
  <c r="M252" i="9"/>
  <c r="M251" i="9" s="1"/>
  <c r="K252" i="9"/>
  <c r="K251" i="9" s="1"/>
  <c r="J252" i="9"/>
  <c r="H252" i="9"/>
  <c r="G252" i="9"/>
  <c r="G251" i="9" s="1"/>
  <c r="E252" i="9"/>
  <c r="E251" i="9" s="1"/>
  <c r="D252" i="9"/>
  <c r="N251" i="9"/>
  <c r="J251" i="9"/>
  <c r="H251" i="9"/>
  <c r="D251" i="9"/>
  <c r="O250" i="9"/>
  <c r="L250" i="9"/>
  <c r="I250" i="9"/>
  <c r="F250" i="9"/>
  <c r="O249" i="9"/>
  <c r="L249" i="9"/>
  <c r="I249" i="9"/>
  <c r="F249" i="9"/>
  <c r="O248" i="9"/>
  <c r="L248" i="9"/>
  <c r="I248" i="9"/>
  <c r="F248" i="9"/>
  <c r="O247" i="9"/>
  <c r="L247" i="9"/>
  <c r="I247" i="9"/>
  <c r="F247" i="9"/>
  <c r="O246" i="9"/>
  <c r="N246" i="9"/>
  <c r="M246" i="9"/>
  <c r="K246" i="9"/>
  <c r="J246" i="9"/>
  <c r="H246" i="9"/>
  <c r="G246" i="9"/>
  <c r="E246" i="9"/>
  <c r="D246" i="9"/>
  <c r="O245" i="9"/>
  <c r="L245" i="9"/>
  <c r="I245" i="9"/>
  <c r="F245" i="9"/>
  <c r="O244" i="9"/>
  <c r="L244" i="9"/>
  <c r="I244" i="9"/>
  <c r="C244" i="9" s="1"/>
  <c r="F244" i="9"/>
  <c r="O243" i="9"/>
  <c r="L243" i="9"/>
  <c r="I243" i="9"/>
  <c r="F243" i="9"/>
  <c r="O242" i="9"/>
  <c r="L242" i="9"/>
  <c r="I242" i="9"/>
  <c r="F242" i="9"/>
  <c r="O241" i="9"/>
  <c r="L241" i="9"/>
  <c r="I241" i="9"/>
  <c r="F241" i="9"/>
  <c r="O240" i="9"/>
  <c r="L240" i="9"/>
  <c r="I240" i="9"/>
  <c r="F240" i="9"/>
  <c r="C240" i="9" s="1"/>
  <c r="O239" i="9"/>
  <c r="L239" i="9"/>
  <c r="I239" i="9"/>
  <c r="F239" i="9"/>
  <c r="N238" i="9"/>
  <c r="M238" i="9"/>
  <c r="K238" i="9"/>
  <c r="J238" i="9"/>
  <c r="H238" i="9"/>
  <c r="G238" i="9"/>
  <c r="E238" i="9"/>
  <c r="D238" i="9"/>
  <c r="O237" i="9"/>
  <c r="L237" i="9"/>
  <c r="I237" i="9"/>
  <c r="F237" i="9"/>
  <c r="O236" i="9"/>
  <c r="O235" i="9" s="1"/>
  <c r="L236" i="9"/>
  <c r="L235" i="9" s="1"/>
  <c r="I236" i="9"/>
  <c r="I235" i="9" s="1"/>
  <c r="F236" i="9"/>
  <c r="C236" i="9"/>
  <c r="N235" i="9"/>
  <c r="M235" i="9"/>
  <c r="K235" i="9"/>
  <c r="J235" i="9"/>
  <c r="H235" i="9"/>
  <c r="G235" i="9"/>
  <c r="E235" i="9"/>
  <c r="D235" i="9"/>
  <c r="O234" i="9"/>
  <c r="O233" i="9" s="1"/>
  <c r="L234" i="9"/>
  <c r="I234" i="9"/>
  <c r="I233" i="9" s="1"/>
  <c r="F234" i="9"/>
  <c r="C234" i="9"/>
  <c r="N233" i="9"/>
  <c r="M233" i="9"/>
  <c r="L233" i="9"/>
  <c r="K233" i="9"/>
  <c r="K231" i="9" s="1"/>
  <c r="J233" i="9"/>
  <c r="J231" i="9" s="1"/>
  <c r="H233" i="9"/>
  <c r="H231" i="9" s="1"/>
  <c r="H230" i="9" s="1"/>
  <c r="G233" i="9"/>
  <c r="F233" i="9"/>
  <c r="C233" i="9" s="1"/>
  <c r="E233" i="9"/>
  <c r="D233" i="9"/>
  <c r="O232" i="9"/>
  <c r="L232" i="9"/>
  <c r="I232" i="9"/>
  <c r="F232" i="9"/>
  <c r="N231" i="9"/>
  <c r="D231" i="9"/>
  <c r="K230" i="9"/>
  <c r="O229" i="9"/>
  <c r="L229" i="9"/>
  <c r="I229" i="9"/>
  <c r="F229" i="9"/>
  <c r="O228" i="9"/>
  <c r="O227" i="9" s="1"/>
  <c r="L228" i="9"/>
  <c r="I228" i="9"/>
  <c r="I227" i="9" s="1"/>
  <c r="F228" i="9"/>
  <c r="N227" i="9"/>
  <c r="M227" i="9"/>
  <c r="L227" i="9"/>
  <c r="K227" i="9"/>
  <c r="J227" i="9"/>
  <c r="H227" i="9"/>
  <c r="G227" i="9"/>
  <c r="F227" i="9"/>
  <c r="E227" i="9"/>
  <c r="D227" i="9"/>
  <c r="O226" i="9"/>
  <c r="L226" i="9"/>
  <c r="I226" i="9"/>
  <c r="F226" i="9"/>
  <c r="C226" i="9" s="1"/>
  <c r="O225" i="9"/>
  <c r="L225" i="9"/>
  <c r="I225" i="9"/>
  <c r="F225" i="9"/>
  <c r="O224" i="9"/>
  <c r="L224" i="9"/>
  <c r="I224" i="9"/>
  <c r="C224" i="9" s="1"/>
  <c r="F224" i="9"/>
  <c r="O223" i="9"/>
  <c r="L223" i="9"/>
  <c r="I223" i="9"/>
  <c r="F223" i="9"/>
  <c r="O222" i="9"/>
  <c r="L222" i="9"/>
  <c r="I222" i="9"/>
  <c r="F222" i="9"/>
  <c r="O221" i="9"/>
  <c r="L221" i="9"/>
  <c r="I221" i="9"/>
  <c r="F221" i="9"/>
  <c r="O220" i="9"/>
  <c r="L220" i="9"/>
  <c r="I220" i="9"/>
  <c r="F220" i="9"/>
  <c r="O219" i="9"/>
  <c r="L219" i="9"/>
  <c r="I219" i="9"/>
  <c r="F219" i="9"/>
  <c r="O218" i="9"/>
  <c r="L218" i="9"/>
  <c r="C218" i="9" s="1"/>
  <c r="I218" i="9"/>
  <c r="F218" i="9"/>
  <c r="O217" i="9"/>
  <c r="L217" i="9"/>
  <c r="I217" i="9"/>
  <c r="F217" i="9"/>
  <c r="N216" i="9"/>
  <c r="M216" i="9"/>
  <c r="K216" i="9"/>
  <c r="J216" i="9"/>
  <c r="H216" i="9"/>
  <c r="G216" i="9"/>
  <c r="E216" i="9"/>
  <c r="D216" i="9"/>
  <c r="O215" i="9"/>
  <c r="L215" i="9"/>
  <c r="I215" i="9"/>
  <c r="F215" i="9"/>
  <c r="O214" i="9"/>
  <c r="L214" i="9"/>
  <c r="I214" i="9"/>
  <c r="F214" i="9"/>
  <c r="C214" i="9" s="1"/>
  <c r="O213" i="9"/>
  <c r="L213" i="9"/>
  <c r="I213" i="9"/>
  <c r="F213" i="9"/>
  <c r="C213" i="9" s="1"/>
  <c r="O212" i="9"/>
  <c r="L212" i="9"/>
  <c r="I212" i="9"/>
  <c r="F212" i="9"/>
  <c r="C212" i="9" s="1"/>
  <c r="O211" i="9"/>
  <c r="L211" i="9"/>
  <c r="I211" i="9"/>
  <c r="F211" i="9"/>
  <c r="O210" i="9"/>
  <c r="L210" i="9"/>
  <c r="I210" i="9"/>
  <c r="C210" i="9" s="1"/>
  <c r="F210" i="9"/>
  <c r="O209" i="9"/>
  <c r="L209" i="9"/>
  <c r="I209" i="9"/>
  <c r="F209" i="9"/>
  <c r="O208" i="9"/>
  <c r="L208" i="9"/>
  <c r="I208" i="9"/>
  <c r="F208" i="9"/>
  <c r="C208" i="9" s="1"/>
  <c r="O207" i="9"/>
  <c r="L207" i="9"/>
  <c r="I207" i="9"/>
  <c r="F207" i="9"/>
  <c r="O206" i="9"/>
  <c r="O205" i="9" s="1"/>
  <c r="L206" i="9"/>
  <c r="I206" i="9"/>
  <c r="F206" i="9"/>
  <c r="C206" i="9"/>
  <c r="N205" i="9"/>
  <c r="M205" i="9"/>
  <c r="K205" i="9"/>
  <c r="J205" i="9"/>
  <c r="H205" i="9"/>
  <c r="H204" i="9" s="1"/>
  <c r="G205" i="9"/>
  <c r="E205" i="9"/>
  <c r="D205" i="9"/>
  <c r="D204" i="9" s="1"/>
  <c r="M204" i="9"/>
  <c r="G204" i="9"/>
  <c r="E204" i="9"/>
  <c r="O203" i="9"/>
  <c r="L203" i="9"/>
  <c r="I203" i="9"/>
  <c r="F203" i="9"/>
  <c r="O202" i="9"/>
  <c r="L202" i="9"/>
  <c r="I202" i="9"/>
  <c r="F202" i="9"/>
  <c r="C202" i="9"/>
  <c r="O201" i="9"/>
  <c r="L201" i="9"/>
  <c r="I201" i="9"/>
  <c r="F201" i="9"/>
  <c r="C201" i="9" s="1"/>
  <c r="O200" i="9"/>
  <c r="L200" i="9"/>
  <c r="I200" i="9"/>
  <c r="F200" i="9"/>
  <c r="C200" i="9" s="1"/>
  <c r="O199" i="9"/>
  <c r="L199" i="9"/>
  <c r="L198" i="9" s="1"/>
  <c r="I199" i="9"/>
  <c r="F199" i="9"/>
  <c r="F198" i="9" s="1"/>
  <c r="N198" i="9"/>
  <c r="N196" i="9" s="1"/>
  <c r="M198" i="9"/>
  <c r="K198" i="9"/>
  <c r="K196" i="9" s="1"/>
  <c r="J198" i="9"/>
  <c r="J196" i="9" s="1"/>
  <c r="H198" i="9"/>
  <c r="G198" i="9"/>
  <c r="E198" i="9"/>
  <c r="E196" i="9" s="1"/>
  <c r="E195" i="9" s="1"/>
  <c r="D198" i="9"/>
  <c r="D196" i="9" s="1"/>
  <c r="D195" i="9" s="1"/>
  <c r="O197" i="9"/>
  <c r="L197" i="9"/>
  <c r="L196" i="9" s="1"/>
  <c r="I197" i="9"/>
  <c r="F197" i="9"/>
  <c r="M196" i="9"/>
  <c r="M195" i="9" s="1"/>
  <c r="H196" i="9"/>
  <c r="G196" i="9"/>
  <c r="O193" i="9"/>
  <c r="O192" i="9" s="1"/>
  <c r="O191" i="9" s="1"/>
  <c r="L193" i="9"/>
  <c r="I193" i="9"/>
  <c r="F193" i="9"/>
  <c r="N192" i="9"/>
  <c r="M192" i="9"/>
  <c r="M191" i="9" s="1"/>
  <c r="L192" i="9"/>
  <c r="L191" i="9" s="1"/>
  <c r="K192" i="9"/>
  <c r="K191" i="9" s="1"/>
  <c r="J192" i="9"/>
  <c r="I192" i="9"/>
  <c r="I191" i="9" s="1"/>
  <c r="H192" i="9"/>
  <c r="H191" i="9" s="1"/>
  <c r="G192" i="9"/>
  <c r="G191" i="9" s="1"/>
  <c r="E192" i="9"/>
  <c r="D192" i="9"/>
  <c r="D191" i="9" s="1"/>
  <c r="D187" i="9" s="1"/>
  <c r="N191" i="9"/>
  <c r="J191" i="9"/>
  <c r="E191" i="9"/>
  <c r="O190" i="9"/>
  <c r="L190" i="9"/>
  <c r="I190" i="9"/>
  <c r="F190" i="9"/>
  <c r="O189" i="9"/>
  <c r="O188" i="9" s="1"/>
  <c r="O187" i="9" s="1"/>
  <c r="L189" i="9"/>
  <c r="I189" i="9"/>
  <c r="F189" i="9"/>
  <c r="F188" i="9" s="1"/>
  <c r="N188" i="9"/>
  <c r="M188" i="9"/>
  <c r="L188" i="9"/>
  <c r="K188" i="9"/>
  <c r="K187" i="9" s="1"/>
  <c r="J188" i="9"/>
  <c r="H188" i="9"/>
  <c r="G188" i="9"/>
  <c r="G187" i="9" s="1"/>
  <c r="E188" i="9"/>
  <c r="D188" i="9"/>
  <c r="N187" i="9"/>
  <c r="J187" i="9"/>
  <c r="E187" i="9"/>
  <c r="O186" i="9"/>
  <c r="L186" i="9"/>
  <c r="I186" i="9"/>
  <c r="F186" i="9"/>
  <c r="O185" i="9"/>
  <c r="L185" i="9"/>
  <c r="L184" i="9" s="1"/>
  <c r="I185" i="9"/>
  <c r="F185" i="9"/>
  <c r="F184" i="9" s="1"/>
  <c r="O184" i="9"/>
  <c r="N184" i="9"/>
  <c r="M184" i="9"/>
  <c r="K184" i="9"/>
  <c r="J184" i="9"/>
  <c r="H184" i="9"/>
  <c r="G184" i="9"/>
  <c r="E184" i="9"/>
  <c r="D184" i="9"/>
  <c r="O183" i="9"/>
  <c r="L183" i="9"/>
  <c r="I183" i="9"/>
  <c r="F183" i="9"/>
  <c r="O182" i="9"/>
  <c r="L182" i="9"/>
  <c r="I182" i="9"/>
  <c r="C182" i="9" s="1"/>
  <c r="F182" i="9"/>
  <c r="O181" i="9"/>
  <c r="L181" i="9"/>
  <c r="I181" i="9"/>
  <c r="F181" i="9"/>
  <c r="O180" i="9"/>
  <c r="L180" i="9"/>
  <c r="L179" i="9" s="1"/>
  <c r="I180" i="9"/>
  <c r="F180" i="9"/>
  <c r="N179" i="9"/>
  <c r="M179" i="9"/>
  <c r="M174" i="9" s="1"/>
  <c r="M173" i="9" s="1"/>
  <c r="K179" i="9"/>
  <c r="J179" i="9"/>
  <c r="H179" i="9"/>
  <c r="G179" i="9"/>
  <c r="E179" i="9"/>
  <c r="D179" i="9"/>
  <c r="O178" i="9"/>
  <c r="L178" i="9"/>
  <c r="I178" i="9"/>
  <c r="F178" i="9"/>
  <c r="O177" i="9"/>
  <c r="L177" i="9"/>
  <c r="I177" i="9"/>
  <c r="F177" i="9"/>
  <c r="O176" i="9"/>
  <c r="O175" i="9" s="1"/>
  <c r="L176" i="9"/>
  <c r="I176" i="9"/>
  <c r="F176" i="9"/>
  <c r="C176" i="9"/>
  <c r="N175" i="9"/>
  <c r="M175" i="9"/>
  <c r="K175" i="9"/>
  <c r="J175" i="9"/>
  <c r="H175" i="9"/>
  <c r="G175" i="9"/>
  <c r="G174" i="9" s="1"/>
  <c r="G173" i="9" s="1"/>
  <c r="F175" i="9"/>
  <c r="E175" i="9"/>
  <c r="D175" i="9"/>
  <c r="N174" i="9"/>
  <c r="N173" i="9" s="1"/>
  <c r="K174" i="9"/>
  <c r="J174" i="9"/>
  <c r="J173" i="9" s="1"/>
  <c r="O172" i="9"/>
  <c r="L172" i="9"/>
  <c r="C172" i="9" s="1"/>
  <c r="I172" i="9"/>
  <c r="F172" i="9"/>
  <c r="O171" i="9"/>
  <c r="L171" i="9"/>
  <c r="I171" i="9"/>
  <c r="F171" i="9"/>
  <c r="O170" i="9"/>
  <c r="O166" i="9" s="1"/>
  <c r="O165" i="9" s="1"/>
  <c r="L170" i="9"/>
  <c r="I170" i="9"/>
  <c r="F170" i="9"/>
  <c r="C170" i="9"/>
  <c r="O169" i="9"/>
  <c r="L169" i="9"/>
  <c r="I169" i="9"/>
  <c r="F169" i="9"/>
  <c r="C169" i="9" s="1"/>
  <c r="O168" i="9"/>
  <c r="L168" i="9"/>
  <c r="I168" i="9"/>
  <c r="F168" i="9"/>
  <c r="C168" i="9" s="1"/>
  <c r="O167" i="9"/>
  <c r="L167" i="9"/>
  <c r="L166" i="9" s="1"/>
  <c r="L165" i="9" s="1"/>
  <c r="I167" i="9"/>
  <c r="I166" i="9" s="1"/>
  <c r="I165" i="9" s="1"/>
  <c r="F167" i="9"/>
  <c r="F166" i="9" s="1"/>
  <c r="N166" i="9"/>
  <c r="M166" i="9"/>
  <c r="M165" i="9" s="1"/>
  <c r="K166" i="9"/>
  <c r="K165" i="9" s="1"/>
  <c r="J166" i="9"/>
  <c r="H166" i="9"/>
  <c r="G166" i="9"/>
  <c r="E166" i="9"/>
  <c r="E165" i="9" s="1"/>
  <c r="D166" i="9"/>
  <c r="D165" i="9" s="1"/>
  <c r="N165" i="9"/>
  <c r="J165" i="9"/>
  <c r="H165" i="9"/>
  <c r="G165" i="9"/>
  <c r="O164" i="9"/>
  <c r="L164" i="9"/>
  <c r="I164" i="9"/>
  <c r="F164" i="9"/>
  <c r="O163" i="9"/>
  <c r="L163" i="9"/>
  <c r="I163" i="9"/>
  <c r="F163" i="9"/>
  <c r="O162" i="9"/>
  <c r="L162" i="9"/>
  <c r="I162" i="9"/>
  <c r="C162" i="9" s="1"/>
  <c r="F162" i="9"/>
  <c r="O161" i="9"/>
  <c r="O160" i="9" s="1"/>
  <c r="L161" i="9"/>
  <c r="L160" i="9" s="1"/>
  <c r="I161" i="9"/>
  <c r="C161" i="9" s="1"/>
  <c r="F161" i="9"/>
  <c r="F160" i="9" s="1"/>
  <c r="N160" i="9"/>
  <c r="M160" i="9"/>
  <c r="K160" i="9"/>
  <c r="J160" i="9"/>
  <c r="H160" i="9"/>
  <c r="G160" i="9"/>
  <c r="E160" i="9"/>
  <c r="D160" i="9"/>
  <c r="O159" i="9"/>
  <c r="L159" i="9"/>
  <c r="I159" i="9"/>
  <c r="F159" i="9"/>
  <c r="O158" i="9"/>
  <c r="L158" i="9"/>
  <c r="I158" i="9"/>
  <c r="F158" i="9"/>
  <c r="C158" i="9"/>
  <c r="O157" i="9"/>
  <c r="L157" i="9"/>
  <c r="I157" i="9"/>
  <c r="F157" i="9"/>
  <c r="C157" i="9" s="1"/>
  <c r="O156" i="9"/>
  <c r="L156" i="9"/>
  <c r="I156" i="9"/>
  <c r="F156" i="9"/>
  <c r="C156" i="9" s="1"/>
  <c r="O155" i="9"/>
  <c r="L155" i="9"/>
  <c r="I155" i="9"/>
  <c r="F155" i="9"/>
  <c r="O154" i="9"/>
  <c r="L154" i="9"/>
  <c r="I154" i="9"/>
  <c r="F154" i="9"/>
  <c r="C154" i="9" s="1"/>
  <c r="O153" i="9"/>
  <c r="L153" i="9"/>
  <c r="I153" i="9"/>
  <c r="F153" i="9"/>
  <c r="O152" i="9"/>
  <c r="L152" i="9"/>
  <c r="I152" i="9"/>
  <c r="I151" i="9" s="1"/>
  <c r="F152" i="9"/>
  <c r="N151" i="9"/>
  <c r="M151" i="9"/>
  <c r="L151" i="9"/>
  <c r="K151" i="9"/>
  <c r="J151" i="9"/>
  <c r="H151" i="9"/>
  <c r="G151" i="9"/>
  <c r="E151" i="9"/>
  <c r="D151" i="9"/>
  <c r="O150" i="9"/>
  <c r="L150" i="9"/>
  <c r="I150" i="9"/>
  <c r="F150" i="9"/>
  <c r="O149" i="9"/>
  <c r="L149" i="9"/>
  <c r="I149" i="9"/>
  <c r="F149" i="9"/>
  <c r="O148" i="9"/>
  <c r="L148" i="9"/>
  <c r="C148" i="9" s="1"/>
  <c r="I148" i="9"/>
  <c r="F148" i="9"/>
  <c r="O147" i="9"/>
  <c r="L147" i="9"/>
  <c r="I147" i="9"/>
  <c r="F147" i="9"/>
  <c r="O146" i="9"/>
  <c r="L146" i="9"/>
  <c r="I146" i="9"/>
  <c r="F146" i="9"/>
  <c r="C146" i="9"/>
  <c r="O145" i="9"/>
  <c r="L145" i="9"/>
  <c r="I145" i="9"/>
  <c r="F145" i="9"/>
  <c r="C145" i="9" s="1"/>
  <c r="N144" i="9"/>
  <c r="M144" i="9"/>
  <c r="K144" i="9"/>
  <c r="J144" i="9"/>
  <c r="H144" i="9"/>
  <c r="G144" i="9"/>
  <c r="E144" i="9"/>
  <c r="D144" i="9"/>
  <c r="O143" i="9"/>
  <c r="L143" i="9"/>
  <c r="I143" i="9"/>
  <c r="F143" i="9"/>
  <c r="O142" i="9"/>
  <c r="L142" i="9"/>
  <c r="L141" i="9" s="1"/>
  <c r="I142" i="9"/>
  <c r="I141" i="9" s="1"/>
  <c r="F142" i="9"/>
  <c r="O141" i="9"/>
  <c r="N141" i="9"/>
  <c r="M141" i="9"/>
  <c r="K141" i="9"/>
  <c r="J141" i="9"/>
  <c r="H141" i="9"/>
  <c r="G141" i="9"/>
  <c r="F141" i="9"/>
  <c r="C141" i="9" s="1"/>
  <c r="E141" i="9"/>
  <c r="D141" i="9"/>
  <c r="O140" i="9"/>
  <c r="L140" i="9"/>
  <c r="C140" i="9" s="1"/>
  <c r="I140" i="9"/>
  <c r="F140" i="9"/>
  <c r="O139" i="9"/>
  <c r="L139" i="9"/>
  <c r="I139" i="9"/>
  <c r="F139" i="9"/>
  <c r="O138" i="9"/>
  <c r="L138" i="9"/>
  <c r="I138" i="9"/>
  <c r="F138" i="9"/>
  <c r="C138" i="9"/>
  <c r="O137" i="9"/>
  <c r="L137" i="9"/>
  <c r="I137" i="9"/>
  <c r="I136" i="9" s="1"/>
  <c r="F137" i="9"/>
  <c r="C137" i="9" s="1"/>
  <c r="N136" i="9"/>
  <c r="M136" i="9"/>
  <c r="L136" i="9"/>
  <c r="K136" i="9"/>
  <c r="J136" i="9"/>
  <c r="H136" i="9"/>
  <c r="G136" i="9"/>
  <c r="E136" i="9"/>
  <c r="D136" i="9"/>
  <c r="O135" i="9"/>
  <c r="L135" i="9"/>
  <c r="I135" i="9"/>
  <c r="F135" i="9"/>
  <c r="O134" i="9"/>
  <c r="L134" i="9"/>
  <c r="I134" i="9"/>
  <c r="F134" i="9"/>
  <c r="O133" i="9"/>
  <c r="L133" i="9"/>
  <c r="C133" i="9" s="1"/>
  <c r="I133" i="9"/>
  <c r="F133" i="9"/>
  <c r="O132" i="9"/>
  <c r="L132" i="9"/>
  <c r="I132" i="9"/>
  <c r="F132" i="9"/>
  <c r="N131" i="9"/>
  <c r="M131" i="9"/>
  <c r="K131" i="9"/>
  <c r="J131" i="9"/>
  <c r="J130" i="9" s="1"/>
  <c r="H131" i="9"/>
  <c r="G131" i="9"/>
  <c r="E131" i="9"/>
  <c r="D131" i="9"/>
  <c r="D130" i="9" s="1"/>
  <c r="N130" i="9"/>
  <c r="O129" i="9"/>
  <c r="L129" i="9"/>
  <c r="L128" i="9" s="1"/>
  <c r="I129" i="9"/>
  <c r="I128" i="9" s="1"/>
  <c r="F129" i="9"/>
  <c r="F128" i="9" s="1"/>
  <c r="O128" i="9"/>
  <c r="N128" i="9"/>
  <c r="M128" i="9"/>
  <c r="K128" i="9"/>
  <c r="J128" i="9"/>
  <c r="H128" i="9"/>
  <c r="G128" i="9"/>
  <c r="E128" i="9"/>
  <c r="D128" i="9"/>
  <c r="O127" i="9"/>
  <c r="L127" i="9"/>
  <c r="I127" i="9"/>
  <c r="F127" i="9"/>
  <c r="O126" i="9"/>
  <c r="L126" i="9"/>
  <c r="I126" i="9"/>
  <c r="F126" i="9"/>
  <c r="C126" i="9"/>
  <c r="O125" i="9"/>
  <c r="L125" i="9"/>
  <c r="I125" i="9"/>
  <c r="F125" i="9"/>
  <c r="C125" i="9" s="1"/>
  <c r="O124" i="9"/>
  <c r="L124" i="9"/>
  <c r="I124" i="9"/>
  <c r="F124" i="9"/>
  <c r="C124" i="9" s="1"/>
  <c r="O123" i="9"/>
  <c r="L123" i="9"/>
  <c r="L122" i="9" s="1"/>
  <c r="I123" i="9"/>
  <c r="I122" i="9" s="1"/>
  <c r="F123" i="9"/>
  <c r="F122" i="9" s="1"/>
  <c r="N122" i="9"/>
  <c r="M122" i="9"/>
  <c r="K122" i="9"/>
  <c r="J122" i="9"/>
  <c r="H122" i="9"/>
  <c r="G122" i="9"/>
  <c r="E122" i="9"/>
  <c r="D122" i="9"/>
  <c r="O121" i="9"/>
  <c r="L121" i="9"/>
  <c r="I121" i="9"/>
  <c r="F121" i="9"/>
  <c r="O120" i="9"/>
  <c r="L120" i="9"/>
  <c r="I120" i="9"/>
  <c r="F120" i="9"/>
  <c r="C120" i="9" s="1"/>
  <c r="O119" i="9"/>
  <c r="L119" i="9"/>
  <c r="I119" i="9"/>
  <c r="F119" i="9"/>
  <c r="O118" i="9"/>
  <c r="L118" i="9"/>
  <c r="C118" i="9" s="1"/>
  <c r="I118" i="9"/>
  <c r="F118" i="9"/>
  <c r="O117" i="9"/>
  <c r="O116" i="9" s="1"/>
  <c r="L117" i="9"/>
  <c r="I117" i="9"/>
  <c r="F117" i="9"/>
  <c r="N116" i="9"/>
  <c r="M116" i="9"/>
  <c r="K116" i="9"/>
  <c r="J116" i="9"/>
  <c r="I116" i="9"/>
  <c r="H116" i="9"/>
  <c r="G116" i="9"/>
  <c r="E116" i="9"/>
  <c r="D116" i="9"/>
  <c r="O115" i="9"/>
  <c r="L115" i="9"/>
  <c r="I115" i="9"/>
  <c r="F115" i="9"/>
  <c r="O114" i="9"/>
  <c r="L114" i="9"/>
  <c r="I114" i="9"/>
  <c r="F114" i="9"/>
  <c r="O113" i="9"/>
  <c r="O112" i="9" s="1"/>
  <c r="L113" i="9"/>
  <c r="I113" i="9"/>
  <c r="F113" i="9"/>
  <c r="C113" i="9" s="1"/>
  <c r="N112" i="9"/>
  <c r="M112" i="9"/>
  <c r="L112" i="9"/>
  <c r="K112" i="9"/>
  <c r="J112" i="9"/>
  <c r="H112" i="9"/>
  <c r="G112" i="9"/>
  <c r="E112" i="9"/>
  <c r="D112" i="9"/>
  <c r="O111" i="9"/>
  <c r="L111" i="9"/>
  <c r="I111" i="9"/>
  <c r="F111" i="9"/>
  <c r="O110" i="9"/>
  <c r="L110" i="9"/>
  <c r="C110" i="9" s="1"/>
  <c r="I110" i="9"/>
  <c r="F110" i="9"/>
  <c r="O109" i="9"/>
  <c r="L109" i="9"/>
  <c r="I109" i="9"/>
  <c r="F109" i="9"/>
  <c r="O108" i="9"/>
  <c r="L108" i="9"/>
  <c r="I108" i="9"/>
  <c r="F108" i="9"/>
  <c r="O107" i="9"/>
  <c r="L107" i="9"/>
  <c r="I107" i="9"/>
  <c r="F107" i="9"/>
  <c r="O106" i="9"/>
  <c r="L106" i="9"/>
  <c r="I106" i="9"/>
  <c r="F106" i="9"/>
  <c r="C106" i="9"/>
  <c r="O105" i="9"/>
  <c r="L105" i="9"/>
  <c r="I105" i="9"/>
  <c r="F105" i="9"/>
  <c r="C105" i="9" s="1"/>
  <c r="O104" i="9"/>
  <c r="L104" i="9"/>
  <c r="I104" i="9"/>
  <c r="I103" i="9" s="1"/>
  <c r="F104" i="9"/>
  <c r="C104" i="9" s="1"/>
  <c r="N103" i="9"/>
  <c r="M103" i="9"/>
  <c r="L103" i="9"/>
  <c r="K103" i="9"/>
  <c r="J103" i="9"/>
  <c r="H103" i="9"/>
  <c r="G103" i="9"/>
  <c r="E103" i="9"/>
  <c r="D103" i="9"/>
  <c r="O102" i="9"/>
  <c r="L102" i="9"/>
  <c r="I102" i="9"/>
  <c r="F102" i="9"/>
  <c r="O101" i="9"/>
  <c r="L101" i="9"/>
  <c r="I101" i="9"/>
  <c r="F101" i="9"/>
  <c r="O100" i="9"/>
  <c r="L100" i="9"/>
  <c r="I100" i="9"/>
  <c r="F100" i="9"/>
  <c r="C100" i="9" s="1"/>
  <c r="O99" i="9"/>
  <c r="L99" i="9"/>
  <c r="I99" i="9"/>
  <c r="F99" i="9"/>
  <c r="O98" i="9"/>
  <c r="L98" i="9"/>
  <c r="C98" i="9" s="1"/>
  <c r="I98" i="9"/>
  <c r="F98" i="9"/>
  <c r="O97" i="9"/>
  <c r="L97" i="9"/>
  <c r="I97" i="9"/>
  <c r="F97" i="9"/>
  <c r="C97" i="9" s="1"/>
  <c r="O96" i="9"/>
  <c r="L96" i="9"/>
  <c r="I96" i="9"/>
  <c r="F96" i="9"/>
  <c r="C96" i="9" s="1"/>
  <c r="N95" i="9"/>
  <c r="M95" i="9"/>
  <c r="K95" i="9"/>
  <c r="J95" i="9"/>
  <c r="H95" i="9"/>
  <c r="G95" i="9"/>
  <c r="E95" i="9"/>
  <c r="D95" i="9"/>
  <c r="O94" i="9"/>
  <c r="L94" i="9"/>
  <c r="I94" i="9"/>
  <c r="C94" i="9" s="1"/>
  <c r="F94" i="9"/>
  <c r="O93" i="9"/>
  <c r="L93" i="9"/>
  <c r="I93" i="9"/>
  <c r="F93" i="9"/>
  <c r="C93" i="9" s="1"/>
  <c r="O92" i="9"/>
  <c r="L92" i="9"/>
  <c r="I92" i="9"/>
  <c r="F92" i="9"/>
  <c r="O91" i="9"/>
  <c r="L91" i="9"/>
  <c r="I91" i="9"/>
  <c r="F91" i="9"/>
  <c r="O90" i="9"/>
  <c r="O89" i="9" s="1"/>
  <c r="L90" i="9"/>
  <c r="I90" i="9"/>
  <c r="F90" i="9"/>
  <c r="N89" i="9"/>
  <c r="M89" i="9"/>
  <c r="K89" i="9"/>
  <c r="J89" i="9"/>
  <c r="H89" i="9"/>
  <c r="G89" i="9"/>
  <c r="E89" i="9"/>
  <c r="D89" i="9"/>
  <c r="O88" i="9"/>
  <c r="L88" i="9"/>
  <c r="I88" i="9"/>
  <c r="F88" i="9"/>
  <c r="O87" i="9"/>
  <c r="L87" i="9"/>
  <c r="I87" i="9"/>
  <c r="F87" i="9"/>
  <c r="O86" i="9"/>
  <c r="L86" i="9"/>
  <c r="I86" i="9"/>
  <c r="C86" i="9" s="1"/>
  <c r="F86" i="9"/>
  <c r="O85" i="9"/>
  <c r="L85" i="9"/>
  <c r="L84" i="9" s="1"/>
  <c r="I85" i="9"/>
  <c r="F85" i="9"/>
  <c r="N84" i="9"/>
  <c r="M84" i="9"/>
  <c r="K84" i="9"/>
  <c r="J84" i="9"/>
  <c r="I84" i="9"/>
  <c r="H84" i="9"/>
  <c r="H83" i="9" s="1"/>
  <c r="G84" i="9"/>
  <c r="E84" i="9"/>
  <c r="D84" i="9"/>
  <c r="D83" i="9" s="1"/>
  <c r="O82" i="9"/>
  <c r="L82" i="9"/>
  <c r="I82" i="9"/>
  <c r="F82" i="9"/>
  <c r="O81" i="9"/>
  <c r="O80" i="9" s="1"/>
  <c r="L81" i="9"/>
  <c r="I81" i="9"/>
  <c r="F81" i="9"/>
  <c r="F80" i="9" s="1"/>
  <c r="N80" i="9"/>
  <c r="M80" i="9"/>
  <c r="L80" i="9"/>
  <c r="K80" i="9"/>
  <c r="J80" i="9"/>
  <c r="H80" i="9"/>
  <c r="G80" i="9"/>
  <c r="E80" i="9"/>
  <c r="D80" i="9"/>
  <c r="O79" i="9"/>
  <c r="L79" i="9"/>
  <c r="I79" i="9"/>
  <c r="F79" i="9"/>
  <c r="O78" i="9"/>
  <c r="O77" i="9" s="1"/>
  <c r="O76" i="9" s="1"/>
  <c r="L78" i="9"/>
  <c r="L77" i="9" s="1"/>
  <c r="I78" i="9"/>
  <c r="I77" i="9" s="1"/>
  <c r="F78" i="9"/>
  <c r="N77" i="9"/>
  <c r="N76" i="9" s="1"/>
  <c r="M77" i="9"/>
  <c r="K77" i="9"/>
  <c r="K76" i="9" s="1"/>
  <c r="J77" i="9"/>
  <c r="J76" i="9" s="1"/>
  <c r="H77" i="9"/>
  <c r="G77" i="9"/>
  <c r="E77" i="9"/>
  <c r="D77" i="9"/>
  <c r="D76" i="9" s="1"/>
  <c r="D75" i="9" s="1"/>
  <c r="M76" i="9"/>
  <c r="G76" i="9"/>
  <c r="E76" i="9"/>
  <c r="O74" i="9"/>
  <c r="L74" i="9"/>
  <c r="I74" i="9"/>
  <c r="F74" i="9"/>
  <c r="C74" i="9" s="1"/>
  <c r="O73" i="9"/>
  <c r="L73" i="9"/>
  <c r="I73" i="9"/>
  <c r="F73" i="9"/>
  <c r="O72" i="9"/>
  <c r="L72" i="9"/>
  <c r="I72" i="9"/>
  <c r="F72" i="9"/>
  <c r="O71" i="9"/>
  <c r="L71" i="9"/>
  <c r="I71" i="9"/>
  <c r="F71" i="9"/>
  <c r="O70" i="9"/>
  <c r="O69" i="9" s="1"/>
  <c r="L70" i="9"/>
  <c r="L69" i="9" s="1"/>
  <c r="L67" i="9" s="1"/>
  <c r="I70" i="9"/>
  <c r="F70" i="9"/>
  <c r="N69" i="9"/>
  <c r="N67" i="9" s="1"/>
  <c r="M69" i="9"/>
  <c r="K69" i="9"/>
  <c r="K67" i="9" s="1"/>
  <c r="J69" i="9"/>
  <c r="J67" i="9" s="1"/>
  <c r="H69" i="9"/>
  <c r="G69" i="9"/>
  <c r="G67" i="9" s="1"/>
  <c r="F69" i="9"/>
  <c r="E69" i="9"/>
  <c r="D69" i="9"/>
  <c r="O68" i="9"/>
  <c r="L68" i="9"/>
  <c r="I68" i="9"/>
  <c r="F68" i="9"/>
  <c r="M67" i="9"/>
  <c r="H67" i="9"/>
  <c r="F67" i="9"/>
  <c r="E67" i="9"/>
  <c r="D67" i="9"/>
  <c r="O66" i="9"/>
  <c r="L66" i="9"/>
  <c r="I66" i="9"/>
  <c r="F66" i="9"/>
  <c r="O65" i="9"/>
  <c r="L65" i="9"/>
  <c r="I65" i="9"/>
  <c r="F65" i="9"/>
  <c r="C65" i="9" s="1"/>
  <c r="O64" i="9"/>
  <c r="L64" i="9"/>
  <c r="I64" i="9"/>
  <c r="F64" i="9"/>
  <c r="O63" i="9"/>
  <c r="L63" i="9"/>
  <c r="I63" i="9"/>
  <c r="F63" i="9"/>
  <c r="O62" i="9"/>
  <c r="L62" i="9"/>
  <c r="I62" i="9"/>
  <c r="F62" i="9"/>
  <c r="O61" i="9"/>
  <c r="L61" i="9"/>
  <c r="I61" i="9"/>
  <c r="F61" i="9"/>
  <c r="O60" i="9"/>
  <c r="L60" i="9"/>
  <c r="I60" i="9"/>
  <c r="F60" i="9"/>
  <c r="C60" i="9"/>
  <c r="O59" i="9"/>
  <c r="L59" i="9"/>
  <c r="I59" i="9"/>
  <c r="F59" i="9"/>
  <c r="N58" i="9"/>
  <c r="M58" i="9"/>
  <c r="K58" i="9"/>
  <c r="J58" i="9"/>
  <c r="H58" i="9"/>
  <c r="G58" i="9"/>
  <c r="E58" i="9"/>
  <c r="D58" i="9"/>
  <c r="D54" i="9" s="1"/>
  <c r="D53" i="9" s="1"/>
  <c r="O57" i="9"/>
  <c r="L57" i="9"/>
  <c r="I57" i="9"/>
  <c r="F57" i="9"/>
  <c r="O56" i="9"/>
  <c r="L56" i="9"/>
  <c r="L55" i="9" s="1"/>
  <c r="I56" i="9"/>
  <c r="I55" i="9" s="1"/>
  <c r="F56" i="9"/>
  <c r="C56" i="9" s="1"/>
  <c r="O55" i="9"/>
  <c r="N55" i="9"/>
  <c r="M55" i="9"/>
  <c r="M54" i="9" s="1"/>
  <c r="K55" i="9"/>
  <c r="K54" i="9" s="1"/>
  <c r="K53" i="9" s="1"/>
  <c r="J55" i="9"/>
  <c r="J54" i="9" s="1"/>
  <c r="H55" i="9"/>
  <c r="G55" i="9"/>
  <c r="G54" i="9" s="1"/>
  <c r="G53" i="9" s="1"/>
  <c r="F55" i="9"/>
  <c r="C55" i="9" s="1"/>
  <c r="E55" i="9"/>
  <c r="E54" i="9" s="1"/>
  <c r="E53" i="9" s="1"/>
  <c r="D55" i="9"/>
  <c r="H54" i="9"/>
  <c r="H53" i="9" s="1"/>
  <c r="M53" i="9"/>
  <c r="O47" i="9"/>
  <c r="C47" i="9" s="1"/>
  <c r="O46" i="9"/>
  <c r="N45" i="9"/>
  <c r="M45" i="9"/>
  <c r="L44" i="9"/>
  <c r="L43" i="9" s="1"/>
  <c r="I44" i="9"/>
  <c r="I43" i="9" s="1"/>
  <c r="F44" i="9"/>
  <c r="K43" i="9"/>
  <c r="J43" i="9"/>
  <c r="H43" i="9"/>
  <c r="G43" i="9"/>
  <c r="E43" i="9"/>
  <c r="D43" i="9"/>
  <c r="F42" i="9"/>
  <c r="E41" i="9"/>
  <c r="D41" i="9"/>
  <c r="D20" i="9" s="1"/>
  <c r="L40" i="9"/>
  <c r="C40" i="9" s="1"/>
  <c r="L39" i="9"/>
  <c r="C39" i="9" s="1"/>
  <c r="L38" i="9"/>
  <c r="C38" i="9" s="1"/>
  <c r="L37" i="9"/>
  <c r="K36" i="9"/>
  <c r="J36" i="9"/>
  <c r="L35" i="9"/>
  <c r="C35" i="9" s="1"/>
  <c r="L34" i="9"/>
  <c r="K33" i="9"/>
  <c r="J33" i="9"/>
  <c r="L32" i="9"/>
  <c r="C32" i="9" s="1"/>
  <c r="L31" i="9"/>
  <c r="C31" i="9" s="1"/>
  <c r="K31" i="9"/>
  <c r="K26" i="9" s="1"/>
  <c r="J31" i="9"/>
  <c r="L30" i="9"/>
  <c r="C30" i="9" s="1"/>
  <c r="L29" i="9"/>
  <c r="C29" i="9" s="1"/>
  <c r="L28" i="9"/>
  <c r="K27" i="9"/>
  <c r="J27" i="9"/>
  <c r="F25" i="9"/>
  <c r="C25" i="9" s="1"/>
  <c r="I24" i="9"/>
  <c r="E24" i="9"/>
  <c r="F24" i="9" s="1"/>
  <c r="O23" i="9"/>
  <c r="L23" i="9"/>
  <c r="L21" i="9" s="1"/>
  <c r="I23" i="9"/>
  <c r="F23" i="9"/>
  <c r="C23" i="9"/>
  <c r="O22" i="9"/>
  <c r="L22" i="9"/>
  <c r="I22" i="9"/>
  <c r="F22" i="9"/>
  <c r="N21" i="9"/>
  <c r="N20" i="9" s="1"/>
  <c r="M21" i="9"/>
  <c r="K21" i="9"/>
  <c r="K289" i="9" s="1"/>
  <c r="K288" i="9" s="1"/>
  <c r="J21" i="9"/>
  <c r="J289" i="9" s="1"/>
  <c r="J288" i="9" s="1"/>
  <c r="I21" i="9"/>
  <c r="H21" i="9"/>
  <c r="H289" i="9" s="1"/>
  <c r="H288" i="9" s="1"/>
  <c r="G21" i="9"/>
  <c r="G289" i="9" s="1"/>
  <c r="G288" i="9" s="1"/>
  <c r="E21" i="9"/>
  <c r="D21" i="9"/>
  <c r="D289" i="9" s="1"/>
  <c r="D288" i="9" s="1"/>
  <c r="H20" i="9"/>
  <c r="O298" i="8"/>
  <c r="L298" i="8"/>
  <c r="I298" i="8"/>
  <c r="F298" i="8"/>
  <c r="C298" i="8" s="1"/>
  <c r="O297" i="8"/>
  <c r="L297" i="8"/>
  <c r="I297" i="8"/>
  <c r="F297" i="8"/>
  <c r="O296" i="8"/>
  <c r="L296" i="8"/>
  <c r="I296" i="8"/>
  <c r="C296" i="8" s="1"/>
  <c r="F296" i="8"/>
  <c r="O295" i="8"/>
  <c r="L295" i="8"/>
  <c r="I295" i="8"/>
  <c r="F295" i="8"/>
  <c r="O294" i="8"/>
  <c r="L294" i="8"/>
  <c r="I294" i="8"/>
  <c r="F294" i="8"/>
  <c r="C294" i="8" s="1"/>
  <c r="O293" i="8"/>
  <c r="L293" i="8"/>
  <c r="I293" i="8"/>
  <c r="F293" i="8"/>
  <c r="O292" i="8"/>
  <c r="L292" i="8"/>
  <c r="I292" i="8"/>
  <c r="F292" i="8"/>
  <c r="O291" i="8"/>
  <c r="L291" i="8"/>
  <c r="I291" i="8"/>
  <c r="F291" i="8"/>
  <c r="N290" i="8"/>
  <c r="M290" i="8"/>
  <c r="K290" i="8"/>
  <c r="J290" i="8"/>
  <c r="H290" i="8"/>
  <c r="G290" i="8"/>
  <c r="E290" i="8"/>
  <c r="D290" i="8"/>
  <c r="O285" i="8"/>
  <c r="L285" i="8"/>
  <c r="I285" i="8"/>
  <c r="F285" i="8"/>
  <c r="O284" i="8"/>
  <c r="O283" i="8" s="1"/>
  <c r="L284" i="8"/>
  <c r="I284" i="8"/>
  <c r="I283" i="8" s="1"/>
  <c r="F284" i="8"/>
  <c r="N283" i="8"/>
  <c r="M283" i="8"/>
  <c r="L283" i="8"/>
  <c r="K283" i="8"/>
  <c r="J283" i="8"/>
  <c r="H283" i="8"/>
  <c r="G283" i="8"/>
  <c r="F283" i="8"/>
  <c r="E283" i="8"/>
  <c r="D283" i="8"/>
  <c r="O282" i="8"/>
  <c r="O281" i="8" s="1"/>
  <c r="L282" i="8"/>
  <c r="I282" i="8"/>
  <c r="I281" i="8" s="1"/>
  <c r="F282" i="8"/>
  <c r="C282" i="8"/>
  <c r="N281" i="8"/>
  <c r="M281" i="8"/>
  <c r="L281" i="8"/>
  <c r="K281" i="8"/>
  <c r="J281" i="8"/>
  <c r="H281" i="8"/>
  <c r="G281" i="8"/>
  <c r="F281" i="8"/>
  <c r="E281" i="8"/>
  <c r="D281" i="8"/>
  <c r="O280" i="8"/>
  <c r="L280" i="8"/>
  <c r="I280" i="8"/>
  <c r="F280" i="8"/>
  <c r="O279" i="8"/>
  <c r="L279" i="8"/>
  <c r="I279" i="8"/>
  <c r="F279" i="8"/>
  <c r="O278" i="8"/>
  <c r="L278" i="8"/>
  <c r="C278" i="8" s="1"/>
  <c r="I278" i="8"/>
  <c r="F278" i="8"/>
  <c r="O277" i="8"/>
  <c r="L277" i="8"/>
  <c r="I277" i="8"/>
  <c r="F277" i="8"/>
  <c r="N276" i="8"/>
  <c r="M276" i="8"/>
  <c r="K276" i="8"/>
  <c r="J276" i="8"/>
  <c r="I276" i="8"/>
  <c r="H276" i="8"/>
  <c r="G276" i="8"/>
  <c r="E276" i="8"/>
  <c r="D276" i="8"/>
  <c r="O275" i="8"/>
  <c r="L275" i="8"/>
  <c r="I275" i="8"/>
  <c r="F275" i="8"/>
  <c r="O274" i="8"/>
  <c r="L274" i="8"/>
  <c r="I274" i="8"/>
  <c r="F274" i="8"/>
  <c r="C274" i="8" s="1"/>
  <c r="O273" i="8"/>
  <c r="O272" i="8" s="1"/>
  <c r="L273" i="8"/>
  <c r="I273" i="8"/>
  <c r="F273" i="8"/>
  <c r="N272" i="8"/>
  <c r="M272" i="8"/>
  <c r="L272" i="8"/>
  <c r="K272" i="8"/>
  <c r="J272" i="8"/>
  <c r="I272" i="8"/>
  <c r="H272" i="8"/>
  <c r="H270" i="8" s="1"/>
  <c r="G272" i="8"/>
  <c r="E272" i="8"/>
  <c r="E270" i="8" s="1"/>
  <c r="E269" i="8" s="1"/>
  <c r="D272" i="8"/>
  <c r="D270" i="8" s="1"/>
  <c r="O271" i="8"/>
  <c r="L271" i="8"/>
  <c r="I271" i="8"/>
  <c r="F271" i="8"/>
  <c r="N270" i="8"/>
  <c r="K270" i="8"/>
  <c r="K269" i="8" s="1"/>
  <c r="J270" i="8"/>
  <c r="J269" i="8" s="1"/>
  <c r="G270" i="8"/>
  <c r="G269" i="8" s="1"/>
  <c r="N269" i="8"/>
  <c r="O268" i="8"/>
  <c r="L268" i="8"/>
  <c r="I268" i="8"/>
  <c r="F268" i="8"/>
  <c r="O267" i="8"/>
  <c r="L267" i="8"/>
  <c r="I267" i="8"/>
  <c r="F267" i="8"/>
  <c r="O266" i="8"/>
  <c r="L266" i="8"/>
  <c r="I266" i="8"/>
  <c r="C266" i="8" s="1"/>
  <c r="F266" i="8"/>
  <c r="O265" i="8"/>
  <c r="L265" i="8"/>
  <c r="I265" i="8"/>
  <c r="F265" i="8"/>
  <c r="N264" i="8"/>
  <c r="M264" i="8"/>
  <c r="K264" i="8"/>
  <c r="J264" i="8"/>
  <c r="H264" i="8"/>
  <c r="G264" i="8"/>
  <c r="E264" i="8"/>
  <c r="D264" i="8"/>
  <c r="O263" i="8"/>
  <c r="L263" i="8"/>
  <c r="I263" i="8"/>
  <c r="F263" i="8"/>
  <c r="O262" i="8"/>
  <c r="L262" i="8"/>
  <c r="I262" i="8"/>
  <c r="F262" i="8"/>
  <c r="O261" i="8"/>
  <c r="L261" i="8"/>
  <c r="C261" i="8" s="1"/>
  <c r="I261" i="8"/>
  <c r="F261" i="8"/>
  <c r="F260" i="8" s="1"/>
  <c r="O260" i="8"/>
  <c r="N260" i="8"/>
  <c r="M260" i="8"/>
  <c r="K260" i="8"/>
  <c r="K259" i="8" s="1"/>
  <c r="J260" i="8"/>
  <c r="J259" i="8" s="1"/>
  <c r="H260" i="8"/>
  <c r="H259" i="8" s="1"/>
  <c r="G260" i="8"/>
  <c r="G259" i="8" s="1"/>
  <c r="E260" i="8"/>
  <c r="D260" i="8"/>
  <c r="N259" i="8"/>
  <c r="E259" i="8"/>
  <c r="D259" i="8"/>
  <c r="O258" i="8"/>
  <c r="L258" i="8"/>
  <c r="I258" i="8"/>
  <c r="F258" i="8"/>
  <c r="O257" i="8"/>
  <c r="L257" i="8"/>
  <c r="I257" i="8"/>
  <c r="F257" i="8"/>
  <c r="O256" i="8"/>
  <c r="L256" i="8"/>
  <c r="I256" i="8"/>
  <c r="F256" i="8"/>
  <c r="C256" i="8"/>
  <c r="O255" i="8"/>
  <c r="L255" i="8"/>
  <c r="I255" i="8"/>
  <c r="F255" i="8"/>
  <c r="C255" i="8" s="1"/>
  <c r="O254" i="8"/>
  <c r="L254" i="8"/>
  <c r="I254" i="8"/>
  <c r="F254" i="8"/>
  <c r="C254" i="8" s="1"/>
  <c r="O253" i="8"/>
  <c r="L253" i="8"/>
  <c r="L252" i="8" s="1"/>
  <c r="L251" i="8" s="1"/>
  <c r="I253" i="8"/>
  <c r="I252" i="8" s="1"/>
  <c r="F253" i="8"/>
  <c r="N252" i="8"/>
  <c r="M252" i="8"/>
  <c r="K252" i="8"/>
  <c r="K251" i="8" s="1"/>
  <c r="J252" i="8"/>
  <c r="H252" i="8"/>
  <c r="H251" i="8" s="1"/>
  <c r="G252" i="8"/>
  <c r="G251" i="8" s="1"/>
  <c r="E252" i="8"/>
  <c r="E251" i="8" s="1"/>
  <c r="D252" i="8"/>
  <c r="N251" i="8"/>
  <c r="M251" i="8"/>
  <c r="J251" i="8"/>
  <c r="D251" i="8"/>
  <c r="O250" i="8"/>
  <c r="L250" i="8"/>
  <c r="I250" i="8"/>
  <c r="F250" i="8"/>
  <c r="O249" i="8"/>
  <c r="O246" i="8" s="1"/>
  <c r="L249" i="8"/>
  <c r="I249" i="8"/>
  <c r="F249" i="8"/>
  <c r="C249" i="8"/>
  <c r="O248" i="8"/>
  <c r="L248" i="8"/>
  <c r="I248" i="8"/>
  <c r="F248" i="8"/>
  <c r="C248" i="8" s="1"/>
  <c r="O247" i="8"/>
  <c r="L247" i="8"/>
  <c r="I247" i="8"/>
  <c r="I246" i="8" s="1"/>
  <c r="F247" i="8"/>
  <c r="N246" i="8"/>
  <c r="M246" i="8"/>
  <c r="K246" i="8"/>
  <c r="J246" i="8"/>
  <c r="H246" i="8"/>
  <c r="G246" i="8"/>
  <c r="E246" i="8"/>
  <c r="D246" i="8"/>
  <c r="O245" i="8"/>
  <c r="L245" i="8"/>
  <c r="I245" i="8"/>
  <c r="F245" i="8"/>
  <c r="C245" i="8" s="1"/>
  <c r="O244" i="8"/>
  <c r="L244" i="8"/>
  <c r="I244" i="8"/>
  <c r="F244" i="8"/>
  <c r="O243" i="8"/>
  <c r="L243" i="8"/>
  <c r="I243" i="8"/>
  <c r="F243" i="8"/>
  <c r="O242" i="8"/>
  <c r="L242" i="8"/>
  <c r="I242" i="8"/>
  <c r="C242" i="8" s="1"/>
  <c r="F242" i="8"/>
  <c r="O241" i="8"/>
  <c r="L241" i="8"/>
  <c r="I241" i="8"/>
  <c r="F241" i="8"/>
  <c r="O240" i="8"/>
  <c r="L240" i="8"/>
  <c r="I240" i="8"/>
  <c r="F240" i="8"/>
  <c r="C240" i="8" s="1"/>
  <c r="O239" i="8"/>
  <c r="L239" i="8"/>
  <c r="I239" i="8"/>
  <c r="F239" i="8"/>
  <c r="O238" i="8"/>
  <c r="N238" i="8"/>
  <c r="M238" i="8"/>
  <c r="K238" i="8"/>
  <c r="J238" i="8"/>
  <c r="H238" i="8"/>
  <c r="G238" i="8"/>
  <c r="F238" i="8"/>
  <c r="E238" i="8"/>
  <c r="D238" i="8"/>
  <c r="O237" i="8"/>
  <c r="L237" i="8"/>
  <c r="I237" i="8"/>
  <c r="F237" i="8"/>
  <c r="C237" i="8" s="1"/>
  <c r="O236" i="8"/>
  <c r="L236" i="8"/>
  <c r="I236" i="8"/>
  <c r="F236" i="8"/>
  <c r="N235" i="8"/>
  <c r="M235" i="8"/>
  <c r="L235" i="8"/>
  <c r="K235" i="8"/>
  <c r="J235" i="8"/>
  <c r="I235" i="8"/>
  <c r="H235" i="8"/>
  <c r="G235" i="8"/>
  <c r="E235" i="8"/>
  <c r="D235" i="8"/>
  <c r="D231" i="8" s="1"/>
  <c r="D230" i="8" s="1"/>
  <c r="O234" i="8"/>
  <c r="O233" i="8" s="1"/>
  <c r="L234" i="8"/>
  <c r="I234" i="8"/>
  <c r="I233" i="8" s="1"/>
  <c r="F234" i="8"/>
  <c r="C234" i="8" s="1"/>
  <c r="N233" i="8"/>
  <c r="M233" i="8"/>
  <c r="L233" i="8"/>
  <c r="K233" i="8"/>
  <c r="J233" i="8"/>
  <c r="H233" i="8"/>
  <c r="G233" i="8"/>
  <c r="G231" i="8" s="1"/>
  <c r="E233" i="8"/>
  <c r="D233" i="8"/>
  <c r="O232" i="8"/>
  <c r="L232" i="8"/>
  <c r="I232" i="8"/>
  <c r="F232" i="8"/>
  <c r="N231" i="8"/>
  <c r="N230" i="8" s="1"/>
  <c r="H231" i="8"/>
  <c r="O229" i="8"/>
  <c r="L229" i="8"/>
  <c r="I229" i="8"/>
  <c r="F229" i="8"/>
  <c r="O228" i="8"/>
  <c r="O227" i="8" s="1"/>
  <c r="L228" i="8"/>
  <c r="L227" i="8" s="1"/>
  <c r="I228" i="8"/>
  <c r="C228" i="8" s="1"/>
  <c r="F228" i="8"/>
  <c r="N227" i="8"/>
  <c r="M227" i="8"/>
  <c r="K227" i="8"/>
  <c r="J227" i="8"/>
  <c r="I227" i="8"/>
  <c r="H227" i="8"/>
  <c r="G227" i="8"/>
  <c r="F227" i="8"/>
  <c r="E227" i="8"/>
  <c r="D227" i="8"/>
  <c r="O226" i="8"/>
  <c r="L226" i="8"/>
  <c r="C226" i="8" s="1"/>
  <c r="I226" i="8"/>
  <c r="F226" i="8"/>
  <c r="O225" i="8"/>
  <c r="L225" i="8"/>
  <c r="I225" i="8"/>
  <c r="F225" i="8"/>
  <c r="C225" i="8" s="1"/>
  <c r="O224" i="8"/>
  <c r="L224" i="8"/>
  <c r="I224" i="8"/>
  <c r="F224" i="8"/>
  <c r="O223" i="8"/>
  <c r="L223" i="8"/>
  <c r="I223" i="8"/>
  <c r="F223" i="8"/>
  <c r="O222" i="8"/>
  <c r="L222" i="8"/>
  <c r="I222" i="8"/>
  <c r="F222" i="8"/>
  <c r="O221" i="8"/>
  <c r="L221" i="8"/>
  <c r="I221" i="8"/>
  <c r="F221" i="8"/>
  <c r="O220" i="8"/>
  <c r="O216" i="8" s="1"/>
  <c r="L220" i="8"/>
  <c r="I220" i="8"/>
  <c r="F220" i="8"/>
  <c r="C220" i="8"/>
  <c r="O219" i="8"/>
  <c r="L219" i="8"/>
  <c r="I219" i="8"/>
  <c r="F219" i="8"/>
  <c r="C219" i="8" s="1"/>
  <c r="O218" i="8"/>
  <c r="L218" i="8"/>
  <c r="I218" i="8"/>
  <c r="F218" i="8"/>
  <c r="O217" i="8"/>
  <c r="L217" i="8"/>
  <c r="I217" i="8"/>
  <c r="F217" i="8"/>
  <c r="N216" i="8"/>
  <c r="M216" i="8"/>
  <c r="K216" i="8"/>
  <c r="J216" i="8"/>
  <c r="H216" i="8"/>
  <c r="G216" i="8"/>
  <c r="E216" i="8"/>
  <c r="D216" i="8"/>
  <c r="O215" i="8"/>
  <c r="L215" i="8"/>
  <c r="I215" i="8"/>
  <c r="F215" i="8"/>
  <c r="O214" i="8"/>
  <c r="L214" i="8"/>
  <c r="I214" i="8"/>
  <c r="F214" i="8"/>
  <c r="O213" i="8"/>
  <c r="L213" i="8"/>
  <c r="I213" i="8"/>
  <c r="F213" i="8"/>
  <c r="C213" i="8" s="1"/>
  <c r="O212" i="8"/>
  <c r="L212" i="8"/>
  <c r="I212" i="8"/>
  <c r="F212" i="8"/>
  <c r="O211" i="8"/>
  <c r="L211" i="8"/>
  <c r="I211" i="8"/>
  <c r="F211" i="8"/>
  <c r="O210" i="8"/>
  <c r="L210" i="8"/>
  <c r="I210" i="8"/>
  <c r="C210" i="8" s="1"/>
  <c r="F210" i="8"/>
  <c r="O209" i="8"/>
  <c r="L209" i="8"/>
  <c r="I209" i="8"/>
  <c r="F209" i="8"/>
  <c r="O208" i="8"/>
  <c r="L208" i="8"/>
  <c r="I208" i="8"/>
  <c r="F208" i="8"/>
  <c r="C208" i="8" s="1"/>
  <c r="O207" i="8"/>
  <c r="L207" i="8"/>
  <c r="I207" i="8"/>
  <c r="F207" i="8"/>
  <c r="O206" i="8"/>
  <c r="L206" i="8"/>
  <c r="L205" i="8" s="1"/>
  <c r="I206" i="8"/>
  <c r="F206" i="8"/>
  <c r="N205" i="8"/>
  <c r="M205" i="8"/>
  <c r="M204" i="8" s="1"/>
  <c r="M195" i="8" s="1"/>
  <c r="K205" i="8"/>
  <c r="K204" i="8" s="1"/>
  <c r="J205" i="8"/>
  <c r="H205" i="8"/>
  <c r="H204" i="8" s="1"/>
  <c r="G205" i="8"/>
  <c r="E205" i="8"/>
  <c r="D205" i="8"/>
  <c r="D204" i="8" s="1"/>
  <c r="G204" i="8"/>
  <c r="O203" i="8"/>
  <c r="L203" i="8"/>
  <c r="I203" i="8"/>
  <c r="F203" i="8"/>
  <c r="C203" i="8" s="1"/>
  <c r="O202" i="8"/>
  <c r="L202" i="8"/>
  <c r="I202" i="8"/>
  <c r="F202" i="8"/>
  <c r="C202" i="8" s="1"/>
  <c r="O201" i="8"/>
  <c r="L201" i="8"/>
  <c r="I201" i="8"/>
  <c r="F201" i="8"/>
  <c r="O200" i="8"/>
  <c r="L200" i="8"/>
  <c r="I200" i="8"/>
  <c r="C200" i="8" s="1"/>
  <c r="F200" i="8"/>
  <c r="O199" i="8"/>
  <c r="L199" i="8"/>
  <c r="L198" i="8" s="1"/>
  <c r="I199" i="8"/>
  <c r="I198" i="8" s="1"/>
  <c r="I196" i="8" s="1"/>
  <c r="F199" i="8"/>
  <c r="O198" i="8"/>
  <c r="N198" i="8"/>
  <c r="N196" i="8" s="1"/>
  <c r="M198" i="8"/>
  <c r="K198" i="8"/>
  <c r="J198" i="8"/>
  <c r="J196" i="8" s="1"/>
  <c r="H198" i="8"/>
  <c r="H196" i="8" s="1"/>
  <c r="G198" i="8"/>
  <c r="F198" i="8"/>
  <c r="E198" i="8"/>
  <c r="E196" i="8" s="1"/>
  <c r="D198" i="8"/>
  <c r="O197" i="8"/>
  <c r="L197" i="8"/>
  <c r="L196" i="8" s="1"/>
  <c r="I197" i="8"/>
  <c r="F197" i="8"/>
  <c r="O196" i="8"/>
  <c r="M196" i="8"/>
  <c r="K196" i="8"/>
  <c r="K195" i="8" s="1"/>
  <c r="G196" i="8"/>
  <c r="G195" i="8" s="1"/>
  <c r="D196" i="8"/>
  <c r="O193" i="8"/>
  <c r="L193" i="8"/>
  <c r="C193" i="8" s="1"/>
  <c r="I193" i="8"/>
  <c r="F193" i="8"/>
  <c r="F192" i="8" s="1"/>
  <c r="O192" i="8"/>
  <c r="O191" i="8" s="1"/>
  <c r="N192" i="8"/>
  <c r="M192" i="8"/>
  <c r="K192" i="8"/>
  <c r="K191" i="8" s="1"/>
  <c r="J192" i="8"/>
  <c r="I192" i="8"/>
  <c r="H192" i="8"/>
  <c r="G192" i="8"/>
  <c r="G191" i="8" s="1"/>
  <c r="E192" i="8"/>
  <c r="D192" i="8"/>
  <c r="D191" i="8" s="1"/>
  <c r="D187" i="8" s="1"/>
  <c r="N191" i="8"/>
  <c r="M191" i="8"/>
  <c r="J191" i="8"/>
  <c r="I191" i="8"/>
  <c r="H191" i="8"/>
  <c r="E191" i="8"/>
  <c r="O190" i="8"/>
  <c r="L190" i="8"/>
  <c r="I190" i="8"/>
  <c r="C190" i="8" s="1"/>
  <c r="F190" i="8"/>
  <c r="O189" i="8"/>
  <c r="L189" i="8"/>
  <c r="I189" i="8"/>
  <c r="F189" i="8"/>
  <c r="F188" i="8" s="1"/>
  <c r="O188" i="8"/>
  <c r="O187" i="8" s="1"/>
  <c r="N188" i="8"/>
  <c r="M188" i="8"/>
  <c r="K188" i="8"/>
  <c r="K187" i="8" s="1"/>
  <c r="J188" i="8"/>
  <c r="J187" i="8" s="1"/>
  <c r="H188" i="8"/>
  <c r="G188" i="8"/>
  <c r="G187" i="8" s="1"/>
  <c r="E188" i="8"/>
  <c r="D188" i="8"/>
  <c r="N187" i="8"/>
  <c r="M187" i="8"/>
  <c r="H187" i="8"/>
  <c r="E187" i="8"/>
  <c r="O186" i="8"/>
  <c r="L186" i="8"/>
  <c r="I186" i="8"/>
  <c r="F186" i="8"/>
  <c r="O185" i="8"/>
  <c r="L185" i="8"/>
  <c r="I185" i="8"/>
  <c r="F185" i="8"/>
  <c r="F184" i="8" s="1"/>
  <c r="O184" i="8"/>
  <c r="N184" i="8"/>
  <c r="M184" i="8"/>
  <c r="K184" i="8"/>
  <c r="J184" i="8"/>
  <c r="H184" i="8"/>
  <c r="G184" i="8"/>
  <c r="E184" i="8"/>
  <c r="D184" i="8"/>
  <c r="O183" i="8"/>
  <c r="L183" i="8"/>
  <c r="I183" i="8"/>
  <c r="F183" i="8"/>
  <c r="O182" i="8"/>
  <c r="L182" i="8"/>
  <c r="I182" i="8"/>
  <c r="C182" i="8" s="1"/>
  <c r="F182" i="8"/>
  <c r="O181" i="8"/>
  <c r="L181" i="8"/>
  <c r="I181" i="8"/>
  <c r="F181" i="8"/>
  <c r="O180" i="8"/>
  <c r="O179" i="8" s="1"/>
  <c r="L180" i="8"/>
  <c r="L179" i="8" s="1"/>
  <c r="I180" i="8"/>
  <c r="C180" i="8" s="1"/>
  <c r="F180" i="8"/>
  <c r="F179" i="8" s="1"/>
  <c r="N179" i="8"/>
  <c r="M179" i="8"/>
  <c r="K179" i="8"/>
  <c r="J179" i="8"/>
  <c r="H179" i="8"/>
  <c r="G179" i="8"/>
  <c r="E179" i="8"/>
  <c r="D179" i="8"/>
  <c r="O178" i="8"/>
  <c r="L178" i="8"/>
  <c r="I178" i="8"/>
  <c r="F178" i="8"/>
  <c r="O177" i="8"/>
  <c r="L177" i="8"/>
  <c r="I177" i="8"/>
  <c r="F177" i="8"/>
  <c r="O176" i="8"/>
  <c r="O175" i="8" s="1"/>
  <c r="L176" i="8"/>
  <c r="I176" i="8"/>
  <c r="F176" i="8"/>
  <c r="F175" i="8" s="1"/>
  <c r="C176" i="8"/>
  <c r="N175" i="8"/>
  <c r="M175" i="8"/>
  <c r="L175" i="8"/>
  <c r="K175" i="8"/>
  <c r="J175" i="8"/>
  <c r="H175" i="8"/>
  <c r="H174" i="8" s="1"/>
  <c r="H173" i="8" s="1"/>
  <c r="G175" i="8"/>
  <c r="E175" i="8"/>
  <c r="D175" i="8"/>
  <c r="D174" i="8" s="1"/>
  <c r="D173" i="8" s="1"/>
  <c r="N174" i="8"/>
  <c r="M174" i="8"/>
  <c r="M173" i="8" s="1"/>
  <c r="K174" i="8"/>
  <c r="J174" i="8"/>
  <c r="G174" i="8"/>
  <c r="E174" i="8"/>
  <c r="E173" i="8" s="1"/>
  <c r="N173" i="8"/>
  <c r="J173" i="8"/>
  <c r="O172" i="8"/>
  <c r="L172" i="8"/>
  <c r="I172" i="8"/>
  <c r="C172" i="8" s="1"/>
  <c r="F172" i="8"/>
  <c r="O171" i="8"/>
  <c r="L171" i="8"/>
  <c r="I171" i="8"/>
  <c r="F171" i="8"/>
  <c r="O170" i="8"/>
  <c r="L170" i="8"/>
  <c r="I170" i="8"/>
  <c r="F170" i="8"/>
  <c r="O169" i="8"/>
  <c r="L169" i="8"/>
  <c r="I169" i="8"/>
  <c r="F169" i="8"/>
  <c r="O168" i="8"/>
  <c r="L168" i="8"/>
  <c r="I168" i="8"/>
  <c r="F168" i="8"/>
  <c r="C168" i="8"/>
  <c r="O167" i="8"/>
  <c r="L167" i="8"/>
  <c r="L166" i="8" s="1"/>
  <c r="L165" i="8" s="1"/>
  <c r="I167" i="8"/>
  <c r="F167" i="8"/>
  <c r="F166" i="8" s="1"/>
  <c r="N166" i="8"/>
  <c r="M166" i="8"/>
  <c r="M165" i="8" s="1"/>
  <c r="K166" i="8"/>
  <c r="J166" i="8"/>
  <c r="I166" i="8"/>
  <c r="I165" i="8" s="1"/>
  <c r="H166" i="8"/>
  <c r="H165" i="8" s="1"/>
  <c r="G166" i="8"/>
  <c r="E166" i="8"/>
  <c r="E165" i="8" s="1"/>
  <c r="D166" i="8"/>
  <c r="N165" i="8"/>
  <c r="K165" i="8"/>
  <c r="J165" i="8"/>
  <c r="G165" i="8"/>
  <c r="D165" i="8"/>
  <c r="O164" i="8"/>
  <c r="L164" i="8"/>
  <c r="I164" i="8"/>
  <c r="F164" i="8"/>
  <c r="C164" i="8"/>
  <c r="O163" i="8"/>
  <c r="L163" i="8"/>
  <c r="I163" i="8"/>
  <c r="F163" i="8"/>
  <c r="C163" i="8" s="1"/>
  <c r="O162" i="8"/>
  <c r="L162" i="8"/>
  <c r="I162" i="8"/>
  <c r="F162" i="8"/>
  <c r="O161" i="8"/>
  <c r="L161" i="8"/>
  <c r="I161" i="8"/>
  <c r="F161" i="8"/>
  <c r="F160" i="8" s="1"/>
  <c r="O160" i="8"/>
  <c r="N160" i="8"/>
  <c r="M160" i="8"/>
  <c r="K160" i="8"/>
  <c r="J160" i="8"/>
  <c r="H160" i="8"/>
  <c r="G160" i="8"/>
  <c r="E160" i="8"/>
  <c r="D160" i="8"/>
  <c r="O159" i="8"/>
  <c r="L159" i="8"/>
  <c r="I159" i="8"/>
  <c r="F159" i="8"/>
  <c r="O158" i="8"/>
  <c r="L158" i="8"/>
  <c r="I158" i="8"/>
  <c r="C158" i="8" s="1"/>
  <c r="F158" i="8"/>
  <c r="O157" i="8"/>
  <c r="L157" i="8"/>
  <c r="I157" i="8"/>
  <c r="F157" i="8"/>
  <c r="O156" i="8"/>
  <c r="L156" i="8"/>
  <c r="I156" i="8"/>
  <c r="C156" i="8" s="1"/>
  <c r="F156" i="8"/>
  <c r="O155" i="8"/>
  <c r="L155" i="8"/>
  <c r="I155" i="8"/>
  <c r="F155" i="8"/>
  <c r="O154" i="8"/>
  <c r="L154" i="8"/>
  <c r="I154" i="8"/>
  <c r="F154" i="8"/>
  <c r="O153" i="8"/>
  <c r="L153" i="8"/>
  <c r="C153" i="8" s="1"/>
  <c r="I153" i="8"/>
  <c r="F153" i="8"/>
  <c r="O152" i="8"/>
  <c r="O151" i="8" s="1"/>
  <c r="L152" i="8"/>
  <c r="C152" i="8" s="1"/>
  <c r="I152" i="8"/>
  <c r="F152" i="8"/>
  <c r="F151" i="8" s="1"/>
  <c r="N151" i="8"/>
  <c r="M151" i="8"/>
  <c r="L151" i="8"/>
  <c r="K151" i="8"/>
  <c r="J151" i="8"/>
  <c r="H151" i="8"/>
  <c r="G151" i="8"/>
  <c r="E151" i="8"/>
  <c r="D151" i="8"/>
  <c r="O150" i="8"/>
  <c r="L150" i="8"/>
  <c r="I150" i="8"/>
  <c r="F150" i="8"/>
  <c r="O149" i="8"/>
  <c r="L149" i="8"/>
  <c r="I149" i="8"/>
  <c r="F149" i="8"/>
  <c r="O148" i="8"/>
  <c r="L148" i="8"/>
  <c r="I148" i="8"/>
  <c r="F148" i="8"/>
  <c r="C148" i="8" s="1"/>
  <c r="O147" i="8"/>
  <c r="L147" i="8"/>
  <c r="I147" i="8"/>
  <c r="F147" i="8"/>
  <c r="O146" i="8"/>
  <c r="L146" i="8"/>
  <c r="I146" i="8"/>
  <c r="C146" i="8" s="1"/>
  <c r="F146" i="8"/>
  <c r="O145" i="8"/>
  <c r="L145" i="8"/>
  <c r="I145" i="8"/>
  <c r="F145" i="8"/>
  <c r="F144" i="8" s="1"/>
  <c r="O144" i="8"/>
  <c r="N144" i="8"/>
  <c r="M144" i="8"/>
  <c r="K144" i="8"/>
  <c r="J144" i="8"/>
  <c r="H144" i="8"/>
  <c r="G144" i="8"/>
  <c r="E144" i="8"/>
  <c r="D144" i="8"/>
  <c r="O143" i="8"/>
  <c r="L143" i="8"/>
  <c r="I143" i="8"/>
  <c r="F143" i="8"/>
  <c r="O142" i="8"/>
  <c r="L142" i="8"/>
  <c r="L141" i="8" s="1"/>
  <c r="I142" i="8"/>
  <c r="C142" i="8" s="1"/>
  <c r="F142" i="8"/>
  <c r="O141" i="8"/>
  <c r="N141" i="8"/>
  <c r="M141" i="8"/>
  <c r="K141" i="8"/>
  <c r="J141" i="8"/>
  <c r="H141" i="8"/>
  <c r="G141" i="8"/>
  <c r="F141" i="8"/>
  <c r="E141" i="8"/>
  <c r="D141" i="8"/>
  <c r="O140" i="8"/>
  <c r="L140" i="8"/>
  <c r="I140" i="8"/>
  <c r="F140" i="8"/>
  <c r="C140" i="8" s="1"/>
  <c r="O139" i="8"/>
  <c r="L139" i="8"/>
  <c r="I139" i="8"/>
  <c r="F139" i="8"/>
  <c r="O138" i="8"/>
  <c r="L138" i="8"/>
  <c r="I138" i="8"/>
  <c r="C138" i="8" s="1"/>
  <c r="F138" i="8"/>
  <c r="O137" i="8"/>
  <c r="L137" i="8"/>
  <c r="I137" i="8"/>
  <c r="F137" i="8"/>
  <c r="F136" i="8" s="1"/>
  <c r="O136" i="8"/>
  <c r="N136" i="8"/>
  <c r="M136" i="8"/>
  <c r="K136" i="8"/>
  <c r="J136" i="8"/>
  <c r="H136" i="8"/>
  <c r="G136" i="8"/>
  <c r="E136" i="8"/>
  <c r="D136" i="8"/>
  <c r="O135" i="8"/>
  <c r="L135" i="8"/>
  <c r="I135" i="8"/>
  <c r="F135" i="8"/>
  <c r="O134" i="8"/>
  <c r="L134" i="8"/>
  <c r="I134" i="8"/>
  <c r="F134" i="8"/>
  <c r="O133" i="8"/>
  <c r="L133" i="8"/>
  <c r="C133" i="8" s="1"/>
  <c r="I133" i="8"/>
  <c r="F133" i="8"/>
  <c r="O132" i="8"/>
  <c r="O131" i="8" s="1"/>
  <c r="O130" i="8" s="1"/>
  <c r="L132" i="8"/>
  <c r="L131" i="8" s="1"/>
  <c r="I132" i="8"/>
  <c r="F132" i="8"/>
  <c r="F131" i="8" s="1"/>
  <c r="C132" i="8"/>
  <c r="N131" i="8"/>
  <c r="M131" i="8"/>
  <c r="K131" i="8"/>
  <c r="J131" i="8"/>
  <c r="H131" i="8"/>
  <c r="H130" i="8" s="1"/>
  <c r="G131" i="8"/>
  <c r="E131" i="8"/>
  <c r="E130" i="8" s="1"/>
  <c r="D131" i="8"/>
  <c r="D130" i="8" s="1"/>
  <c r="M130" i="8"/>
  <c r="O129" i="8"/>
  <c r="L129" i="8"/>
  <c r="I129" i="8"/>
  <c r="F129" i="8"/>
  <c r="F128" i="8" s="1"/>
  <c r="O128" i="8"/>
  <c r="N128" i="8"/>
  <c r="M128" i="8"/>
  <c r="K128" i="8"/>
  <c r="J128" i="8"/>
  <c r="I128" i="8"/>
  <c r="H128" i="8"/>
  <c r="G128" i="8"/>
  <c r="E128" i="8"/>
  <c r="D128" i="8"/>
  <c r="O127" i="8"/>
  <c r="L127" i="8"/>
  <c r="I127" i="8"/>
  <c r="F127" i="8"/>
  <c r="C127" i="8" s="1"/>
  <c r="O126" i="8"/>
  <c r="L126" i="8"/>
  <c r="I126" i="8"/>
  <c r="F126" i="8"/>
  <c r="O125" i="8"/>
  <c r="L125" i="8"/>
  <c r="I125" i="8"/>
  <c r="F125" i="8"/>
  <c r="O124" i="8"/>
  <c r="O122" i="8" s="1"/>
  <c r="L124" i="8"/>
  <c r="I124" i="8"/>
  <c r="F124" i="8"/>
  <c r="C124" i="8" s="1"/>
  <c r="O123" i="8"/>
  <c r="L123" i="8"/>
  <c r="L122" i="8" s="1"/>
  <c r="I123" i="8"/>
  <c r="I122" i="8" s="1"/>
  <c r="F123" i="8"/>
  <c r="F122" i="8" s="1"/>
  <c r="N122" i="8"/>
  <c r="M122" i="8"/>
  <c r="K122" i="8"/>
  <c r="J122" i="8"/>
  <c r="H122" i="8"/>
  <c r="G122" i="8"/>
  <c r="E122" i="8"/>
  <c r="D122" i="8"/>
  <c r="O121" i="8"/>
  <c r="L121" i="8"/>
  <c r="I121" i="8"/>
  <c r="F121" i="8"/>
  <c r="O120" i="8"/>
  <c r="L120" i="8"/>
  <c r="I120" i="8"/>
  <c r="C120" i="8" s="1"/>
  <c r="F120" i="8"/>
  <c r="O119" i="8"/>
  <c r="L119" i="8"/>
  <c r="I119" i="8"/>
  <c r="F119" i="8"/>
  <c r="O118" i="8"/>
  <c r="L118" i="8"/>
  <c r="I118" i="8"/>
  <c r="F118" i="8"/>
  <c r="O117" i="8"/>
  <c r="L117" i="8"/>
  <c r="C117" i="8" s="1"/>
  <c r="I117" i="8"/>
  <c r="F117" i="8"/>
  <c r="F116" i="8" s="1"/>
  <c r="O116" i="8"/>
  <c r="N116" i="8"/>
  <c r="M116" i="8"/>
  <c r="K116" i="8"/>
  <c r="J116" i="8"/>
  <c r="H116" i="8"/>
  <c r="G116" i="8"/>
  <c r="E116" i="8"/>
  <c r="D116" i="8"/>
  <c r="O115" i="8"/>
  <c r="L115" i="8"/>
  <c r="I115" i="8"/>
  <c r="F115" i="8"/>
  <c r="C115" i="8" s="1"/>
  <c r="O114" i="8"/>
  <c r="L114" i="8"/>
  <c r="I114" i="8"/>
  <c r="F114" i="8"/>
  <c r="O113" i="8"/>
  <c r="L113" i="8"/>
  <c r="I113" i="8"/>
  <c r="F113" i="8"/>
  <c r="F112" i="8" s="1"/>
  <c r="O112" i="8"/>
  <c r="N112" i="8"/>
  <c r="M112" i="8"/>
  <c r="K112" i="8"/>
  <c r="J112" i="8"/>
  <c r="H112" i="8"/>
  <c r="G112" i="8"/>
  <c r="E112" i="8"/>
  <c r="D112" i="8"/>
  <c r="O111" i="8"/>
  <c r="L111" i="8"/>
  <c r="I111" i="8"/>
  <c r="F111" i="8"/>
  <c r="O110" i="8"/>
  <c r="L110" i="8"/>
  <c r="I110" i="8"/>
  <c r="C110" i="8" s="1"/>
  <c r="F110" i="8"/>
  <c r="O109" i="8"/>
  <c r="L109" i="8"/>
  <c r="I109" i="8"/>
  <c r="F109" i="8"/>
  <c r="O108" i="8"/>
  <c r="L108" i="8"/>
  <c r="I108" i="8"/>
  <c r="F108" i="8"/>
  <c r="C108" i="8" s="1"/>
  <c r="O107" i="8"/>
  <c r="L107" i="8"/>
  <c r="I107" i="8"/>
  <c r="F107" i="8"/>
  <c r="O106" i="8"/>
  <c r="L106" i="8"/>
  <c r="I106" i="8"/>
  <c r="F106" i="8"/>
  <c r="O105" i="8"/>
  <c r="L105" i="8"/>
  <c r="C105" i="8" s="1"/>
  <c r="I105" i="8"/>
  <c r="F105" i="8"/>
  <c r="O104" i="8"/>
  <c r="O103" i="8" s="1"/>
  <c r="L104" i="8"/>
  <c r="L103" i="8" s="1"/>
  <c r="I104" i="8"/>
  <c r="C104" i="8" s="1"/>
  <c r="F104" i="8"/>
  <c r="N103" i="8"/>
  <c r="M103" i="8"/>
  <c r="K103" i="8"/>
  <c r="J103" i="8"/>
  <c r="H103" i="8"/>
  <c r="G103" i="8"/>
  <c r="E103" i="8"/>
  <c r="D103" i="8"/>
  <c r="O102" i="8"/>
  <c r="L102" i="8"/>
  <c r="I102" i="8"/>
  <c r="F102" i="8"/>
  <c r="O101" i="8"/>
  <c r="L101" i="8"/>
  <c r="I101" i="8"/>
  <c r="F101" i="8"/>
  <c r="O100" i="8"/>
  <c r="L100" i="8"/>
  <c r="I100" i="8"/>
  <c r="F100" i="8"/>
  <c r="C100" i="8" s="1"/>
  <c r="O99" i="8"/>
  <c r="L99" i="8"/>
  <c r="I99" i="8"/>
  <c r="F99" i="8"/>
  <c r="O98" i="8"/>
  <c r="L98" i="8"/>
  <c r="I98" i="8"/>
  <c r="C98" i="8" s="1"/>
  <c r="F98" i="8"/>
  <c r="O97" i="8"/>
  <c r="L97" i="8"/>
  <c r="I97" i="8"/>
  <c r="F97" i="8"/>
  <c r="O96" i="8"/>
  <c r="O95" i="8" s="1"/>
  <c r="L96" i="8"/>
  <c r="I96" i="8"/>
  <c r="F96" i="8"/>
  <c r="F95" i="8" s="1"/>
  <c r="N95" i="8"/>
  <c r="M95" i="8"/>
  <c r="L95" i="8"/>
  <c r="K95" i="8"/>
  <c r="J95" i="8"/>
  <c r="H95" i="8"/>
  <c r="G95" i="8"/>
  <c r="E95" i="8"/>
  <c r="D95" i="8"/>
  <c r="O94" i="8"/>
  <c r="L94" i="8"/>
  <c r="I94" i="8"/>
  <c r="F94" i="8"/>
  <c r="O93" i="8"/>
  <c r="L93" i="8"/>
  <c r="I93" i="8"/>
  <c r="F93" i="8"/>
  <c r="O92" i="8"/>
  <c r="L92" i="8"/>
  <c r="I92" i="8"/>
  <c r="F92" i="8"/>
  <c r="C92" i="8"/>
  <c r="O91" i="8"/>
  <c r="L91" i="8"/>
  <c r="I91" i="8"/>
  <c r="F91" i="8"/>
  <c r="C91" i="8" s="1"/>
  <c r="O90" i="8"/>
  <c r="L90" i="8"/>
  <c r="L89" i="8" s="1"/>
  <c r="I90" i="8"/>
  <c r="F90" i="8"/>
  <c r="F89" i="8" s="1"/>
  <c r="N89" i="8"/>
  <c r="M89" i="8"/>
  <c r="K89" i="8"/>
  <c r="J89" i="8"/>
  <c r="H89" i="8"/>
  <c r="G89" i="8"/>
  <c r="E89" i="8"/>
  <c r="D89" i="8"/>
  <c r="O88" i="8"/>
  <c r="L88" i="8"/>
  <c r="I88" i="8"/>
  <c r="F88" i="8"/>
  <c r="C88" i="8" s="1"/>
  <c r="O87" i="8"/>
  <c r="L87" i="8"/>
  <c r="I87" i="8"/>
  <c r="F87" i="8"/>
  <c r="O86" i="8"/>
  <c r="L86" i="8"/>
  <c r="I86" i="8"/>
  <c r="F86" i="8"/>
  <c r="O85" i="8"/>
  <c r="L85" i="8"/>
  <c r="C85" i="8" s="1"/>
  <c r="I85" i="8"/>
  <c r="F85" i="8"/>
  <c r="F84" i="8" s="1"/>
  <c r="O84" i="8"/>
  <c r="N84" i="8"/>
  <c r="M84" i="8"/>
  <c r="K84" i="8"/>
  <c r="K83" i="8" s="1"/>
  <c r="J84" i="8"/>
  <c r="H84" i="8"/>
  <c r="G84" i="8"/>
  <c r="G83" i="8" s="1"/>
  <c r="E84" i="8"/>
  <c r="D84" i="8"/>
  <c r="M83" i="8"/>
  <c r="H83" i="8"/>
  <c r="E83" i="8"/>
  <c r="D83" i="8"/>
  <c r="O82" i="8"/>
  <c r="L82" i="8"/>
  <c r="I82" i="8"/>
  <c r="C82" i="8" s="1"/>
  <c r="F82" i="8"/>
  <c r="O81" i="8"/>
  <c r="L81" i="8"/>
  <c r="I81" i="8"/>
  <c r="F81" i="8"/>
  <c r="F80" i="8" s="1"/>
  <c r="O80" i="8"/>
  <c r="N80" i="8"/>
  <c r="M80" i="8"/>
  <c r="K80" i="8"/>
  <c r="J80" i="8"/>
  <c r="H80" i="8"/>
  <c r="G80" i="8"/>
  <c r="E80" i="8"/>
  <c r="D80" i="8"/>
  <c r="O79" i="8"/>
  <c r="L79" i="8"/>
  <c r="I79" i="8"/>
  <c r="F79" i="8"/>
  <c r="O78" i="8"/>
  <c r="L78" i="8"/>
  <c r="L77" i="8" s="1"/>
  <c r="I78" i="8"/>
  <c r="F78" i="8"/>
  <c r="O77" i="8"/>
  <c r="O76" i="8" s="1"/>
  <c r="N77" i="8"/>
  <c r="N76" i="8" s="1"/>
  <c r="M77" i="8"/>
  <c r="K77" i="8"/>
  <c r="J77" i="8"/>
  <c r="J76" i="8" s="1"/>
  <c r="H77" i="8"/>
  <c r="G77" i="8"/>
  <c r="F77" i="8"/>
  <c r="E77" i="8"/>
  <c r="E76" i="8" s="1"/>
  <c r="D77" i="8"/>
  <c r="M76" i="8"/>
  <c r="K76" i="8"/>
  <c r="H76" i="8"/>
  <c r="G76" i="8"/>
  <c r="D76" i="8"/>
  <c r="O74" i="8"/>
  <c r="L74" i="8"/>
  <c r="I74" i="8"/>
  <c r="F74" i="8"/>
  <c r="O73" i="8"/>
  <c r="L73" i="8"/>
  <c r="I73" i="8"/>
  <c r="F73" i="8"/>
  <c r="O72" i="8"/>
  <c r="O69" i="8" s="1"/>
  <c r="L72" i="8"/>
  <c r="I72" i="8"/>
  <c r="F72" i="8"/>
  <c r="C72" i="8"/>
  <c r="O71" i="8"/>
  <c r="L71" i="8"/>
  <c r="I71" i="8"/>
  <c r="F71" i="8"/>
  <c r="C71" i="8" s="1"/>
  <c r="O70" i="8"/>
  <c r="L70" i="8"/>
  <c r="L69" i="8" s="1"/>
  <c r="I70" i="8"/>
  <c r="F70" i="8"/>
  <c r="N69" i="8"/>
  <c r="N67" i="8" s="1"/>
  <c r="M69" i="8"/>
  <c r="K69" i="8"/>
  <c r="K67" i="8" s="1"/>
  <c r="J69" i="8"/>
  <c r="J67" i="8" s="1"/>
  <c r="H69" i="8"/>
  <c r="G69" i="8"/>
  <c r="G67" i="8" s="1"/>
  <c r="E69" i="8"/>
  <c r="D69" i="8"/>
  <c r="D67" i="8" s="1"/>
  <c r="O68" i="8"/>
  <c r="O67" i="8" s="1"/>
  <c r="L68" i="8"/>
  <c r="I68" i="8"/>
  <c r="F68" i="8"/>
  <c r="C68" i="8" s="1"/>
  <c r="M67" i="8"/>
  <c r="H67" i="8"/>
  <c r="E67" i="8"/>
  <c r="O66" i="8"/>
  <c r="L66" i="8"/>
  <c r="I66" i="8"/>
  <c r="C66" i="8" s="1"/>
  <c r="F66" i="8"/>
  <c r="O65" i="8"/>
  <c r="L65" i="8"/>
  <c r="I65" i="8"/>
  <c r="F65" i="8"/>
  <c r="O64" i="8"/>
  <c r="L64" i="8"/>
  <c r="I64" i="8"/>
  <c r="C64" i="8" s="1"/>
  <c r="F64" i="8"/>
  <c r="O63" i="8"/>
  <c r="L63" i="8"/>
  <c r="I63" i="8"/>
  <c r="F63" i="8"/>
  <c r="C63" i="8" s="1"/>
  <c r="O62" i="8"/>
  <c r="L62" i="8"/>
  <c r="I62" i="8"/>
  <c r="F62" i="8"/>
  <c r="O61" i="8"/>
  <c r="L61" i="8"/>
  <c r="I61" i="8"/>
  <c r="F61" i="8"/>
  <c r="O60" i="8"/>
  <c r="L60" i="8"/>
  <c r="I60" i="8"/>
  <c r="F60" i="8"/>
  <c r="C60" i="8"/>
  <c r="O59" i="8"/>
  <c r="L59" i="8"/>
  <c r="I59" i="8"/>
  <c r="F59" i="8"/>
  <c r="N58" i="8"/>
  <c r="M58" i="8"/>
  <c r="K58" i="8"/>
  <c r="J58" i="8"/>
  <c r="I58" i="8"/>
  <c r="H58" i="8"/>
  <c r="G58" i="8"/>
  <c r="E58" i="8"/>
  <c r="D58" i="8"/>
  <c r="O57" i="8"/>
  <c r="L57" i="8"/>
  <c r="I57" i="8"/>
  <c r="F57" i="8"/>
  <c r="O56" i="8"/>
  <c r="O55" i="8" s="1"/>
  <c r="L56" i="8"/>
  <c r="I56" i="8"/>
  <c r="F56" i="8"/>
  <c r="F55" i="8" s="1"/>
  <c r="N55" i="8"/>
  <c r="M55" i="8"/>
  <c r="M54" i="8" s="1"/>
  <c r="M53" i="8" s="1"/>
  <c r="L55" i="8"/>
  <c r="K55" i="8"/>
  <c r="J55" i="8"/>
  <c r="I55" i="8"/>
  <c r="H55" i="8"/>
  <c r="H54" i="8" s="1"/>
  <c r="H53" i="8" s="1"/>
  <c r="G55" i="8"/>
  <c r="E55" i="8"/>
  <c r="D55" i="8"/>
  <c r="D54" i="8" s="1"/>
  <c r="N54" i="8"/>
  <c r="N53" i="8" s="1"/>
  <c r="K54" i="8"/>
  <c r="J54" i="8"/>
  <c r="I54" i="8"/>
  <c r="G54" i="8"/>
  <c r="J53" i="8"/>
  <c r="O47" i="8"/>
  <c r="C47" i="8" s="1"/>
  <c r="O46" i="8"/>
  <c r="C46" i="8"/>
  <c r="O45" i="8"/>
  <c r="N45" i="8"/>
  <c r="M45" i="8"/>
  <c r="L44" i="8"/>
  <c r="L43" i="8" s="1"/>
  <c r="I44" i="8"/>
  <c r="F44" i="8"/>
  <c r="K43" i="8"/>
  <c r="J43" i="8"/>
  <c r="H43" i="8"/>
  <c r="G43" i="8"/>
  <c r="F43" i="8"/>
  <c r="E43" i="8"/>
  <c r="D43" i="8"/>
  <c r="F42" i="8"/>
  <c r="C42" i="8"/>
  <c r="F41" i="8"/>
  <c r="C41" i="8" s="1"/>
  <c r="E41" i="8"/>
  <c r="D41" i="8"/>
  <c r="L40" i="8"/>
  <c r="C40" i="8"/>
  <c r="L39" i="8"/>
  <c r="C39" i="8" s="1"/>
  <c r="L38" i="8"/>
  <c r="C38" i="8"/>
  <c r="L37" i="8"/>
  <c r="C37" i="8" s="1"/>
  <c r="K36" i="8"/>
  <c r="J36" i="8"/>
  <c r="L35" i="8"/>
  <c r="C35" i="8"/>
  <c r="L34" i="8"/>
  <c r="L33" i="8" s="1"/>
  <c r="C33" i="8" s="1"/>
  <c r="C34" i="8"/>
  <c r="K33" i="8"/>
  <c r="J33" i="8"/>
  <c r="L32" i="8"/>
  <c r="L31" i="8" s="1"/>
  <c r="K31" i="8"/>
  <c r="J31" i="8"/>
  <c r="C31" i="8"/>
  <c r="L30" i="8"/>
  <c r="C30" i="8" s="1"/>
  <c r="L29" i="8"/>
  <c r="C29" i="8" s="1"/>
  <c r="L28" i="8"/>
  <c r="C28" i="8" s="1"/>
  <c r="K27" i="8"/>
  <c r="K26" i="8" s="1"/>
  <c r="K20" i="8" s="1"/>
  <c r="J27" i="8"/>
  <c r="F25" i="8"/>
  <c r="C25" i="8"/>
  <c r="I24" i="8"/>
  <c r="D24" i="8"/>
  <c r="F24" i="8" s="1"/>
  <c r="O23" i="8"/>
  <c r="L23" i="8"/>
  <c r="I23" i="8"/>
  <c r="F23" i="8"/>
  <c r="O22" i="8"/>
  <c r="L22" i="8"/>
  <c r="L21" i="8" s="1"/>
  <c r="L289" i="8" s="1"/>
  <c r="I22" i="8"/>
  <c r="F22" i="8"/>
  <c r="O21" i="8"/>
  <c r="O289" i="8" s="1"/>
  <c r="N21" i="8"/>
  <c r="M21" i="8"/>
  <c r="M289" i="8" s="1"/>
  <c r="M288" i="8" s="1"/>
  <c r="K21" i="8"/>
  <c r="K289" i="8" s="1"/>
  <c r="K288" i="8" s="1"/>
  <c r="J21" i="8"/>
  <c r="H21" i="8"/>
  <c r="H289" i="8" s="1"/>
  <c r="H288" i="8" s="1"/>
  <c r="G21" i="8"/>
  <c r="G289" i="8" s="1"/>
  <c r="G288" i="8" s="1"/>
  <c r="F21" i="8"/>
  <c r="E21" i="8"/>
  <c r="E289" i="8" s="1"/>
  <c r="E288" i="8" s="1"/>
  <c r="D21" i="8"/>
  <c r="D289" i="8" s="1"/>
  <c r="D288" i="8" s="1"/>
  <c r="M20" i="8"/>
  <c r="O298" i="7"/>
  <c r="L298" i="7"/>
  <c r="I298" i="7"/>
  <c r="F298" i="7"/>
  <c r="O297" i="7"/>
  <c r="L297" i="7"/>
  <c r="I297" i="7"/>
  <c r="C297" i="7" s="1"/>
  <c r="F297" i="7"/>
  <c r="O296" i="7"/>
  <c r="L296" i="7"/>
  <c r="I296" i="7"/>
  <c r="F296" i="7"/>
  <c r="O295" i="7"/>
  <c r="L295" i="7"/>
  <c r="I295" i="7"/>
  <c r="F295" i="7"/>
  <c r="C295" i="7" s="1"/>
  <c r="O294" i="7"/>
  <c r="L294" i="7"/>
  <c r="I294" i="7"/>
  <c r="F294" i="7"/>
  <c r="O293" i="7"/>
  <c r="L293" i="7"/>
  <c r="I293" i="7"/>
  <c r="F293" i="7"/>
  <c r="C293" i="7"/>
  <c r="O292" i="7"/>
  <c r="L292" i="7"/>
  <c r="I292" i="7"/>
  <c r="F292" i="7"/>
  <c r="O291" i="7"/>
  <c r="L291" i="7"/>
  <c r="I291" i="7"/>
  <c r="F291" i="7"/>
  <c r="N290" i="7"/>
  <c r="M290" i="7"/>
  <c r="K290" i="7"/>
  <c r="J290" i="7"/>
  <c r="I290" i="7"/>
  <c r="H290" i="7"/>
  <c r="G290" i="7"/>
  <c r="E290" i="7"/>
  <c r="D290" i="7"/>
  <c r="O285" i="7"/>
  <c r="O283" i="7" s="1"/>
  <c r="L285" i="7"/>
  <c r="I285" i="7"/>
  <c r="F285" i="7"/>
  <c r="C285" i="7" s="1"/>
  <c r="O284" i="7"/>
  <c r="L284" i="7"/>
  <c r="L283" i="7" s="1"/>
  <c r="I284" i="7"/>
  <c r="I283" i="7" s="1"/>
  <c r="F284" i="7"/>
  <c r="N283" i="7"/>
  <c r="M283" i="7"/>
  <c r="K283" i="7"/>
  <c r="J283" i="7"/>
  <c r="H283" i="7"/>
  <c r="G283" i="7"/>
  <c r="E283" i="7"/>
  <c r="D283" i="7"/>
  <c r="O282" i="7"/>
  <c r="L282" i="7"/>
  <c r="C282" i="7" s="1"/>
  <c r="I282" i="7"/>
  <c r="F282" i="7"/>
  <c r="F281" i="7" s="1"/>
  <c r="O281" i="7"/>
  <c r="N281" i="7"/>
  <c r="M281" i="7"/>
  <c r="K281" i="7"/>
  <c r="J281" i="7"/>
  <c r="I281" i="7"/>
  <c r="H281" i="7"/>
  <c r="G281" i="7"/>
  <c r="E281" i="7"/>
  <c r="D281" i="7"/>
  <c r="O280" i="7"/>
  <c r="L280" i="7"/>
  <c r="I280" i="7"/>
  <c r="F280" i="7"/>
  <c r="C280" i="7" s="1"/>
  <c r="O279" i="7"/>
  <c r="L279" i="7"/>
  <c r="I279" i="7"/>
  <c r="F279" i="7"/>
  <c r="O278" i="7"/>
  <c r="L278" i="7"/>
  <c r="I278" i="7"/>
  <c r="F278" i="7"/>
  <c r="O277" i="7"/>
  <c r="O276" i="7" s="1"/>
  <c r="L277" i="7"/>
  <c r="I277" i="7"/>
  <c r="F277" i="7"/>
  <c r="N276" i="7"/>
  <c r="M276" i="7"/>
  <c r="L276" i="7"/>
  <c r="K276" i="7"/>
  <c r="J276" i="7"/>
  <c r="H276" i="7"/>
  <c r="G276" i="7"/>
  <c r="E276" i="7"/>
  <c r="D276" i="7"/>
  <c r="O275" i="7"/>
  <c r="L275" i="7"/>
  <c r="I275" i="7"/>
  <c r="F275" i="7"/>
  <c r="O274" i="7"/>
  <c r="L274" i="7"/>
  <c r="I274" i="7"/>
  <c r="F274" i="7"/>
  <c r="O273" i="7"/>
  <c r="O272" i="7" s="1"/>
  <c r="L273" i="7"/>
  <c r="I273" i="7"/>
  <c r="F273" i="7"/>
  <c r="F272" i="7" s="1"/>
  <c r="C273" i="7"/>
  <c r="N272" i="7"/>
  <c r="M272" i="7"/>
  <c r="M270" i="7" s="1"/>
  <c r="M269" i="7" s="1"/>
  <c r="L272" i="7"/>
  <c r="K272" i="7"/>
  <c r="J272" i="7"/>
  <c r="I272" i="7"/>
  <c r="H272" i="7"/>
  <c r="H270" i="7" s="1"/>
  <c r="H269" i="7" s="1"/>
  <c r="G272" i="7"/>
  <c r="E272" i="7"/>
  <c r="E270" i="7" s="1"/>
  <c r="E269" i="7" s="1"/>
  <c r="D272" i="7"/>
  <c r="D270" i="7" s="1"/>
  <c r="D269" i="7" s="1"/>
  <c r="O271" i="7"/>
  <c r="L271" i="7"/>
  <c r="L270" i="7" s="1"/>
  <c r="I271" i="7"/>
  <c r="F271" i="7"/>
  <c r="N270" i="7"/>
  <c r="N269" i="7" s="1"/>
  <c r="K270" i="7"/>
  <c r="J270" i="7"/>
  <c r="J269" i="7" s="1"/>
  <c r="G270" i="7"/>
  <c r="G269" i="7" s="1"/>
  <c r="K269" i="7"/>
  <c r="O268" i="7"/>
  <c r="L268" i="7"/>
  <c r="I268" i="7"/>
  <c r="F268" i="7"/>
  <c r="O267" i="7"/>
  <c r="L267" i="7"/>
  <c r="I267" i="7"/>
  <c r="F267" i="7"/>
  <c r="O266" i="7"/>
  <c r="L266" i="7"/>
  <c r="C266" i="7" s="1"/>
  <c r="I266" i="7"/>
  <c r="F266" i="7"/>
  <c r="O265" i="7"/>
  <c r="O264" i="7" s="1"/>
  <c r="L265" i="7"/>
  <c r="C265" i="7" s="1"/>
  <c r="I265" i="7"/>
  <c r="F265" i="7"/>
  <c r="F264" i="7" s="1"/>
  <c r="N264" i="7"/>
  <c r="M264" i="7"/>
  <c r="L264" i="7"/>
  <c r="K264" i="7"/>
  <c r="J264" i="7"/>
  <c r="H264" i="7"/>
  <c r="G264" i="7"/>
  <c r="E264" i="7"/>
  <c r="D264" i="7"/>
  <c r="O263" i="7"/>
  <c r="L263" i="7"/>
  <c r="I263" i="7"/>
  <c r="F263" i="7"/>
  <c r="O262" i="7"/>
  <c r="L262" i="7"/>
  <c r="I262" i="7"/>
  <c r="F262" i="7"/>
  <c r="O261" i="7"/>
  <c r="O260" i="7" s="1"/>
  <c r="O259" i="7" s="1"/>
  <c r="L261" i="7"/>
  <c r="I261" i="7"/>
  <c r="F261" i="7"/>
  <c r="F260" i="7" s="1"/>
  <c r="C261" i="7"/>
  <c r="N260" i="7"/>
  <c r="M260" i="7"/>
  <c r="L260" i="7"/>
  <c r="L259" i="7" s="1"/>
  <c r="K260" i="7"/>
  <c r="J260" i="7"/>
  <c r="H260" i="7"/>
  <c r="H259" i="7" s="1"/>
  <c r="G260" i="7"/>
  <c r="E260" i="7"/>
  <c r="D260" i="7"/>
  <c r="D259" i="7" s="1"/>
  <c r="N259" i="7"/>
  <c r="M259" i="7"/>
  <c r="K259" i="7"/>
  <c r="J259" i="7"/>
  <c r="G259" i="7"/>
  <c r="E259" i="7"/>
  <c r="O258" i="7"/>
  <c r="L258" i="7"/>
  <c r="I258" i="7"/>
  <c r="F258" i="7"/>
  <c r="O257" i="7"/>
  <c r="L257" i="7"/>
  <c r="I257" i="7"/>
  <c r="F257" i="7"/>
  <c r="C257" i="7" s="1"/>
  <c r="O256" i="7"/>
  <c r="L256" i="7"/>
  <c r="I256" i="7"/>
  <c r="F256" i="7"/>
  <c r="C256" i="7" s="1"/>
  <c r="O255" i="7"/>
  <c r="L255" i="7"/>
  <c r="I255" i="7"/>
  <c r="F255" i="7"/>
  <c r="O254" i="7"/>
  <c r="L254" i="7"/>
  <c r="I254" i="7"/>
  <c r="F254" i="7"/>
  <c r="O253" i="7"/>
  <c r="O252" i="7" s="1"/>
  <c r="O251" i="7" s="1"/>
  <c r="L253" i="7"/>
  <c r="I253" i="7"/>
  <c r="F253" i="7"/>
  <c r="F252" i="7" s="1"/>
  <c r="C253" i="7"/>
  <c r="N252" i="7"/>
  <c r="M252" i="7"/>
  <c r="L252" i="7"/>
  <c r="L251" i="7" s="1"/>
  <c r="K252" i="7"/>
  <c r="J252" i="7"/>
  <c r="H252" i="7"/>
  <c r="H251" i="7" s="1"/>
  <c r="G252" i="7"/>
  <c r="E252" i="7"/>
  <c r="D252" i="7"/>
  <c r="D251" i="7" s="1"/>
  <c r="N251" i="7"/>
  <c r="M251" i="7"/>
  <c r="K251" i="7"/>
  <c r="J251" i="7"/>
  <c r="G251" i="7"/>
  <c r="E251" i="7"/>
  <c r="O250" i="7"/>
  <c r="L250" i="7"/>
  <c r="I250" i="7"/>
  <c r="F250" i="7"/>
  <c r="O249" i="7"/>
  <c r="L249" i="7"/>
  <c r="I249" i="7"/>
  <c r="F249" i="7"/>
  <c r="C249" i="7"/>
  <c r="O248" i="7"/>
  <c r="L248" i="7"/>
  <c r="I248" i="7"/>
  <c r="F248" i="7"/>
  <c r="C248" i="7" s="1"/>
  <c r="O247" i="7"/>
  <c r="L247" i="7"/>
  <c r="L246" i="7" s="1"/>
  <c r="I247" i="7"/>
  <c r="F247" i="7"/>
  <c r="N246" i="7"/>
  <c r="M246" i="7"/>
  <c r="K246" i="7"/>
  <c r="J246" i="7"/>
  <c r="H246" i="7"/>
  <c r="G246" i="7"/>
  <c r="F246" i="7"/>
  <c r="E246" i="7"/>
  <c r="D246" i="7"/>
  <c r="O245" i="7"/>
  <c r="L245" i="7"/>
  <c r="I245" i="7"/>
  <c r="C245" i="7" s="1"/>
  <c r="F245" i="7"/>
  <c r="O244" i="7"/>
  <c r="L244" i="7"/>
  <c r="I244" i="7"/>
  <c r="F244" i="7"/>
  <c r="O243" i="7"/>
  <c r="L243" i="7"/>
  <c r="I243" i="7"/>
  <c r="F243" i="7"/>
  <c r="O242" i="7"/>
  <c r="L242" i="7"/>
  <c r="C242" i="7" s="1"/>
  <c r="I242" i="7"/>
  <c r="F242" i="7"/>
  <c r="O241" i="7"/>
  <c r="L241" i="7"/>
  <c r="I241" i="7"/>
  <c r="F241" i="7"/>
  <c r="C241" i="7"/>
  <c r="O240" i="7"/>
  <c r="L240" i="7"/>
  <c r="I240" i="7"/>
  <c r="F240" i="7"/>
  <c r="C240" i="7" s="1"/>
  <c r="O239" i="7"/>
  <c r="L239" i="7"/>
  <c r="L238" i="7" s="1"/>
  <c r="I239" i="7"/>
  <c r="F239" i="7"/>
  <c r="F238" i="7" s="1"/>
  <c r="N238" i="7"/>
  <c r="M238" i="7"/>
  <c r="K238" i="7"/>
  <c r="J238" i="7"/>
  <c r="H238" i="7"/>
  <c r="G238" i="7"/>
  <c r="E238" i="7"/>
  <c r="D238" i="7"/>
  <c r="O237" i="7"/>
  <c r="L237" i="7"/>
  <c r="I237" i="7"/>
  <c r="F237" i="7"/>
  <c r="C237" i="7" s="1"/>
  <c r="O236" i="7"/>
  <c r="L236" i="7"/>
  <c r="L235" i="7" s="1"/>
  <c r="I236" i="7"/>
  <c r="I235" i="7" s="1"/>
  <c r="F236" i="7"/>
  <c r="N235" i="7"/>
  <c r="M235" i="7"/>
  <c r="K235" i="7"/>
  <c r="J235" i="7"/>
  <c r="H235" i="7"/>
  <c r="G235" i="7"/>
  <c r="E235" i="7"/>
  <c r="D235" i="7"/>
  <c r="O234" i="7"/>
  <c r="L234" i="7"/>
  <c r="C234" i="7" s="1"/>
  <c r="I234" i="7"/>
  <c r="F234" i="7"/>
  <c r="F233" i="7" s="1"/>
  <c r="O233" i="7"/>
  <c r="N233" i="7"/>
  <c r="M233" i="7"/>
  <c r="K233" i="7"/>
  <c r="K231" i="7" s="1"/>
  <c r="K230" i="7" s="1"/>
  <c r="J233" i="7"/>
  <c r="I233" i="7"/>
  <c r="H233" i="7"/>
  <c r="H231" i="7" s="1"/>
  <c r="G233" i="7"/>
  <c r="G231" i="7" s="1"/>
  <c r="G230" i="7" s="1"/>
  <c r="E233" i="7"/>
  <c r="D233" i="7"/>
  <c r="D231" i="7" s="1"/>
  <c r="O232" i="7"/>
  <c r="L232" i="7"/>
  <c r="I232" i="7"/>
  <c r="F232" i="7"/>
  <c r="M231" i="7"/>
  <c r="M230" i="7" s="1"/>
  <c r="E231" i="7"/>
  <c r="E230" i="7" s="1"/>
  <c r="O229" i="7"/>
  <c r="L229" i="7"/>
  <c r="I229" i="7"/>
  <c r="F229" i="7"/>
  <c r="C229" i="7" s="1"/>
  <c r="O228" i="7"/>
  <c r="L228" i="7"/>
  <c r="L227" i="7" s="1"/>
  <c r="I228" i="7"/>
  <c r="I227" i="7" s="1"/>
  <c r="F228" i="7"/>
  <c r="F227" i="7" s="1"/>
  <c r="O227" i="7"/>
  <c r="N227" i="7"/>
  <c r="M227" i="7"/>
  <c r="K227" i="7"/>
  <c r="J227" i="7"/>
  <c r="H227" i="7"/>
  <c r="G227" i="7"/>
  <c r="E227" i="7"/>
  <c r="D227" i="7"/>
  <c r="O226" i="7"/>
  <c r="L226" i="7"/>
  <c r="I226" i="7"/>
  <c r="F226" i="7"/>
  <c r="O225" i="7"/>
  <c r="L225" i="7"/>
  <c r="I225" i="7"/>
  <c r="F225" i="7"/>
  <c r="C225" i="7"/>
  <c r="O224" i="7"/>
  <c r="L224" i="7"/>
  <c r="I224" i="7"/>
  <c r="F224" i="7"/>
  <c r="C224" i="7" s="1"/>
  <c r="O223" i="7"/>
  <c r="L223" i="7"/>
  <c r="I223" i="7"/>
  <c r="F223" i="7"/>
  <c r="O222" i="7"/>
  <c r="L222" i="7"/>
  <c r="I222" i="7"/>
  <c r="F222" i="7"/>
  <c r="O221" i="7"/>
  <c r="L221" i="7"/>
  <c r="I221" i="7"/>
  <c r="F221" i="7"/>
  <c r="C221" i="7" s="1"/>
  <c r="O220" i="7"/>
  <c r="L220" i="7"/>
  <c r="I220" i="7"/>
  <c r="F220" i="7"/>
  <c r="O219" i="7"/>
  <c r="L219" i="7"/>
  <c r="I219" i="7"/>
  <c r="C219" i="7" s="1"/>
  <c r="F219" i="7"/>
  <c r="O218" i="7"/>
  <c r="L218" i="7"/>
  <c r="I218" i="7"/>
  <c r="F218" i="7"/>
  <c r="O217" i="7"/>
  <c r="O216" i="7" s="1"/>
  <c r="L217" i="7"/>
  <c r="I217" i="7"/>
  <c r="C217" i="7" s="1"/>
  <c r="F217" i="7"/>
  <c r="N216" i="7"/>
  <c r="M216" i="7"/>
  <c r="L216" i="7"/>
  <c r="K216" i="7"/>
  <c r="J216" i="7"/>
  <c r="H216" i="7"/>
  <c r="G216" i="7"/>
  <c r="E216" i="7"/>
  <c r="D216" i="7"/>
  <c r="O215" i="7"/>
  <c r="L215" i="7"/>
  <c r="I215" i="7"/>
  <c r="F215" i="7"/>
  <c r="O214" i="7"/>
  <c r="L214" i="7"/>
  <c r="I214" i="7"/>
  <c r="F214" i="7"/>
  <c r="O213" i="7"/>
  <c r="L213" i="7"/>
  <c r="I213" i="7"/>
  <c r="F213" i="7"/>
  <c r="C213" i="7"/>
  <c r="O212" i="7"/>
  <c r="L212" i="7"/>
  <c r="I212" i="7"/>
  <c r="F212" i="7"/>
  <c r="C212" i="7" s="1"/>
  <c r="O211" i="7"/>
  <c r="L211" i="7"/>
  <c r="I211" i="7"/>
  <c r="F211" i="7"/>
  <c r="O210" i="7"/>
  <c r="L210" i="7"/>
  <c r="I210" i="7"/>
  <c r="F210" i="7"/>
  <c r="O209" i="7"/>
  <c r="L209" i="7"/>
  <c r="I209" i="7"/>
  <c r="F209" i="7"/>
  <c r="C209" i="7" s="1"/>
  <c r="O208" i="7"/>
  <c r="L208" i="7"/>
  <c r="I208" i="7"/>
  <c r="F208" i="7"/>
  <c r="O207" i="7"/>
  <c r="L207" i="7"/>
  <c r="I207" i="7"/>
  <c r="C207" i="7" s="1"/>
  <c r="F207" i="7"/>
  <c r="O206" i="7"/>
  <c r="L206" i="7"/>
  <c r="I206" i="7"/>
  <c r="F206" i="7"/>
  <c r="O205" i="7"/>
  <c r="O204" i="7" s="1"/>
  <c r="N205" i="7"/>
  <c r="M205" i="7"/>
  <c r="K205" i="7"/>
  <c r="K204" i="7" s="1"/>
  <c r="J205" i="7"/>
  <c r="H205" i="7"/>
  <c r="G205" i="7"/>
  <c r="G204" i="7" s="1"/>
  <c r="E205" i="7"/>
  <c r="D205" i="7"/>
  <c r="N204" i="7"/>
  <c r="J204" i="7"/>
  <c r="H204" i="7"/>
  <c r="D204" i="7"/>
  <c r="O203" i="7"/>
  <c r="L203" i="7"/>
  <c r="I203" i="7"/>
  <c r="F203" i="7"/>
  <c r="O202" i="7"/>
  <c r="L202" i="7"/>
  <c r="C202" i="7" s="1"/>
  <c r="I202" i="7"/>
  <c r="F202" i="7"/>
  <c r="O201" i="7"/>
  <c r="L201" i="7"/>
  <c r="I201" i="7"/>
  <c r="F201" i="7"/>
  <c r="C201" i="7" s="1"/>
  <c r="O200" i="7"/>
  <c r="L200" i="7"/>
  <c r="I200" i="7"/>
  <c r="F200" i="7"/>
  <c r="O199" i="7"/>
  <c r="L199" i="7"/>
  <c r="L198" i="7" s="1"/>
  <c r="I199" i="7"/>
  <c r="F199" i="7"/>
  <c r="O198" i="7"/>
  <c r="N198" i="7"/>
  <c r="N196" i="7" s="1"/>
  <c r="N195" i="7" s="1"/>
  <c r="M198" i="7"/>
  <c r="K198" i="7"/>
  <c r="K196" i="7" s="1"/>
  <c r="J198" i="7"/>
  <c r="J196" i="7" s="1"/>
  <c r="J195" i="7" s="1"/>
  <c r="H198" i="7"/>
  <c r="G198" i="7"/>
  <c r="G196" i="7" s="1"/>
  <c r="F198" i="7"/>
  <c r="E198" i="7"/>
  <c r="D198" i="7"/>
  <c r="D196" i="7" s="1"/>
  <c r="D195" i="7" s="1"/>
  <c r="O197" i="7"/>
  <c r="O196" i="7" s="1"/>
  <c r="O195" i="7" s="1"/>
  <c r="L197" i="7"/>
  <c r="I197" i="7"/>
  <c r="F197" i="7"/>
  <c r="F196" i="7" s="1"/>
  <c r="M196" i="7"/>
  <c r="H196" i="7"/>
  <c r="H195" i="7" s="1"/>
  <c r="E196" i="7"/>
  <c r="O193" i="7"/>
  <c r="O192" i="7" s="1"/>
  <c r="O191" i="7" s="1"/>
  <c r="L193" i="7"/>
  <c r="L192" i="7" s="1"/>
  <c r="L191" i="7" s="1"/>
  <c r="I193" i="7"/>
  <c r="C193" i="7" s="1"/>
  <c r="F193" i="7"/>
  <c r="F192" i="7" s="1"/>
  <c r="N192" i="7"/>
  <c r="N191" i="7" s="1"/>
  <c r="N187" i="7" s="1"/>
  <c r="M192" i="7"/>
  <c r="M191" i="7" s="1"/>
  <c r="M187" i="7" s="1"/>
  <c r="K192" i="7"/>
  <c r="J192" i="7"/>
  <c r="I192" i="7"/>
  <c r="I191" i="7" s="1"/>
  <c r="I187" i="7" s="1"/>
  <c r="H192" i="7"/>
  <c r="H191" i="7" s="1"/>
  <c r="G192" i="7"/>
  <c r="E192" i="7"/>
  <c r="D192" i="7"/>
  <c r="D191" i="7" s="1"/>
  <c r="K191" i="7"/>
  <c r="J191" i="7"/>
  <c r="G191" i="7"/>
  <c r="E191" i="7"/>
  <c r="O190" i="7"/>
  <c r="L190" i="7"/>
  <c r="I190" i="7"/>
  <c r="F190" i="7"/>
  <c r="O189" i="7"/>
  <c r="O188" i="7" s="1"/>
  <c r="O187" i="7" s="1"/>
  <c r="L189" i="7"/>
  <c r="I189" i="7"/>
  <c r="F189" i="7"/>
  <c r="F188" i="7" s="1"/>
  <c r="C189" i="7"/>
  <c r="N188" i="7"/>
  <c r="M188" i="7"/>
  <c r="L188" i="7"/>
  <c r="K188" i="7"/>
  <c r="K187" i="7" s="1"/>
  <c r="J188" i="7"/>
  <c r="I188" i="7"/>
  <c r="H188" i="7"/>
  <c r="H187" i="7" s="1"/>
  <c r="G188" i="7"/>
  <c r="E188" i="7"/>
  <c r="D188" i="7"/>
  <c r="J187" i="7"/>
  <c r="G187" i="7"/>
  <c r="E187" i="7"/>
  <c r="O186" i="7"/>
  <c r="L186" i="7"/>
  <c r="C186" i="7" s="1"/>
  <c r="I186" i="7"/>
  <c r="F186" i="7"/>
  <c r="O185" i="7"/>
  <c r="O184" i="7" s="1"/>
  <c r="L185" i="7"/>
  <c r="L184" i="7" s="1"/>
  <c r="I185" i="7"/>
  <c r="F185" i="7"/>
  <c r="F184" i="7" s="1"/>
  <c r="N184" i="7"/>
  <c r="M184" i="7"/>
  <c r="K184" i="7"/>
  <c r="J184" i="7"/>
  <c r="I184" i="7"/>
  <c r="H184" i="7"/>
  <c r="G184" i="7"/>
  <c r="E184" i="7"/>
  <c r="D184" i="7"/>
  <c r="O183" i="7"/>
  <c r="L183" i="7"/>
  <c r="I183" i="7"/>
  <c r="F183" i="7"/>
  <c r="O182" i="7"/>
  <c r="L182" i="7"/>
  <c r="I182" i="7"/>
  <c r="F182" i="7"/>
  <c r="O181" i="7"/>
  <c r="O179" i="7" s="1"/>
  <c r="L181" i="7"/>
  <c r="I181" i="7"/>
  <c r="F181" i="7"/>
  <c r="C181" i="7" s="1"/>
  <c r="O180" i="7"/>
  <c r="L180" i="7"/>
  <c r="L179" i="7" s="1"/>
  <c r="I180" i="7"/>
  <c r="I179" i="7" s="1"/>
  <c r="F180" i="7"/>
  <c r="N179" i="7"/>
  <c r="M179" i="7"/>
  <c r="K179" i="7"/>
  <c r="K174" i="7" s="1"/>
  <c r="K173" i="7" s="1"/>
  <c r="J179" i="7"/>
  <c r="H179" i="7"/>
  <c r="G179" i="7"/>
  <c r="E179" i="7"/>
  <c r="D179" i="7"/>
  <c r="O178" i="7"/>
  <c r="L178" i="7"/>
  <c r="C178" i="7" s="1"/>
  <c r="I178" i="7"/>
  <c r="F178" i="7"/>
  <c r="O177" i="7"/>
  <c r="L177" i="7"/>
  <c r="C177" i="7" s="1"/>
  <c r="I177" i="7"/>
  <c r="F177" i="7"/>
  <c r="O176" i="7"/>
  <c r="L176" i="7"/>
  <c r="L175" i="7" s="1"/>
  <c r="I176" i="7"/>
  <c r="F176" i="7"/>
  <c r="F175" i="7" s="1"/>
  <c r="N175" i="7"/>
  <c r="M175" i="7"/>
  <c r="M174" i="7" s="1"/>
  <c r="M173" i="7" s="1"/>
  <c r="K175" i="7"/>
  <c r="J175" i="7"/>
  <c r="I175" i="7"/>
  <c r="H175" i="7"/>
  <c r="G175" i="7"/>
  <c r="E175" i="7"/>
  <c r="E174" i="7" s="1"/>
  <c r="E173" i="7" s="1"/>
  <c r="D175" i="7"/>
  <c r="D174" i="7" s="1"/>
  <c r="N174" i="7"/>
  <c r="N173" i="7" s="1"/>
  <c r="J174" i="7"/>
  <c r="J173" i="7" s="1"/>
  <c r="H174" i="7"/>
  <c r="G174" i="7"/>
  <c r="G173" i="7" s="1"/>
  <c r="O172" i="7"/>
  <c r="L172" i="7"/>
  <c r="I172" i="7"/>
  <c r="F172" i="7"/>
  <c r="O171" i="7"/>
  <c r="L171" i="7"/>
  <c r="I171" i="7"/>
  <c r="C171" i="7" s="1"/>
  <c r="F171" i="7"/>
  <c r="O170" i="7"/>
  <c r="L170" i="7"/>
  <c r="I170" i="7"/>
  <c r="F170" i="7"/>
  <c r="O169" i="7"/>
  <c r="O166" i="7" s="1"/>
  <c r="O165" i="7" s="1"/>
  <c r="L169" i="7"/>
  <c r="I169" i="7"/>
  <c r="C169" i="7" s="1"/>
  <c r="F169" i="7"/>
  <c r="O168" i="7"/>
  <c r="L168" i="7"/>
  <c r="I168" i="7"/>
  <c r="F168" i="7"/>
  <c r="O167" i="7"/>
  <c r="L167" i="7"/>
  <c r="L166" i="7" s="1"/>
  <c r="L165" i="7" s="1"/>
  <c r="I167" i="7"/>
  <c r="F167" i="7"/>
  <c r="F166" i="7" s="1"/>
  <c r="N166" i="7"/>
  <c r="N165" i="7" s="1"/>
  <c r="M166" i="7"/>
  <c r="K166" i="7"/>
  <c r="J166" i="7"/>
  <c r="J165" i="7" s="1"/>
  <c r="H166" i="7"/>
  <c r="G166" i="7"/>
  <c r="G165" i="7" s="1"/>
  <c r="E166" i="7"/>
  <c r="D166" i="7"/>
  <c r="M165" i="7"/>
  <c r="K165" i="7"/>
  <c r="H165" i="7"/>
  <c r="E165" i="7"/>
  <c r="D165" i="7"/>
  <c r="O164" i="7"/>
  <c r="L164" i="7"/>
  <c r="I164" i="7"/>
  <c r="F164" i="7"/>
  <c r="O163" i="7"/>
  <c r="L163" i="7"/>
  <c r="I163" i="7"/>
  <c r="C163" i="7" s="1"/>
  <c r="F163" i="7"/>
  <c r="O162" i="7"/>
  <c r="L162" i="7"/>
  <c r="I162" i="7"/>
  <c r="F162" i="7"/>
  <c r="O161" i="7"/>
  <c r="O160" i="7" s="1"/>
  <c r="L161" i="7"/>
  <c r="I161" i="7"/>
  <c r="C161" i="7" s="1"/>
  <c r="F161" i="7"/>
  <c r="F160" i="7" s="1"/>
  <c r="N160" i="7"/>
  <c r="M160" i="7"/>
  <c r="L160" i="7"/>
  <c r="K160" i="7"/>
  <c r="J160" i="7"/>
  <c r="I160" i="7"/>
  <c r="H160" i="7"/>
  <c r="G160" i="7"/>
  <c r="E160" i="7"/>
  <c r="D160" i="7"/>
  <c r="O159" i="7"/>
  <c r="L159" i="7"/>
  <c r="I159" i="7"/>
  <c r="F159" i="7"/>
  <c r="O158" i="7"/>
  <c r="L158" i="7"/>
  <c r="I158" i="7"/>
  <c r="F158" i="7"/>
  <c r="O157" i="7"/>
  <c r="L157" i="7"/>
  <c r="I157" i="7"/>
  <c r="F157" i="7"/>
  <c r="C157" i="7" s="1"/>
  <c r="O156" i="7"/>
  <c r="L156" i="7"/>
  <c r="I156" i="7"/>
  <c r="F156" i="7"/>
  <c r="O155" i="7"/>
  <c r="L155" i="7"/>
  <c r="I155" i="7"/>
  <c r="C155" i="7" s="1"/>
  <c r="F155" i="7"/>
  <c r="O154" i="7"/>
  <c r="L154" i="7"/>
  <c r="I154" i="7"/>
  <c r="F154" i="7"/>
  <c r="O153" i="7"/>
  <c r="O151" i="7" s="1"/>
  <c r="L153" i="7"/>
  <c r="I153" i="7"/>
  <c r="C153" i="7" s="1"/>
  <c r="F153" i="7"/>
  <c r="O152" i="7"/>
  <c r="L152" i="7"/>
  <c r="L151" i="7" s="1"/>
  <c r="I152" i="7"/>
  <c r="I151" i="7" s="1"/>
  <c r="F152" i="7"/>
  <c r="F151" i="7" s="1"/>
  <c r="N151" i="7"/>
  <c r="M151" i="7"/>
  <c r="K151" i="7"/>
  <c r="J151" i="7"/>
  <c r="H151" i="7"/>
  <c r="G151" i="7"/>
  <c r="E151" i="7"/>
  <c r="D151" i="7"/>
  <c r="O150" i="7"/>
  <c r="L150" i="7"/>
  <c r="I150" i="7"/>
  <c r="F150" i="7"/>
  <c r="O149" i="7"/>
  <c r="L149" i="7"/>
  <c r="I149" i="7"/>
  <c r="F149" i="7"/>
  <c r="C149" i="7"/>
  <c r="O148" i="7"/>
  <c r="L148" i="7"/>
  <c r="I148" i="7"/>
  <c r="F148" i="7"/>
  <c r="C148" i="7" s="1"/>
  <c r="O147" i="7"/>
  <c r="L147" i="7"/>
  <c r="I147" i="7"/>
  <c r="F147" i="7"/>
  <c r="O146" i="7"/>
  <c r="L146" i="7"/>
  <c r="I146" i="7"/>
  <c r="F146" i="7"/>
  <c r="O145" i="7"/>
  <c r="L145" i="7"/>
  <c r="I145" i="7"/>
  <c r="F145" i="7"/>
  <c r="F144" i="7" s="1"/>
  <c r="N144" i="7"/>
  <c r="M144" i="7"/>
  <c r="L144" i="7"/>
  <c r="K144" i="7"/>
  <c r="J144" i="7"/>
  <c r="H144" i="7"/>
  <c r="G144" i="7"/>
  <c r="E144" i="7"/>
  <c r="D144" i="7"/>
  <c r="O143" i="7"/>
  <c r="L143" i="7"/>
  <c r="I143" i="7"/>
  <c r="F143" i="7"/>
  <c r="O142" i="7"/>
  <c r="L142" i="7"/>
  <c r="C142" i="7" s="1"/>
  <c r="I142" i="7"/>
  <c r="F142" i="7"/>
  <c r="F141" i="7" s="1"/>
  <c r="O141" i="7"/>
  <c r="N141" i="7"/>
  <c r="M141" i="7"/>
  <c r="K141" i="7"/>
  <c r="J141" i="7"/>
  <c r="H141" i="7"/>
  <c r="G141" i="7"/>
  <c r="E141" i="7"/>
  <c r="D141" i="7"/>
  <c r="O140" i="7"/>
  <c r="L140" i="7"/>
  <c r="I140" i="7"/>
  <c r="F140" i="7"/>
  <c r="O139" i="7"/>
  <c r="L139" i="7"/>
  <c r="I139" i="7"/>
  <c r="F139" i="7"/>
  <c r="O138" i="7"/>
  <c r="L138" i="7"/>
  <c r="I138" i="7"/>
  <c r="F138" i="7"/>
  <c r="O137" i="7"/>
  <c r="O136" i="7" s="1"/>
  <c r="L137" i="7"/>
  <c r="L136" i="7" s="1"/>
  <c r="I137" i="7"/>
  <c r="F137" i="7"/>
  <c r="F136" i="7" s="1"/>
  <c r="C137" i="7"/>
  <c r="N136" i="7"/>
  <c r="M136" i="7"/>
  <c r="K136" i="7"/>
  <c r="J136" i="7"/>
  <c r="H136" i="7"/>
  <c r="G136" i="7"/>
  <c r="E136" i="7"/>
  <c r="D136" i="7"/>
  <c r="D130" i="7" s="1"/>
  <c r="O135" i="7"/>
  <c r="L135" i="7"/>
  <c r="I135" i="7"/>
  <c r="F135" i="7"/>
  <c r="O134" i="7"/>
  <c r="L134" i="7"/>
  <c r="I134" i="7"/>
  <c r="F134" i="7"/>
  <c r="O133" i="7"/>
  <c r="O131" i="7" s="1"/>
  <c r="L133" i="7"/>
  <c r="I133" i="7"/>
  <c r="F133" i="7"/>
  <c r="C133" i="7" s="1"/>
  <c r="O132" i="7"/>
  <c r="L132" i="7"/>
  <c r="L131" i="7" s="1"/>
  <c r="I132" i="7"/>
  <c r="I131" i="7" s="1"/>
  <c r="F132" i="7"/>
  <c r="F131" i="7" s="1"/>
  <c r="N131" i="7"/>
  <c r="M131" i="7"/>
  <c r="M130" i="7" s="1"/>
  <c r="K131" i="7"/>
  <c r="J131" i="7"/>
  <c r="H131" i="7"/>
  <c r="G131" i="7"/>
  <c r="E131" i="7"/>
  <c r="E130" i="7" s="1"/>
  <c r="D131" i="7"/>
  <c r="N130" i="7"/>
  <c r="J130" i="7"/>
  <c r="O129" i="7"/>
  <c r="O128" i="7" s="1"/>
  <c r="L129" i="7"/>
  <c r="I129" i="7"/>
  <c r="C129" i="7" s="1"/>
  <c r="F129" i="7"/>
  <c r="F128" i="7" s="1"/>
  <c r="N128" i="7"/>
  <c r="M128" i="7"/>
  <c r="L128" i="7"/>
  <c r="K128" i="7"/>
  <c r="J128" i="7"/>
  <c r="I128" i="7"/>
  <c r="H128" i="7"/>
  <c r="G128" i="7"/>
  <c r="E128" i="7"/>
  <c r="D128" i="7"/>
  <c r="O127" i="7"/>
  <c r="L127" i="7"/>
  <c r="I127" i="7"/>
  <c r="F127" i="7"/>
  <c r="O126" i="7"/>
  <c r="L126" i="7"/>
  <c r="I126" i="7"/>
  <c r="F126" i="7"/>
  <c r="O125" i="7"/>
  <c r="L125" i="7"/>
  <c r="I125" i="7"/>
  <c r="E125" i="7"/>
  <c r="E122" i="7" s="1"/>
  <c r="O124" i="7"/>
  <c r="L124" i="7"/>
  <c r="I124" i="7"/>
  <c r="F124" i="7"/>
  <c r="O123" i="7"/>
  <c r="L123" i="7"/>
  <c r="I123" i="7"/>
  <c r="F123" i="7"/>
  <c r="O122" i="7"/>
  <c r="N122" i="7"/>
  <c r="M122" i="7"/>
  <c r="K122" i="7"/>
  <c r="J122" i="7"/>
  <c r="H122" i="7"/>
  <c r="G122" i="7"/>
  <c r="D122" i="7"/>
  <c r="O121" i="7"/>
  <c r="L121" i="7"/>
  <c r="I121" i="7"/>
  <c r="F121" i="7"/>
  <c r="C121" i="7" s="1"/>
  <c r="O120" i="7"/>
  <c r="L120" i="7"/>
  <c r="I120" i="7"/>
  <c r="F120" i="7"/>
  <c r="O119" i="7"/>
  <c r="L119" i="7"/>
  <c r="I119" i="7"/>
  <c r="F119" i="7"/>
  <c r="O118" i="7"/>
  <c r="L118" i="7"/>
  <c r="I118" i="7"/>
  <c r="F118" i="7"/>
  <c r="C118" i="7" s="1"/>
  <c r="O117" i="7"/>
  <c r="L117" i="7"/>
  <c r="I117" i="7"/>
  <c r="I116" i="7" s="1"/>
  <c r="F117" i="7"/>
  <c r="N116" i="7"/>
  <c r="M116" i="7"/>
  <c r="K116" i="7"/>
  <c r="J116" i="7"/>
  <c r="H116" i="7"/>
  <c r="G116" i="7"/>
  <c r="E116" i="7"/>
  <c r="D116" i="7"/>
  <c r="O115" i="7"/>
  <c r="L115" i="7"/>
  <c r="C115" i="7" s="1"/>
  <c r="I115" i="7"/>
  <c r="F115" i="7"/>
  <c r="O114" i="7"/>
  <c r="L114" i="7"/>
  <c r="I114" i="7"/>
  <c r="F114" i="7"/>
  <c r="C114" i="7" s="1"/>
  <c r="O113" i="7"/>
  <c r="L113" i="7"/>
  <c r="I113" i="7"/>
  <c r="F113" i="7"/>
  <c r="N112" i="7"/>
  <c r="M112" i="7"/>
  <c r="K112" i="7"/>
  <c r="J112" i="7"/>
  <c r="I112" i="7"/>
  <c r="H112" i="7"/>
  <c r="G112" i="7"/>
  <c r="E112" i="7"/>
  <c r="D112" i="7"/>
  <c r="O111" i="7"/>
  <c r="L111" i="7"/>
  <c r="I111" i="7"/>
  <c r="F111" i="7"/>
  <c r="O110" i="7"/>
  <c r="L110" i="7"/>
  <c r="I110" i="7"/>
  <c r="F110" i="7"/>
  <c r="C110" i="7" s="1"/>
  <c r="O109" i="7"/>
  <c r="L109" i="7"/>
  <c r="I109" i="7"/>
  <c r="F109" i="7"/>
  <c r="O108" i="7"/>
  <c r="L108" i="7"/>
  <c r="I108" i="7"/>
  <c r="C108" i="7" s="1"/>
  <c r="F108" i="7"/>
  <c r="O107" i="7"/>
  <c r="L107" i="7"/>
  <c r="I107" i="7"/>
  <c r="F107" i="7"/>
  <c r="O106" i="7"/>
  <c r="O103" i="7" s="1"/>
  <c r="L106" i="7"/>
  <c r="I106" i="7"/>
  <c r="C106" i="7" s="1"/>
  <c r="F106" i="7"/>
  <c r="O105" i="7"/>
  <c r="L105" i="7"/>
  <c r="I105" i="7"/>
  <c r="F105" i="7"/>
  <c r="O104" i="7"/>
  <c r="L104" i="7"/>
  <c r="L103" i="7" s="1"/>
  <c r="I104" i="7"/>
  <c r="F104" i="7"/>
  <c r="N103" i="7"/>
  <c r="M103" i="7"/>
  <c r="K103" i="7"/>
  <c r="J103" i="7"/>
  <c r="H103" i="7"/>
  <c r="G103" i="7"/>
  <c r="F103" i="7"/>
  <c r="E103" i="7"/>
  <c r="D103" i="7"/>
  <c r="O102" i="7"/>
  <c r="L102" i="7"/>
  <c r="I102" i="7"/>
  <c r="F102" i="7"/>
  <c r="C102" i="7"/>
  <c r="O101" i="7"/>
  <c r="L101" i="7"/>
  <c r="I101" i="7"/>
  <c r="F101" i="7"/>
  <c r="C101" i="7" s="1"/>
  <c r="O100" i="7"/>
  <c r="L100" i="7"/>
  <c r="I100" i="7"/>
  <c r="F100" i="7"/>
  <c r="O99" i="7"/>
  <c r="L99" i="7"/>
  <c r="I99" i="7"/>
  <c r="F99" i="7"/>
  <c r="O98" i="7"/>
  <c r="L98" i="7"/>
  <c r="I98" i="7"/>
  <c r="F98" i="7"/>
  <c r="C98" i="7" s="1"/>
  <c r="O97" i="7"/>
  <c r="L97" i="7"/>
  <c r="I97" i="7"/>
  <c r="F97" i="7"/>
  <c r="O96" i="7"/>
  <c r="L96" i="7"/>
  <c r="I96" i="7"/>
  <c r="F96" i="7"/>
  <c r="N95" i="7"/>
  <c r="M95" i="7"/>
  <c r="K95" i="7"/>
  <c r="J95" i="7"/>
  <c r="H95" i="7"/>
  <c r="G95" i="7"/>
  <c r="E95" i="7"/>
  <c r="D95" i="7"/>
  <c r="O94" i="7"/>
  <c r="L94" i="7"/>
  <c r="I94" i="7"/>
  <c r="F94" i="7"/>
  <c r="C94" i="7" s="1"/>
  <c r="O93" i="7"/>
  <c r="L93" i="7"/>
  <c r="I93" i="7"/>
  <c r="F93" i="7"/>
  <c r="O92" i="7"/>
  <c r="L92" i="7"/>
  <c r="I92" i="7"/>
  <c r="F92" i="7"/>
  <c r="O91" i="7"/>
  <c r="L91" i="7"/>
  <c r="C91" i="7" s="1"/>
  <c r="I91" i="7"/>
  <c r="F91" i="7"/>
  <c r="O90" i="7"/>
  <c r="O89" i="7" s="1"/>
  <c r="L90" i="7"/>
  <c r="I90" i="7"/>
  <c r="F90" i="7"/>
  <c r="F89" i="7" s="1"/>
  <c r="N89" i="7"/>
  <c r="M89" i="7"/>
  <c r="K89" i="7"/>
  <c r="J89" i="7"/>
  <c r="H89" i="7"/>
  <c r="H83" i="7" s="1"/>
  <c r="G89" i="7"/>
  <c r="E89" i="7"/>
  <c r="D89" i="7"/>
  <c r="O88" i="7"/>
  <c r="L88" i="7"/>
  <c r="I88" i="7"/>
  <c r="F88" i="7"/>
  <c r="O87" i="7"/>
  <c r="L87" i="7"/>
  <c r="I87" i="7"/>
  <c r="F87" i="7"/>
  <c r="O86" i="7"/>
  <c r="O84" i="7" s="1"/>
  <c r="L86" i="7"/>
  <c r="I86" i="7"/>
  <c r="F86" i="7"/>
  <c r="C86" i="7"/>
  <c r="O85" i="7"/>
  <c r="L85" i="7"/>
  <c r="I85" i="7"/>
  <c r="F85" i="7"/>
  <c r="N84" i="7"/>
  <c r="M84" i="7"/>
  <c r="M83" i="7" s="1"/>
  <c r="K84" i="7"/>
  <c r="J84" i="7"/>
  <c r="H84" i="7"/>
  <c r="G84" i="7"/>
  <c r="G83" i="7" s="1"/>
  <c r="E84" i="7"/>
  <c r="D84" i="7"/>
  <c r="N83" i="7"/>
  <c r="K83" i="7"/>
  <c r="O82" i="7"/>
  <c r="O80" i="7" s="1"/>
  <c r="L82" i="7"/>
  <c r="I82" i="7"/>
  <c r="I80" i="7" s="1"/>
  <c r="F82" i="7"/>
  <c r="C82" i="7"/>
  <c r="O81" i="7"/>
  <c r="L81" i="7"/>
  <c r="L80" i="7" s="1"/>
  <c r="I81" i="7"/>
  <c r="F81" i="7"/>
  <c r="N80" i="7"/>
  <c r="M80" i="7"/>
  <c r="K80" i="7"/>
  <c r="J80" i="7"/>
  <c r="H80" i="7"/>
  <c r="G80" i="7"/>
  <c r="E80" i="7"/>
  <c r="D80" i="7"/>
  <c r="O79" i="7"/>
  <c r="L79" i="7"/>
  <c r="I79" i="7"/>
  <c r="F79" i="7"/>
  <c r="O78" i="7"/>
  <c r="O77" i="7" s="1"/>
  <c r="L78" i="7"/>
  <c r="I78" i="7"/>
  <c r="C78" i="7" s="1"/>
  <c r="F78" i="7"/>
  <c r="F77" i="7" s="1"/>
  <c r="N77" i="7"/>
  <c r="M77" i="7"/>
  <c r="M76" i="7" s="1"/>
  <c r="K77" i="7"/>
  <c r="J77" i="7"/>
  <c r="H77" i="7"/>
  <c r="H76" i="7" s="1"/>
  <c r="G77" i="7"/>
  <c r="E77" i="7"/>
  <c r="D77" i="7"/>
  <c r="D76" i="7" s="1"/>
  <c r="N76" i="7"/>
  <c r="N75" i="7" s="1"/>
  <c r="K76" i="7"/>
  <c r="J76" i="7"/>
  <c r="G76" i="7"/>
  <c r="O74" i="7"/>
  <c r="L74" i="7"/>
  <c r="I74" i="7"/>
  <c r="F74" i="7"/>
  <c r="C74" i="7" s="1"/>
  <c r="O73" i="7"/>
  <c r="L73" i="7"/>
  <c r="I73" i="7"/>
  <c r="F73" i="7"/>
  <c r="O72" i="7"/>
  <c r="L72" i="7"/>
  <c r="I72" i="7"/>
  <c r="F72" i="7"/>
  <c r="O71" i="7"/>
  <c r="L71" i="7"/>
  <c r="I71" i="7"/>
  <c r="F71" i="7"/>
  <c r="O70" i="7"/>
  <c r="O69" i="7" s="1"/>
  <c r="L70" i="7"/>
  <c r="I70" i="7"/>
  <c r="F70" i="7"/>
  <c r="F69" i="7" s="1"/>
  <c r="F67" i="7" s="1"/>
  <c r="N69" i="7"/>
  <c r="M69" i="7"/>
  <c r="M67" i="7" s="1"/>
  <c r="K69" i="7"/>
  <c r="K67" i="7" s="1"/>
  <c r="J69" i="7"/>
  <c r="H69" i="7"/>
  <c r="H67" i="7" s="1"/>
  <c r="G69" i="7"/>
  <c r="E69" i="7"/>
  <c r="E67" i="7" s="1"/>
  <c r="D69" i="7"/>
  <c r="D67" i="7" s="1"/>
  <c r="O68" i="7"/>
  <c r="L68" i="7"/>
  <c r="I68" i="7"/>
  <c r="F68" i="7"/>
  <c r="N67" i="7"/>
  <c r="J67" i="7"/>
  <c r="G67" i="7"/>
  <c r="O66" i="7"/>
  <c r="L66" i="7"/>
  <c r="I66" i="7"/>
  <c r="F66" i="7"/>
  <c r="O65" i="7"/>
  <c r="L65" i="7"/>
  <c r="I65" i="7"/>
  <c r="F65" i="7"/>
  <c r="O64" i="7"/>
  <c r="L64" i="7"/>
  <c r="I64" i="7"/>
  <c r="F64" i="7"/>
  <c r="O63" i="7"/>
  <c r="L63" i="7"/>
  <c r="C63" i="7" s="1"/>
  <c r="I63" i="7"/>
  <c r="F63" i="7"/>
  <c r="O62" i="7"/>
  <c r="L62" i="7"/>
  <c r="C62" i="7" s="1"/>
  <c r="I62" i="7"/>
  <c r="F62" i="7"/>
  <c r="O61" i="7"/>
  <c r="L61" i="7"/>
  <c r="I61" i="7"/>
  <c r="F61" i="7"/>
  <c r="O60" i="7"/>
  <c r="L60" i="7"/>
  <c r="I60" i="7"/>
  <c r="F60" i="7"/>
  <c r="O59" i="7"/>
  <c r="L59" i="7"/>
  <c r="I59" i="7"/>
  <c r="I58" i="7" s="1"/>
  <c r="F59" i="7"/>
  <c r="O58" i="7"/>
  <c r="N58" i="7"/>
  <c r="M58" i="7"/>
  <c r="K58" i="7"/>
  <c r="J58" i="7"/>
  <c r="H58" i="7"/>
  <c r="G58" i="7"/>
  <c r="E58" i="7"/>
  <c r="D58" i="7"/>
  <c r="O57" i="7"/>
  <c r="L57" i="7"/>
  <c r="I57" i="7"/>
  <c r="F57" i="7"/>
  <c r="C57" i="7" s="1"/>
  <c r="O56" i="7"/>
  <c r="L56" i="7"/>
  <c r="L55" i="7" s="1"/>
  <c r="I56" i="7"/>
  <c r="I55" i="7" s="1"/>
  <c r="I54" i="7" s="1"/>
  <c r="F56" i="7"/>
  <c r="C56" i="7" s="1"/>
  <c r="O55" i="7"/>
  <c r="N55" i="7"/>
  <c r="N54" i="7" s="1"/>
  <c r="N53" i="7" s="1"/>
  <c r="M55" i="7"/>
  <c r="M54" i="7" s="1"/>
  <c r="M53" i="7" s="1"/>
  <c r="K55" i="7"/>
  <c r="J55" i="7"/>
  <c r="J54" i="7" s="1"/>
  <c r="J53" i="7" s="1"/>
  <c r="H55" i="7"/>
  <c r="G55" i="7"/>
  <c r="G54" i="7" s="1"/>
  <c r="G53" i="7" s="1"/>
  <c r="F55" i="7"/>
  <c r="C55" i="7" s="1"/>
  <c r="E55" i="7"/>
  <c r="D55" i="7"/>
  <c r="O54" i="7"/>
  <c r="K54" i="7"/>
  <c r="H54" i="7"/>
  <c r="E54" i="7"/>
  <c r="E53" i="7" s="1"/>
  <c r="D54" i="7"/>
  <c r="H53" i="7"/>
  <c r="D53" i="7"/>
  <c r="O47" i="7"/>
  <c r="C47" i="7" s="1"/>
  <c r="O46" i="7"/>
  <c r="C46" i="7"/>
  <c r="N45" i="7"/>
  <c r="M45" i="7"/>
  <c r="L44" i="7"/>
  <c r="I44" i="7"/>
  <c r="I43" i="7" s="1"/>
  <c r="F44" i="7"/>
  <c r="C44" i="7" s="1"/>
  <c r="L43" i="7"/>
  <c r="K43" i="7"/>
  <c r="J43" i="7"/>
  <c r="H43" i="7"/>
  <c r="G43" i="7"/>
  <c r="F43" i="7"/>
  <c r="E43" i="7"/>
  <c r="D43" i="7"/>
  <c r="F42" i="7"/>
  <c r="F41" i="7" s="1"/>
  <c r="C41" i="7" s="1"/>
  <c r="C42" i="7"/>
  <c r="E41" i="7"/>
  <c r="D41" i="7"/>
  <c r="L40" i="7"/>
  <c r="C40" i="7" s="1"/>
  <c r="L39" i="7"/>
  <c r="C39" i="7" s="1"/>
  <c r="L38" i="7"/>
  <c r="C38" i="7" s="1"/>
  <c r="L37" i="7"/>
  <c r="C37" i="7" s="1"/>
  <c r="K36" i="7"/>
  <c r="J36" i="7"/>
  <c r="L35" i="7"/>
  <c r="C35" i="7" s="1"/>
  <c r="L34" i="7"/>
  <c r="L33" i="7" s="1"/>
  <c r="C33" i="7" s="1"/>
  <c r="K33" i="7"/>
  <c r="J33" i="7"/>
  <c r="L32" i="7"/>
  <c r="C32" i="7" s="1"/>
  <c r="K31" i="7"/>
  <c r="J31" i="7"/>
  <c r="L30" i="7"/>
  <c r="C30" i="7" s="1"/>
  <c r="L29" i="7"/>
  <c r="C29" i="7"/>
  <c r="L28" i="7"/>
  <c r="L27" i="7" s="1"/>
  <c r="K27" i="7"/>
  <c r="J27" i="7"/>
  <c r="J26" i="7"/>
  <c r="F25" i="7"/>
  <c r="C25" i="7"/>
  <c r="I24" i="7"/>
  <c r="E24" i="7"/>
  <c r="O23" i="7"/>
  <c r="L23" i="7"/>
  <c r="I23" i="7"/>
  <c r="F23" i="7"/>
  <c r="C23" i="7" s="1"/>
  <c r="O22" i="7"/>
  <c r="L22" i="7"/>
  <c r="I22" i="7"/>
  <c r="F22" i="7"/>
  <c r="N21" i="7"/>
  <c r="N289" i="7" s="1"/>
  <c r="N288" i="7" s="1"/>
  <c r="M21" i="7"/>
  <c r="M289" i="7" s="1"/>
  <c r="M288" i="7" s="1"/>
  <c r="L21" i="7"/>
  <c r="L289" i="7" s="1"/>
  <c r="K21" i="7"/>
  <c r="K289" i="7" s="1"/>
  <c r="K288" i="7" s="1"/>
  <c r="J21" i="7"/>
  <c r="J289" i="7" s="1"/>
  <c r="J288" i="7" s="1"/>
  <c r="I21" i="7"/>
  <c r="I289" i="7" s="1"/>
  <c r="I288" i="7" s="1"/>
  <c r="H21" i="7"/>
  <c r="H289" i="7" s="1"/>
  <c r="H288" i="7" s="1"/>
  <c r="G21" i="7"/>
  <c r="G289" i="7" s="1"/>
  <c r="G288" i="7" s="1"/>
  <c r="E21" i="7"/>
  <c r="E289" i="7" s="1"/>
  <c r="E288" i="7" s="1"/>
  <c r="D21" i="7"/>
  <c r="D289" i="7" s="1"/>
  <c r="D288" i="7" s="1"/>
  <c r="N20" i="7"/>
  <c r="J20" i="7"/>
  <c r="H20" i="7"/>
  <c r="G20" i="7"/>
  <c r="O298" i="6"/>
  <c r="L298" i="6"/>
  <c r="I298" i="6"/>
  <c r="F298" i="6"/>
  <c r="C298" i="6" s="1"/>
  <c r="O297" i="6"/>
  <c r="L297" i="6"/>
  <c r="I297" i="6"/>
  <c r="F297" i="6"/>
  <c r="O296" i="6"/>
  <c r="L296" i="6"/>
  <c r="I296" i="6"/>
  <c r="F296" i="6"/>
  <c r="O295" i="6"/>
  <c r="L295" i="6"/>
  <c r="I295" i="6"/>
  <c r="F295" i="6"/>
  <c r="O294" i="6"/>
  <c r="L294" i="6"/>
  <c r="I294" i="6"/>
  <c r="F294" i="6"/>
  <c r="C294" i="6" s="1"/>
  <c r="O293" i="6"/>
  <c r="L293" i="6"/>
  <c r="I293" i="6"/>
  <c r="F293" i="6"/>
  <c r="O292" i="6"/>
  <c r="L292" i="6"/>
  <c r="I292" i="6"/>
  <c r="C292" i="6" s="1"/>
  <c r="F292" i="6"/>
  <c r="O291" i="6"/>
  <c r="L291" i="6"/>
  <c r="I291" i="6"/>
  <c r="F291" i="6"/>
  <c r="O290" i="6"/>
  <c r="N290" i="6"/>
  <c r="M290" i="6"/>
  <c r="K290" i="6"/>
  <c r="J290" i="6"/>
  <c r="H290" i="6"/>
  <c r="G290" i="6"/>
  <c r="E290" i="6"/>
  <c r="D290" i="6"/>
  <c r="O285" i="6"/>
  <c r="L285" i="6"/>
  <c r="I285" i="6"/>
  <c r="F285" i="6"/>
  <c r="C285" i="6" s="1"/>
  <c r="O284" i="6"/>
  <c r="L284" i="6"/>
  <c r="L283" i="6" s="1"/>
  <c r="I284" i="6"/>
  <c r="F284" i="6"/>
  <c r="O283" i="6"/>
  <c r="N283" i="6"/>
  <c r="M283" i="6"/>
  <c r="K283" i="6"/>
  <c r="J283" i="6"/>
  <c r="H283" i="6"/>
  <c r="G283" i="6"/>
  <c r="F283" i="6"/>
  <c r="E283" i="6"/>
  <c r="D283" i="6"/>
  <c r="O282" i="6"/>
  <c r="O281" i="6" s="1"/>
  <c r="L282" i="6"/>
  <c r="I282" i="6"/>
  <c r="F282" i="6"/>
  <c r="F281" i="6" s="1"/>
  <c r="N281" i="6"/>
  <c r="M281" i="6"/>
  <c r="L281" i="6"/>
  <c r="K281" i="6"/>
  <c r="J281" i="6"/>
  <c r="I281" i="6"/>
  <c r="H281" i="6"/>
  <c r="G281" i="6"/>
  <c r="E281" i="6"/>
  <c r="D281" i="6"/>
  <c r="O280" i="6"/>
  <c r="L280" i="6"/>
  <c r="I280" i="6"/>
  <c r="F280" i="6"/>
  <c r="O279" i="6"/>
  <c r="L279" i="6"/>
  <c r="I279" i="6"/>
  <c r="F279" i="6"/>
  <c r="O278" i="6"/>
  <c r="L278" i="6"/>
  <c r="I278" i="6"/>
  <c r="F278" i="6"/>
  <c r="C278" i="6"/>
  <c r="O277" i="6"/>
  <c r="L277" i="6"/>
  <c r="I277" i="6"/>
  <c r="F277" i="6"/>
  <c r="F276" i="6" s="1"/>
  <c r="N276" i="6"/>
  <c r="M276" i="6"/>
  <c r="K276" i="6"/>
  <c r="J276" i="6"/>
  <c r="I276" i="6"/>
  <c r="H276" i="6"/>
  <c r="G276" i="6"/>
  <c r="E276" i="6"/>
  <c r="D276" i="6"/>
  <c r="O275" i="6"/>
  <c r="L275" i="6"/>
  <c r="I275" i="6"/>
  <c r="F275" i="6"/>
  <c r="O274" i="6"/>
  <c r="L274" i="6"/>
  <c r="I274" i="6"/>
  <c r="F274" i="6"/>
  <c r="C274" i="6"/>
  <c r="O273" i="6"/>
  <c r="L273" i="6"/>
  <c r="L272" i="6" s="1"/>
  <c r="I273" i="6"/>
  <c r="F273" i="6"/>
  <c r="F272" i="6" s="1"/>
  <c r="N272" i="6"/>
  <c r="N270" i="6" s="1"/>
  <c r="N269" i="6" s="1"/>
  <c r="M272" i="6"/>
  <c r="M270" i="6" s="1"/>
  <c r="M269" i="6" s="1"/>
  <c r="K272" i="6"/>
  <c r="J272" i="6"/>
  <c r="J270" i="6" s="1"/>
  <c r="J269" i="6" s="1"/>
  <c r="I272" i="6"/>
  <c r="H272" i="6"/>
  <c r="H270" i="6" s="1"/>
  <c r="H269" i="6" s="1"/>
  <c r="G272" i="6"/>
  <c r="E272" i="6"/>
  <c r="E270" i="6" s="1"/>
  <c r="E269" i="6" s="1"/>
  <c r="D272" i="6"/>
  <c r="O271" i="6"/>
  <c r="L271" i="6"/>
  <c r="I271" i="6"/>
  <c r="F271" i="6"/>
  <c r="K270" i="6"/>
  <c r="K269" i="6" s="1"/>
  <c r="G270" i="6"/>
  <c r="G269" i="6" s="1"/>
  <c r="D270" i="6"/>
  <c r="D269" i="6" s="1"/>
  <c r="O268" i="6"/>
  <c r="L268" i="6"/>
  <c r="I268" i="6"/>
  <c r="F268" i="6"/>
  <c r="O267" i="6"/>
  <c r="L267" i="6"/>
  <c r="I267" i="6"/>
  <c r="F267" i="6"/>
  <c r="O266" i="6"/>
  <c r="O264" i="6" s="1"/>
  <c r="L266" i="6"/>
  <c r="I266" i="6"/>
  <c r="F266" i="6"/>
  <c r="C266" i="6"/>
  <c r="O265" i="6"/>
  <c r="L265" i="6"/>
  <c r="L264" i="6" s="1"/>
  <c r="I265" i="6"/>
  <c r="F265" i="6"/>
  <c r="F264" i="6" s="1"/>
  <c r="N264" i="6"/>
  <c r="M264" i="6"/>
  <c r="K264" i="6"/>
  <c r="J264" i="6"/>
  <c r="I264" i="6"/>
  <c r="H264" i="6"/>
  <c r="G264" i="6"/>
  <c r="E264" i="6"/>
  <c r="D264" i="6"/>
  <c r="O263" i="6"/>
  <c r="L263" i="6"/>
  <c r="I263" i="6"/>
  <c r="F263" i="6"/>
  <c r="O262" i="6"/>
  <c r="O260" i="6" s="1"/>
  <c r="O259" i="6" s="1"/>
  <c r="L262" i="6"/>
  <c r="I262" i="6"/>
  <c r="C262" i="6" s="1"/>
  <c r="F262" i="6"/>
  <c r="O261" i="6"/>
  <c r="L261" i="6"/>
  <c r="L260" i="6" s="1"/>
  <c r="I261" i="6"/>
  <c r="I260" i="6" s="1"/>
  <c r="I259" i="6" s="1"/>
  <c r="F261" i="6"/>
  <c r="F260" i="6" s="1"/>
  <c r="N260" i="6"/>
  <c r="M260" i="6"/>
  <c r="M259" i="6" s="1"/>
  <c r="K260" i="6"/>
  <c r="J260" i="6"/>
  <c r="H260" i="6"/>
  <c r="H259" i="6" s="1"/>
  <c r="G260" i="6"/>
  <c r="E260" i="6"/>
  <c r="E259" i="6" s="1"/>
  <c r="D260" i="6"/>
  <c r="N259" i="6"/>
  <c r="K259" i="6"/>
  <c r="J259" i="6"/>
  <c r="G259" i="6"/>
  <c r="D259" i="6"/>
  <c r="O258" i="6"/>
  <c r="L258" i="6"/>
  <c r="I258" i="6"/>
  <c r="C258" i="6" s="1"/>
  <c r="F258" i="6"/>
  <c r="O257" i="6"/>
  <c r="L257" i="6"/>
  <c r="I257" i="6"/>
  <c r="F257" i="6"/>
  <c r="O256" i="6"/>
  <c r="L256" i="6"/>
  <c r="I256" i="6"/>
  <c r="F256" i="6"/>
  <c r="O255" i="6"/>
  <c r="L255" i="6"/>
  <c r="C255" i="6" s="1"/>
  <c r="I255" i="6"/>
  <c r="F255" i="6"/>
  <c r="O254" i="6"/>
  <c r="L254" i="6"/>
  <c r="I254" i="6"/>
  <c r="F254" i="6"/>
  <c r="C254" i="6" s="1"/>
  <c r="O253" i="6"/>
  <c r="L253" i="6"/>
  <c r="I253" i="6"/>
  <c r="F253" i="6"/>
  <c r="N252" i="6"/>
  <c r="N251" i="6" s="1"/>
  <c r="M252" i="6"/>
  <c r="M251" i="6" s="1"/>
  <c r="K252" i="6"/>
  <c r="J252" i="6"/>
  <c r="I252" i="6"/>
  <c r="I251" i="6" s="1"/>
  <c r="H252" i="6"/>
  <c r="G252" i="6"/>
  <c r="E252" i="6"/>
  <c r="E251" i="6" s="1"/>
  <c r="D252" i="6"/>
  <c r="D251" i="6" s="1"/>
  <c r="K251" i="6"/>
  <c r="J251" i="6"/>
  <c r="H251" i="6"/>
  <c r="G251" i="6"/>
  <c r="O250" i="6"/>
  <c r="L250" i="6"/>
  <c r="I250" i="6"/>
  <c r="F250" i="6"/>
  <c r="C250" i="6" s="1"/>
  <c r="O249" i="6"/>
  <c r="L249" i="6"/>
  <c r="I249" i="6"/>
  <c r="F249" i="6"/>
  <c r="O248" i="6"/>
  <c r="L248" i="6"/>
  <c r="I248" i="6"/>
  <c r="F248" i="6"/>
  <c r="O247" i="6"/>
  <c r="L247" i="6"/>
  <c r="I247" i="6"/>
  <c r="F247" i="6"/>
  <c r="F246" i="6" s="1"/>
  <c r="O246" i="6"/>
  <c r="N246" i="6"/>
  <c r="M246" i="6"/>
  <c r="K246" i="6"/>
  <c r="J246" i="6"/>
  <c r="H246" i="6"/>
  <c r="G246" i="6"/>
  <c r="E246" i="6"/>
  <c r="D246" i="6"/>
  <c r="O245" i="6"/>
  <c r="L245" i="6"/>
  <c r="I245" i="6"/>
  <c r="F245" i="6"/>
  <c r="C245" i="6" s="1"/>
  <c r="O244" i="6"/>
  <c r="L244" i="6"/>
  <c r="I244" i="6"/>
  <c r="F244" i="6"/>
  <c r="O243" i="6"/>
  <c r="L243" i="6"/>
  <c r="I243" i="6"/>
  <c r="F243" i="6"/>
  <c r="O242" i="6"/>
  <c r="L242" i="6"/>
  <c r="I242" i="6"/>
  <c r="F242" i="6"/>
  <c r="C242" i="6" s="1"/>
  <c r="O241" i="6"/>
  <c r="L241" i="6"/>
  <c r="I241" i="6"/>
  <c r="F241" i="6"/>
  <c r="O240" i="6"/>
  <c r="L240" i="6"/>
  <c r="I240" i="6"/>
  <c r="C240" i="6" s="1"/>
  <c r="F240" i="6"/>
  <c r="O239" i="6"/>
  <c r="L239" i="6"/>
  <c r="I239" i="6"/>
  <c r="F239" i="6"/>
  <c r="F238" i="6" s="1"/>
  <c r="O238" i="6"/>
  <c r="N238" i="6"/>
  <c r="M238" i="6"/>
  <c r="K238" i="6"/>
  <c r="J238" i="6"/>
  <c r="H238" i="6"/>
  <c r="G238" i="6"/>
  <c r="E238" i="6"/>
  <c r="D238" i="6"/>
  <c r="O237" i="6"/>
  <c r="L237" i="6"/>
  <c r="I237" i="6"/>
  <c r="F237" i="6"/>
  <c r="O236" i="6"/>
  <c r="L236" i="6"/>
  <c r="L235" i="6" s="1"/>
  <c r="I236" i="6"/>
  <c r="C236" i="6" s="1"/>
  <c r="F236" i="6"/>
  <c r="O235" i="6"/>
  <c r="N235" i="6"/>
  <c r="M235" i="6"/>
  <c r="K235" i="6"/>
  <c r="J235" i="6"/>
  <c r="H235" i="6"/>
  <c r="G235" i="6"/>
  <c r="F235" i="6"/>
  <c r="E235" i="6"/>
  <c r="D235" i="6"/>
  <c r="O234" i="6"/>
  <c r="O233" i="6" s="1"/>
  <c r="L234" i="6"/>
  <c r="I234" i="6"/>
  <c r="F234" i="6"/>
  <c r="F233" i="6" s="1"/>
  <c r="C234" i="6"/>
  <c r="N233" i="6"/>
  <c r="M233" i="6"/>
  <c r="M231" i="6" s="1"/>
  <c r="M230" i="6" s="1"/>
  <c r="L233" i="6"/>
  <c r="K233" i="6"/>
  <c r="J233" i="6"/>
  <c r="I233" i="6"/>
  <c r="H233" i="6"/>
  <c r="H231" i="6" s="1"/>
  <c r="G233" i="6"/>
  <c r="E233" i="6"/>
  <c r="E231" i="6" s="1"/>
  <c r="D233" i="6"/>
  <c r="D231" i="6" s="1"/>
  <c r="O232" i="6"/>
  <c r="L232" i="6"/>
  <c r="I232" i="6"/>
  <c r="F232" i="6"/>
  <c r="N231" i="6"/>
  <c r="J231" i="6"/>
  <c r="J230" i="6" s="1"/>
  <c r="O229" i="6"/>
  <c r="L229" i="6"/>
  <c r="I229" i="6"/>
  <c r="F229" i="6"/>
  <c r="C229" i="6" s="1"/>
  <c r="O228" i="6"/>
  <c r="L228" i="6"/>
  <c r="L227" i="6" s="1"/>
  <c r="I228" i="6"/>
  <c r="F228" i="6"/>
  <c r="O227" i="6"/>
  <c r="N227" i="6"/>
  <c r="M227" i="6"/>
  <c r="K227" i="6"/>
  <c r="J227" i="6"/>
  <c r="H227" i="6"/>
  <c r="G227" i="6"/>
  <c r="F227" i="6"/>
  <c r="E227" i="6"/>
  <c r="D227" i="6"/>
  <c r="O226" i="6"/>
  <c r="L226" i="6"/>
  <c r="I226" i="6"/>
  <c r="F226" i="6"/>
  <c r="C226" i="6"/>
  <c r="O225" i="6"/>
  <c r="L225" i="6"/>
  <c r="I225" i="6"/>
  <c r="F225" i="6"/>
  <c r="C225" i="6" s="1"/>
  <c r="O224" i="6"/>
  <c r="L224" i="6"/>
  <c r="I224" i="6"/>
  <c r="F224" i="6"/>
  <c r="O223" i="6"/>
  <c r="L223" i="6"/>
  <c r="I223" i="6"/>
  <c r="F223" i="6"/>
  <c r="O222" i="6"/>
  <c r="L222" i="6"/>
  <c r="I222" i="6"/>
  <c r="F222" i="6"/>
  <c r="C222" i="6" s="1"/>
  <c r="O221" i="6"/>
  <c r="L221" i="6"/>
  <c r="I221" i="6"/>
  <c r="F221" i="6"/>
  <c r="O220" i="6"/>
  <c r="L220" i="6"/>
  <c r="I220" i="6"/>
  <c r="C220" i="6" s="1"/>
  <c r="F220" i="6"/>
  <c r="O219" i="6"/>
  <c r="L219" i="6"/>
  <c r="I219" i="6"/>
  <c r="F219" i="6"/>
  <c r="O218" i="6"/>
  <c r="L218" i="6"/>
  <c r="I218" i="6"/>
  <c r="F218" i="6"/>
  <c r="C218" i="6" s="1"/>
  <c r="O217" i="6"/>
  <c r="L217" i="6"/>
  <c r="L216" i="6" s="1"/>
  <c r="I217" i="6"/>
  <c r="F217" i="6"/>
  <c r="N216" i="6"/>
  <c r="M216" i="6"/>
  <c r="K216" i="6"/>
  <c r="J216" i="6"/>
  <c r="I216" i="6"/>
  <c r="H216" i="6"/>
  <c r="G216" i="6"/>
  <c r="E216" i="6"/>
  <c r="D216" i="6"/>
  <c r="O215" i="6"/>
  <c r="L215" i="6"/>
  <c r="I215" i="6"/>
  <c r="F215" i="6"/>
  <c r="O214" i="6"/>
  <c r="L214" i="6"/>
  <c r="I214" i="6"/>
  <c r="F214" i="6"/>
  <c r="C214" i="6"/>
  <c r="O213" i="6"/>
  <c r="L213" i="6"/>
  <c r="I213" i="6"/>
  <c r="F213" i="6"/>
  <c r="C213" i="6" s="1"/>
  <c r="O212" i="6"/>
  <c r="L212" i="6"/>
  <c r="I212" i="6"/>
  <c r="F212" i="6"/>
  <c r="O211" i="6"/>
  <c r="L211" i="6"/>
  <c r="I211" i="6"/>
  <c r="F211" i="6"/>
  <c r="O210" i="6"/>
  <c r="L210" i="6"/>
  <c r="I210" i="6"/>
  <c r="F210" i="6"/>
  <c r="C210" i="6" s="1"/>
  <c r="O209" i="6"/>
  <c r="L209" i="6"/>
  <c r="I209" i="6"/>
  <c r="F209" i="6"/>
  <c r="O208" i="6"/>
  <c r="L208" i="6"/>
  <c r="I208" i="6"/>
  <c r="C208" i="6" s="1"/>
  <c r="F208" i="6"/>
  <c r="O207" i="6"/>
  <c r="L207" i="6"/>
  <c r="I207" i="6"/>
  <c r="F207" i="6"/>
  <c r="O206" i="6"/>
  <c r="O205" i="6" s="1"/>
  <c r="L206" i="6"/>
  <c r="L205" i="6" s="1"/>
  <c r="I206" i="6"/>
  <c r="C206" i="6" s="1"/>
  <c r="F206" i="6"/>
  <c r="N205" i="6"/>
  <c r="M205" i="6"/>
  <c r="K205" i="6"/>
  <c r="K204" i="6" s="1"/>
  <c r="J205" i="6"/>
  <c r="H205" i="6"/>
  <c r="H204" i="6" s="1"/>
  <c r="G205" i="6"/>
  <c r="E205" i="6"/>
  <c r="D205" i="6"/>
  <c r="D204" i="6" s="1"/>
  <c r="M204" i="6"/>
  <c r="G204" i="6"/>
  <c r="E204" i="6"/>
  <c r="O203" i="6"/>
  <c r="L203" i="6"/>
  <c r="I203" i="6"/>
  <c r="F203" i="6"/>
  <c r="O202" i="6"/>
  <c r="L202" i="6"/>
  <c r="I202" i="6"/>
  <c r="F202" i="6"/>
  <c r="C202" i="6"/>
  <c r="O201" i="6"/>
  <c r="L201" i="6"/>
  <c r="I201" i="6"/>
  <c r="F201" i="6"/>
  <c r="C201" i="6" s="1"/>
  <c r="O200" i="6"/>
  <c r="L200" i="6"/>
  <c r="I200" i="6"/>
  <c r="F200" i="6"/>
  <c r="O199" i="6"/>
  <c r="L199" i="6"/>
  <c r="L198" i="6" s="1"/>
  <c r="I199" i="6"/>
  <c r="F199" i="6"/>
  <c r="C199" i="6" s="1"/>
  <c r="O198" i="6"/>
  <c r="N198" i="6"/>
  <c r="M198" i="6"/>
  <c r="K198" i="6"/>
  <c r="K196" i="6" s="1"/>
  <c r="J198" i="6"/>
  <c r="H198" i="6"/>
  <c r="H196" i="6" s="1"/>
  <c r="H195" i="6" s="1"/>
  <c r="G198" i="6"/>
  <c r="G196" i="6" s="1"/>
  <c r="G195" i="6" s="1"/>
  <c r="E198" i="6"/>
  <c r="E196" i="6" s="1"/>
  <c r="E195" i="6" s="1"/>
  <c r="D198" i="6"/>
  <c r="D196" i="6" s="1"/>
  <c r="O197" i="6"/>
  <c r="L197" i="6"/>
  <c r="L196" i="6" s="1"/>
  <c r="I197" i="6"/>
  <c r="F197" i="6"/>
  <c r="N196" i="6"/>
  <c r="M196" i="6"/>
  <c r="M195" i="6" s="1"/>
  <c r="M194" i="6" s="1"/>
  <c r="J196" i="6"/>
  <c r="O193" i="6"/>
  <c r="L193" i="6"/>
  <c r="L192" i="6" s="1"/>
  <c r="L191" i="6" s="1"/>
  <c r="I193" i="6"/>
  <c r="F193" i="6"/>
  <c r="F192" i="6" s="1"/>
  <c r="O192" i="6"/>
  <c r="N192" i="6"/>
  <c r="N191" i="6" s="1"/>
  <c r="M192" i="6"/>
  <c r="M191" i="6" s="1"/>
  <c r="K192" i="6"/>
  <c r="J192" i="6"/>
  <c r="I192" i="6"/>
  <c r="I191" i="6" s="1"/>
  <c r="H192" i="6"/>
  <c r="G192" i="6"/>
  <c r="E192" i="6"/>
  <c r="E191" i="6" s="1"/>
  <c r="D192" i="6"/>
  <c r="D191" i="6" s="1"/>
  <c r="O191" i="6"/>
  <c r="K191" i="6"/>
  <c r="J191" i="6"/>
  <c r="H191" i="6"/>
  <c r="G191" i="6"/>
  <c r="O190" i="6"/>
  <c r="O188" i="6" s="1"/>
  <c r="O187" i="6" s="1"/>
  <c r="L190" i="6"/>
  <c r="I190" i="6"/>
  <c r="F190" i="6"/>
  <c r="C190" i="6"/>
  <c r="O189" i="6"/>
  <c r="L189" i="6"/>
  <c r="I189" i="6"/>
  <c r="F189" i="6"/>
  <c r="F188" i="6" s="1"/>
  <c r="N188" i="6"/>
  <c r="M188" i="6"/>
  <c r="M187" i="6" s="1"/>
  <c r="K188" i="6"/>
  <c r="J188" i="6"/>
  <c r="I188" i="6"/>
  <c r="H188" i="6"/>
  <c r="G188" i="6"/>
  <c r="E188" i="6"/>
  <c r="E187" i="6" s="1"/>
  <c r="D188" i="6"/>
  <c r="K187" i="6"/>
  <c r="J187" i="6"/>
  <c r="H187" i="6"/>
  <c r="G187" i="6"/>
  <c r="O186" i="6"/>
  <c r="O184" i="6" s="1"/>
  <c r="L186" i="6"/>
  <c r="I186" i="6"/>
  <c r="F186" i="6"/>
  <c r="C186" i="6"/>
  <c r="O185" i="6"/>
  <c r="L185" i="6"/>
  <c r="I185" i="6"/>
  <c r="F185" i="6"/>
  <c r="F184" i="6" s="1"/>
  <c r="N184" i="6"/>
  <c r="M184" i="6"/>
  <c r="K184" i="6"/>
  <c r="J184" i="6"/>
  <c r="I184" i="6"/>
  <c r="H184" i="6"/>
  <c r="G184" i="6"/>
  <c r="E184" i="6"/>
  <c r="D184" i="6"/>
  <c r="O183" i="6"/>
  <c r="L183" i="6"/>
  <c r="I183" i="6"/>
  <c r="F183" i="6"/>
  <c r="O182" i="6"/>
  <c r="O179" i="6" s="1"/>
  <c r="L182" i="6"/>
  <c r="I182" i="6"/>
  <c r="F182" i="6"/>
  <c r="C182" i="6" s="1"/>
  <c r="O181" i="6"/>
  <c r="L181" i="6"/>
  <c r="I181" i="6"/>
  <c r="F181" i="6"/>
  <c r="O180" i="6"/>
  <c r="L180" i="6"/>
  <c r="I180" i="6"/>
  <c r="F180" i="6"/>
  <c r="N179" i="6"/>
  <c r="M179" i="6"/>
  <c r="M174" i="6" s="1"/>
  <c r="K179" i="6"/>
  <c r="J179" i="6"/>
  <c r="H179" i="6"/>
  <c r="G179" i="6"/>
  <c r="G174" i="6" s="1"/>
  <c r="G173" i="6" s="1"/>
  <c r="F179" i="6"/>
  <c r="E179" i="6"/>
  <c r="D179" i="6"/>
  <c r="O178" i="6"/>
  <c r="O175" i="6" s="1"/>
  <c r="O174" i="6" s="1"/>
  <c r="O173" i="6" s="1"/>
  <c r="L178" i="6"/>
  <c r="I178" i="6"/>
  <c r="F178" i="6"/>
  <c r="C178" i="6"/>
  <c r="O177" i="6"/>
  <c r="L177" i="6"/>
  <c r="I177" i="6"/>
  <c r="F177" i="6"/>
  <c r="C177" i="6" s="1"/>
  <c r="O176" i="6"/>
  <c r="L176" i="6"/>
  <c r="L175" i="6" s="1"/>
  <c r="I176" i="6"/>
  <c r="F176" i="6"/>
  <c r="N175" i="6"/>
  <c r="N174" i="6" s="1"/>
  <c r="N173" i="6" s="1"/>
  <c r="M175" i="6"/>
  <c r="K175" i="6"/>
  <c r="J175" i="6"/>
  <c r="J174" i="6" s="1"/>
  <c r="J173" i="6" s="1"/>
  <c r="H175" i="6"/>
  <c r="G175" i="6"/>
  <c r="F175" i="6"/>
  <c r="E175" i="6"/>
  <c r="E174" i="6" s="1"/>
  <c r="D175" i="6"/>
  <c r="K174" i="6"/>
  <c r="K173" i="6" s="1"/>
  <c r="H174" i="6"/>
  <c r="D174" i="6"/>
  <c r="D173" i="6" s="1"/>
  <c r="H173" i="6"/>
  <c r="O172" i="6"/>
  <c r="L172" i="6"/>
  <c r="I172" i="6"/>
  <c r="F172" i="6"/>
  <c r="O171" i="6"/>
  <c r="L171" i="6"/>
  <c r="C171" i="6" s="1"/>
  <c r="I171" i="6"/>
  <c r="F171" i="6"/>
  <c r="O170" i="6"/>
  <c r="L170" i="6"/>
  <c r="I170" i="6"/>
  <c r="F170" i="6"/>
  <c r="C170" i="6" s="1"/>
  <c r="O169" i="6"/>
  <c r="L169" i="6"/>
  <c r="I169" i="6"/>
  <c r="F169" i="6"/>
  <c r="O168" i="6"/>
  <c r="L168" i="6"/>
  <c r="I168" i="6"/>
  <c r="F168" i="6"/>
  <c r="O167" i="6"/>
  <c r="L167" i="6"/>
  <c r="I167" i="6"/>
  <c r="F167" i="6"/>
  <c r="F166" i="6" s="1"/>
  <c r="O166" i="6"/>
  <c r="O165" i="6" s="1"/>
  <c r="N166" i="6"/>
  <c r="M166" i="6"/>
  <c r="K166" i="6"/>
  <c r="K165" i="6" s="1"/>
  <c r="J166" i="6"/>
  <c r="J165" i="6" s="1"/>
  <c r="H166" i="6"/>
  <c r="G166" i="6"/>
  <c r="G165" i="6" s="1"/>
  <c r="E166" i="6"/>
  <c r="D166" i="6"/>
  <c r="D165" i="6" s="1"/>
  <c r="N165" i="6"/>
  <c r="M165" i="6"/>
  <c r="H165" i="6"/>
  <c r="E165" i="6"/>
  <c r="O164" i="6"/>
  <c r="L164" i="6"/>
  <c r="I164" i="6"/>
  <c r="F164" i="6"/>
  <c r="O163" i="6"/>
  <c r="L163" i="6"/>
  <c r="C163" i="6" s="1"/>
  <c r="I163" i="6"/>
  <c r="F163" i="6"/>
  <c r="O162" i="6"/>
  <c r="L162" i="6"/>
  <c r="I162" i="6"/>
  <c r="C162" i="6" s="1"/>
  <c r="F162" i="6"/>
  <c r="O161" i="6"/>
  <c r="L161" i="6"/>
  <c r="I161" i="6"/>
  <c r="F161" i="6"/>
  <c r="F160" i="6" s="1"/>
  <c r="N160" i="6"/>
  <c r="M160" i="6"/>
  <c r="K160" i="6"/>
  <c r="J160" i="6"/>
  <c r="I160" i="6"/>
  <c r="H160" i="6"/>
  <c r="G160" i="6"/>
  <c r="E160" i="6"/>
  <c r="D160" i="6"/>
  <c r="O159" i="6"/>
  <c r="L159" i="6"/>
  <c r="I159" i="6"/>
  <c r="F159" i="6"/>
  <c r="O158" i="6"/>
  <c r="L158" i="6"/>
  <c r="I158" i="6"/>
  <c r="F158" i="6"/>
  <c r="C158" i="6" s="1"/>
  <c r="O157" i="6"/>
  <c r="L157" i="6"/>
  <c r="I157" i="6"/>
  <c r="F157" i="6"/>
  <c r="O156" i="6"/>
  <c r="L156" i="6"/>
  <c r="I156" i="6"/>
  <c r="F156" i="6"/>
  <c r="O155" i="6"/>
  <c r="L155" i="6"/>
  <c r="I155" i="6"/>
  <c r="F155" i="6"/>
  <c r="O154" i="6"/>
  <c r="L154" i="6"/>
  <c r="I154" i="6"/>
  <c r="F154" i="6"/>
  <c r="C154" i="6" s="1"/>
  <c r="O153" i="6"/>
  <c r="L153" i="6"/>
  <c r="I153" i="6"/>
  <c r="F153" i="6"/>
  <c r="O152" i="6"/>
  <c r="L152" i="6"/>
  <c r="I152" i="6"/>
  <c r="F152" i="6"/>
  <c r="N151" i="6"/>
  <c r="M151" i="6"/>
  <c r="K151" i="6"/>
  <c r="J151" i="6"/>
  <c r="H151" i="6"/>
  <c r="G151" i="6"/>
  <c r="F151" i="6"/>
  <c r="E151" i="6"/>
  <c r="D151" i="6"/>
  <c r="O150" i="6"/>
  <c r="L150" i="6"/>
  <c r="I150" i="6"/>
  <c r="F150" i="6"/>
  <c r="C150" i="6"/>
  <c r="O149" i="6"/>
  <c r="L149" i="6"/>
  <c r="I149" i="6"/>
  <c r="F149" i="6"/>
  <c r="C149" i="6" s="1"/>
  <c r="O148" i="6"/>
  <c r="L148" i="6"/>
  <c r="I148" i="6"/>
  <c r="F148" i="6"/>
  <c r="O147" i="6"/>
  <c r="L147" i="6"/>
  <c r="I147" i="6"/>
  <c r="F147" i="6"/>
  <c r="C147" i="6" s="1"/>
  <c r="O146" i="6"/>
  <c r="O144" i="6" s="1"/>
  <c r="L146" i="6"/>
  <c r="I146" i="6"/>
  <c r="F146" i="6"/>
  <c r="C146" i="6" s="1"/>
  <c r="O145" i="6"/>
  <c r="L145" i="6"/>
  <c r="I145" i="6"/>
  <c r="I144" i="6" s="1"/>
  <c r="F145" i="6"/>
  <c r="N144" i="6"/>
  <c r="M144" i="6"/>
  <c r="K144" i="6"/>
  <c r="J144" i="6"/>
  <c r="H144" i="6"/>
  <c r="G144" i="6"/>
  <c r="E144" i="6"/>
  <c r="D144" i="6"/>
  <c r="O143" i="6"/>
  <c r="L143" i="6"/>
  <c r="I143" i="6"/>
  <c r="F143" i="6"/>
  <c r="O142" i="6"/>
  <c r="O141" i="6" s="1"/>
  <c r="L142" i="6"/>
  <c r="L141" i="6" s="1"/>
  <c r="I142" i="6"/>
  <c r="C142" i="6" s="1"/>
  <c r="F142" i="6"/>
  <c r="N141" i="6"/>
  <c r="M141" i="6"/>
  <c r="K141" i="6"/>
  <c r="J141" i="6"/>
  <c r="I141" i="6"/>
  <c r="H141" i="6"/>
  <c r="G141" i="6"/>
  <c r="F141" i="6"/>
  <c r="E141" i="6"/>
  <c r="D141" i="6"/>
  <c r="O140" i="6"/>
  <c r="L140" i="6"/>
  <c r="I140" i="6"/>
  <c r="F140" i="6"/>
  <c r="O139" i="6"/>
  <c r="L139" i="6"/>
  <c r="C139" i="6" s="1"/>
  <c r="I139" i="6"/>
  <c r="F139" i="6"/>
  <c r="O138" i="6"/>
  <c r="L138" i="6"/>
  <c r="I138" i="6"/>
  <c r="C138" i="6" s="1"/>
  <c r="F138" i="6"/>
  <c r="O137" i="6"/>
  <c r="L137" i="6"/>
  <c r="I137" i="6"/>
  <c r="F137" i="6"/>
  <c r="F136" i="6" s="1"/>
  <c r="N136" i="6"/>
  <c r="M136" i="6"/>
  <c r="K136" i="6"/>
  <c r="J136" i="6"/>
  <c r="I136" i="6"/>
  <c r="H136" i="6"/>
  <c r="G136" i="6"/>
  <c r="E136" i="6"/>
  <c r="D136" i="6"/>
  <c r="O135" i="6"/>
  <c r="L135" i="6"/>
  <c r="I135" i="6"/>
  <c r="F135" i="6"/>
  <c r="O134" i="6"/>
  <c r="O131" i="6" s="1"/>
  <c r="L134" i="6"/>
  <c r="I134" i="6"/>
  <c r="F134" i="6"/>
  <c r="C134" i="6"/>
  <c r="O133" i="6"/>
  <c r="L133" i="6"/>
  <c r="I133" i="6"/>
  <c r="F133" i="6"/>
  <c r="C133" i="6" s="1"/>
  <c r="O132" i="6"/>
  <c r="L132" i="6"/>
  <c r="L131" i="6" s="1"/>
  <c r="I132" i="6"/>
  <c r="F132" i="6"/>
  <c r="F131" i="6" s="1"/>
  <c r="N131" i="6"/>
  <c r="N130" i="6" s="1"/>
  <c r="M131" i="6"/>
  <c r="K131" i="6"/>
  <c r="K130" i="6" s="1"/>
  <c r="J131" i="6"/>
  <c r="J130" i="6" s="1"/>
  <c r="H131" i="6"/>
  <c r="G131" i="6"/>
  <c r="E131" i="6"/>
  <c r="D131" i="6"/>
  <c r="H130" i="6"/>
  <c r="G130" i="6"/>
  <c r="D130" i="6"/>
  <c r="O129" i="6"/>
  <c r="L129" i="6"/>
  <c r="L128" i="6" s="1"/>
  <c r="I129" i="6"/>
  <c r="I128" i="6" s="1"/>
  <c r="F129" i="6"/>
  <c r="F128" i="6" s="1"/>
  <c r="O128" i="6"/>
  <c r="N128" i="6"/>
  <c r="M128" i="6"/>
  <c r="K128" i="6"/>
  <c r="J128" i="6"/>
  <c r="H128" i="6"/>
  <c r="G128" i="6"/>
  <c r="E128" i="6"/>
  <c r="D128" i="6"/>
  <c r="O127" i="6"/>
  <c r="L127" i="6"/>
  <c r="I127" i="6"/>
  <c r="F127" i="6"/>
  <c r="O126" i="6"/>
  <c r="L126" i="6"/>
  <c r="I126" i="6"/>
  <c r="F126" i="6"/>
  <c r="C126" i="6"/>
  <c r="O125" i="6"/>
  <c r="L125" i="6"/>
  <c r="I125" i="6"/>
  <c r="F125" i="6"/>
  <c r="C125" i="6" s="1"/>
  <c r="D125" i="6"/>
  <c r="O124" i="6"/>
  <c r="L124" i="6"/>
  <c r="I124" i="6"/>
  <c r="F124" i="6"/>
  <c r="O123" i="6"/>
  <c r="L123" i="6"/>
  <c r="L122" i="6" s="1"/>
  <c r="I123" i="6"/>
  <c r="C123" i="6" s="1"/>
  <c r="F123" i="6"/>
  <c r="N122" i="6"/>
  <c r="M122" i="6"/>
  <c r="K122" i="6"/>
  <c r="J122" i="6"/>
  <c r="I122" i="6"/>
  <c r="H122" i="6"/>
  <c r="G122" i="6"/>
  <c r="E122" i="6"/>
  <c r="D122" i="6"/>
  <c r="O121" i="6"/>
  <c r="L121" i="6"/>
  <c r="I121" i="6"/>
  <c r="F121" i="6"/>
  <c r="O120" i="6"/>
  <c r="L120" i="6"/>
  <c r="I120" i="6"/>
  <c r="F120" i="6"/>
  <c r="O119" i="6"/>
  <c r="L119" i="6"/>
  <c r="I119" i="6"/>
  <c r="F119" i="6"/>
  <c r="C119" i="6" s="1"/>
  <c r="O118" i="6"/>
  <c r="L118" i="6"/>
  <c r="I118" i="6"/>
  <c r="F118" i="6"/>
  <c r="O117" i="6"/>
  <c r="L117" i="6"/>
  <c r="L116" i="6" s="1"/>
  <c r="I117" i="6"/>
  <c r="C117" i="6" s="1"/>
  <c r="F117" i="6"/>
  <c r="N116" i="6"/>
  <c r="M116" i="6"/>
  <c r="K116" i="6"/>
  <c r="J116" i="6"/>
  <c r="H116" i="6"/>
  <c r="G116" i="6"/>
  <c r="F116" i="6"/>
  <c r="E116" i="6"/>
  <c r="D116" i="6"/>
  <c r="O115" i="6"/>
  <c r="L115" i="6"/>
  <c r="C115" i="6" s="1"/>
  <c r="I115" i="6"/>
  <c r="F115" i="6"/>
  <c r="O114" i="6"/>
  <c r="L114" i="6"/>
  <c r="I114" i="6"/>
  <c r="F114" i="6"/>
  <c r="O113" i="6"/>
  <c r="L113" i="6"/>
  <c r="I113" i="6"/>
  <c r="F113" i="6"/>
  <c r="F112" i="6" s="1"/>
  <c r="N112" i="6"/>
  <c r="M112" i="6"/>
  <c r="K112" i="6"/>
  <c r="J112" i="6"/>
  <c r="H112" i="6"/>
  <c r="G112" i="6"/>
  <c r="E112" i="6"/>
  <c r="D112" i="6"/>
  <c r="O111" i="6"/>
  <c r="L111" i="6"/>
  <c r="I111" i="6"/>
  <c r="F111" i="6"/>
  <c r="C111" i="6" s="1"/>
  <c r="O110" i="6"/>
  <c r="L110" i="6"/>
  <c r="I110" i="6"/>
  <c r="F110" i="6"/>
  <c r="O109" i="6"/>
  <c r="L109" i="6"/>
  <c r="I109" i="6"/>
  <c r="C109" i="6" s="1"/>
  <c r="F109" i="6"/>
  <c r="O108" i="6"/>
  <c r="L108" i="6"/>
  <c r="I108" i="6"/>
  <c r="F108" i="6"/>
  <c r="O107" i="6"/>
  <c r="L107" i="6"/>
  <c r="I107" i="6"/>
  <c r="F107" i="6"/>
  <c r="C107" i="6" s="1"/>
  <c r="O106" i="6"/>
  <c r="L106" i="6"/>
  <c r="I106" i="6"/>
  <c r="F106" i="6"/>
  <c r="O105" i="6"/>
  <c r="L105" i="6"/>
  <c r="I105" i="6"/>
  <c r="F105" i="6"/>
  <c r="O104" i="6"/>
  <c r="L104" i="6"/>
  <c r="C104" i="6" s="1"/>
  <c r="I104" i="6"/>
  <c r="F104" i="6"/>
  <c r="O103" i="6"/>
  <c r="N103" i="6"/>
  <c r="M103" i="6"/>
  <c r="K103" i="6"/>
  <c r="J103" i="6"/>
  <c r="H103" i="6"/>
  <c r="G103" i="6"/>
  <c r="E103" i="6"/>
  <c r="D103" i="6"/>
  <c r="O102" i="6"/>
  <c r="L102" i="6"/>
  <c r="I102" i="6"/>
  <c r="F102" i="6"/>
  <c r="C102" i="6" s="1"/>
  <c r="O101" i="6"/>
  <c r="L101" i="6"/>
  <c r="I101" i="6"/>
  <c r="F101" i="6"/>
  <c r="O100" i="6"/>
  <c r="L100" i="6"/>
  <c r="I100" i="6"/>
  <c r="F100" i="6"/>
  <c r="O99" i="6"/>
  <c r="L99" i="6"/>
  <c r="I99" i="6"/>
  <c r="F99" i="6"/>
  <c r="C99" i="6" s="1"/>
  <c r="O98" i="6"/>
  <c r="L98" i="6"/>
  <c r="I98" i="6"/>
  <c r="F98" i="6"/>
  <c r="C98" i="6" s="1"/>
  <c r="O97" i="6"/>
  <c r="L97" i="6"/>
  <c r="I97" i="6"/>
  <c r="F97" i="6"/>
  <c r="O96" i="6"/>
  <c r="L96" i="6"/>
  <c r="I96" i="6"/>
  <c r="F96" i="6"/>
  <c r="O95" i="6"/>
  <c r="N95" i="6"/>
  <c r="M95" i="6"/>
  <c r="K95" i="6"/>
  <c r="J95" i="6"/>
  <c r="H95" i="6"/>
  <c r="G95" i="6"/>
  <c r="E95" i="6"/>
  <c r="D95" i="6"/>
  <c r="O94" i="6"/>
  <c r="L94" i="6"/>
  <c r="I94" i="6"/>
  <c r="F94" i="6"/>
  <c r="O93" i="6"/>
  <c r="L93" i="6"/>
  <c r="I93" i="6"/>
  <c r="C93" i="6" s="1"/>
  <c r="F93" i="6"/>
  <c r="O92" i="6"/>
  <c r="L92" i="6"/>
  <c r="I92" i="6"/>
  <c r="F92" i="6"/>
  <c r="O91" i="6"/>
  <c r="L91" i="6"/>
  <c r="I91" i="6"/>
  <c r="C91" i="6" s="1"/>
  <c r="F91" i="6"/>
  <c r="O90" i="6"/>
  <c r="L90" i="6"/>
  <c r="I90" i="6"/>
  <c r="F90" i="6"/>
  <c r="F89" i="6" s="1"/>
  <c r="N89" i="6"/>
  <c r="M89" i="6"/>
  <c r="K89" i="6"/>
  <c r="J89" i="6"/>
  <c r="I89" i="6"/>
  <c r="H89" i="6"/>
  <c r="G89" i="6"/>
  <c r="E89" i="6"/>
  <c r="D89" i="6"/>
  <c r="O88" i="6"/>
  <c r="L88" i="6"/>
  <c r="I88" i="6"/>
  <c r="F88" i="6"/>
  <c r="O87" i="6"/>
  <c r="O84" i="6" s="1"/>
  <c r="L87" i="6"/>
  <c r="I87" i="6"/>
  <c r="C87" i="6" s="1"/>
  <c r="F87" i="6"/>
  <c r="O86" i="6"/>
  <c r="L86" i="6"/>
  <c r="I86" i="6"/>
  <c r="F86" i="6"/>
  <c r="C86" i="6" s="1"/>
  <c r="O85" i="6"/>
  <c r="L85" i="6"/>
  <c r="L84" i="6" s="1"/>
  <c r="I85" i="6"/>
  <c r="F85" i="6"/>
  <c r="F84" i="6" s="1"/>
  <c r="N84" i="6"/>
  <c r="N83" i="6" s="1"/>
  <c r="M84" i="6"/>
  <c r="K84" i="6"/>
  <c r="J84" i="6"/>
  <c r="J83" i="6" s="1"/>
  <c r="H84" i="6"/>
  <c r="G84" i="6"/>
  <c r="E84" i="6"/>
  <c r="D84" i="6"/>
  <c r="K83" i="6"/>
  <c r="H83" i="6"/>
  <c r="G83" i="6"/>
  <c r="D83" i="6"/>
  <c r="O82" i="6"/>
  <c r="L82" i="6"/>
  <c r="I82" i="6"/>
  <c r="F82" i="6"/>
  <c r="O81" i="6"/>
  <c r="L81" i="6"/>
  <c r="L80" i="6" s="1"/>
  <c r="I81" i="6"/>
  <c r="C81" i="6" s="1"/>
  <c r="F81" i="6"/>
  <c r="O80" i="6"/>
  <c r="N80" i="6"/>
  <c r="M80" i="6"/>
  <c r="K80" i="6"/>
  <c r="J80" i="6"/>
  <c r="H80" i="6"/>
  <c r="G80" i="6"/>
  <c r="F80" i="6"/>
  <c r="E80" i="6"/>
  <c r="D80" i="6"/>
  <c r="O79" i="6"/>
  <c r="O77" i="6" s="1"/>
  <c r="O76" i="6" s="1"/>
  <c r="L79" i="6"/>
  <c r="I79" i="6"/>
  <c r="F79" i="6"/>
  <c r="C79" i="6"/>
  <c r="O78" i="6"/>
  <c r="L78" i="6"/>
  <c r="I78" i="6"/>
  <c r="F78" i="6"/>
  <c r="F77" i="6" s="1"/>
  <c r="N77" i="6"/>
  <c r="M77" i="6"/>
  <c r="M76" i="6" s="1"/>
  <c r="L77" i="6"/>
  <c r="K77" i="6"/>
  <c r="J77" i="6"/>
  <c r="I77" i="6"/>
  <c r="H77" i="6"/>
  <c r="G77" i="6"/>
  <c r="E77" i="6"/>
  <c r="E76" i="6" s="1"/>
  <c r="D77" i="6"/>
  <c r="N76" i="6"/>
  <c r="N75" i="6" s="1"/>
  <c r="K76" i="6"/>
  <c r="J76" i="6"/>
  <c r="H76" i="6"/>
  <c r="H75" i="6" s="1"/>
  <c r="G76" i="6"/>
  <c r="D76" i="6"/>
  <c r="D75" i="6" s="1"/>
  <c r="O74" i="6"/>
  <c r="L74" i="6"/>
  <c r="I74" i="6"/>
  <c r="F74" i="6"/>
  <c r="C74" i="6" s="1"/>
  <c r="O73" i="6"/>
  <c r="L73" i="6"/>
  <c r="I73" i="6"/>
  <c r="F73" i="6"/>
  <c r="O72" i="6"/>
  <c r="L72" i="6"/>
  <c r="I72" i="6"/>
  <c r="F72" i="6"/>
  <c r="O71" i="6"/>
  <c r="L71" i="6"/>
  <c r="I71" i="6"/>
  <c r="F71" i="6"/>
  <c r="C71" i="6" s="1"/>
  <c r="O70" i="6"/>
  <c r="L70" i="6"/>
  <c r="I70" i="6"/>
  <c r="F70" i="6"/>
  <c r="F69" i="6" s="1"/>
  <c r="N69" i="6"/>
  <c r="N67" i="6" s="1"/>
  <c r="M69" i="6"/>
  <c r="M67" i="6" s="1"/>
  <c r="K69" i="6"/>
  <c r="J69" i="6"/>
  <c r="J67" i="6" s="1"/>
  <c r="I69" i="6"/>
  <c r="H69" i="6"/>
  <c r="G69" i="6"/>
  <c r="E69" i="6"/>
  <c r="E67" i="6" s="1"/>
  <c r="D69" i="6"/>
  <c r="O68" i="6"/>
  <c r="L68" i="6"/>
  <c r="I68" i="6"/>
  <c r="F68" i="6"/>
  <c r="K67" i="6"/>
  <c r="H67" i="6"/>
  <c r="G67" i="6"/>
  <c r="D67" i="6"/>
  <c r="O66" i="6"/>
  <c r="L66" i="6"/>
  <c r="I66" i="6"/>
  <c r="F66" i="6"/>
  <c r="O65" i="6"/>
  <c r="L65" i="6"/>
  <c r="I65" i="6"/>
  <c r="C65" i="6" s="1"/>
  <c r="F65" i="6"/>
  <c r="O64" i="6"/>
  <c r="L64" i="6"/>
  <c r="I64" i="6"/>
  <c r="F64" i="6"/>
  <c r="O63" i="6"/>
  <c r="L63" i="6"/>
  <c r="I63" i="6"/>
  <c r="F63" i="6"/>
  <c r="C63" i="6" s="1"/>
  <c r="O62" i="6"/>
  <c r="L62" i="6"/>
  <c r="I62" i="6"/>
  <c r="F62" i="6"/>
  <c r="O61" i="6"/>
  <c r="L61" i="6"/>
  <c r="I61" i="6"/>
  <c r="F61" i="6"/>
  <c r="O60" i="6"/>
  <c r="L60" i="6"/>
  <c r="C60" i="6" s="1"/>
  <c r="I60" i="6"/>
  <c r="F60" i="6"/>
  <c r="O59" i="6"/>
  <c r="O58" i="6" s="1"/>
  <c r="L59" i="6"/>
  <c r="L58" i="6" s="1"/>
  <c r="I59" i="6"/>
  <c r="C59" i="6" s="1"/>
  <c r="F59" i="6"/>
  <c r="N58" i="6"/>
  <c r="M58" i="6"/>
  <c r="K58" i="6"/>
  <c r="J58" i="6"/>
  <c r="I58" i="6"/>
  <c r="H58" i="6"/>
  <c r="G58" i="6"/>
  <c r="F58" i="6"/>
  <c r="E58" i="6"/>
  <c r="D58" i="6"/>
  <c r="O57" i="6"/>
  <c r="L57" i="6"/>
  <c r="I57" i="6"/>
  <c r="F57" i="6"/>
  <c r="O56" i="6"/>
  <c r="L56" i="6"/>
  <c r="C56" i="6" s="1"/>
  <c r="I56" i="6"/>
  <c r="F56" i="6"/>
  <c r="F55" i="6" s="1"/>
  <c r="O55" i="6"/>
  <c r="O54" i="6" s="1"/>
  <c r="N55" i="6"/>
  <c r="N54" i="6" s="1"/>
  <c r="M55" i="6"/>
  <c r="K55" i="6"/>
  <c r="K54" i="6" s="1"/>
  <c r="K53" i="6" s="1"/>
  <c r="J55" i="6"/>
  <c r="I55" i="6"/>
  <c r="I54" i="6" s="1"/>
  <c r="H55" i="6"/>
  <c r="G55" i="6"/>
  <c r="E55" i="6"/>
  <c r="D55" i="6"/>
  <c r="D54" i="6" s="1"/>
  <c r="D53" i="6" s="1"/>
  <c r="M54" i="6"/>
  <c r="J54" i="6"/>
  <c r="H54" i="6"/>
  <c r="H53" i="6" s="1"/>
  <c r="G54" i="6"/>
  <c r="E54" i="6"/>
  <c r="G53" i="6"/>
  <c r="O47" i="6"/>
  <c r="C47" i="6" s="1"/>
  <c r="O46" i="6"/>
  <c r="N45" i="6"/>
  <c r="M45" i="6"/>
  <c r="L44" i="6"/>
  <c r="I44" i="6"/>
  <c r="I43" i="6" s="1"/>
  <c r="F44" i="6"/>
  <c r="C44" i="6" s="1"/>
  <c r="L43" i="6"/>
  <c r="K43" i="6"/>
  <c r="J43" i="6"/>
  <c r="H43" i="6"/>
  <c r="G43" i="6"/>
  <c r="E43" i="6"/>
  <c r="D43" i="6"/>
  <c r="F42" i="6"/>
  <c r="F41" i="6" s="1"/>
  <c r="C41" i="6" s="1"/>
  <c r="E41" i="6"/>
  <c r="D41" i="6"/>
  <c r="L40" i="6"/>
  <c r="C40" i="6" s="1"/>
  <c r="L39" i="6"/>
  <c r="C39" i="6" s="1"/>
  <c r="L38" i="6"/>
  <c r="C38" i="6"/>
  <c r="L37" i="6"/>
  <c r="K36" i="6"/>
  <c r="J36" i="6"/>
  <c r="L35" i="6"/>
  <c r="C35" i="6" s="1"/>
  <c r="L34" i="6"/>
  <c r="K33" i="6"/>
  <c r="J33" i="6"/>
  <c r="L32" i="6"/>
  <c r="C32" i="6" s="1"/>
  <c r="K31" i="6"/>
  <c r="K26" i="6" s="1"/>
  <c r="K20" i="6" s="1"/>
  <c r="J31" i="6"/>
  <c r="L30" i="6"/>
  <c r="C30" i="6" s="1"/>
  <c r="L29" i="6"/>
  <c r="C29" i="6" s="1"/>
  <c r="L28" i="6"/>
  <c r="K27" i="6"/>
  <c r="J27" i="6"/>
  <c r="J26" i="6" s="1"/>
  <c r="J20" i="6" s="1"/>
  <c r="F25" i="6"/>
  <c r="C25" i="6"/>
  <c r="I24" i="6"/>
  <c r="O23" i="6"/>
  <c r="L23" i="6"/>
  <c r="I23" i="6"/>
  <c r="F23" i="6"/>
  <c r="O22" i="6"/>
  <c r="L22" i="6"/>
  <c r="L21" i="6" s="1"/>
  <c r="I22" i="6"/>
  <c r="I21" i="6" s="1"/>
  <c r="F22" i="6"/>
  <c r="N21" i="6"/>
  <c r="N289" i="6" s="1"/>
  <c r="N288" i="6" s="1"/>
  <c r="M21" i="6"/>
  <c r="M289" i="6" s="1"/>
  <c r="M288" i="6" s="1"/>
  <c r="K21" i="6"/>
  <c r="K289" i="6" s="1"/>
  <c r="K288" i="6" s="1"/>
  <c r="J21" i="6"/>
  <c r="J289" i="6" s="1"/>
  <c r="J288" i="6" s="1"/>
  <c r="H21" i="6"/>
  <c r="H289" i="6" s="1"/>
  <c r="H288" i="6" s="1"/>
  <c r="G21" i="6"/>
  <c r="G289" i="6" s="1"/>
  <c r="G288" i="6" s="1"/>
  <c r="F21" i="6"/>
  <c r="F289" i="6" s="1"/>
  <c r="E21" i="6"/>
  <c r="E289" i="6" s="1"/>
  <c r="E288" i="6" s="1"/>
  <c r="D21" i="6"/>
  <c r="D289" i="6" s="1"/>
  <c r="D288" i="6" s="1"/>
  <c r="N20" i="6"/>
  <c r="H20" i="6"/>
  <c r="G20" i="6"/>
  <c r="D187" i="6" l="1"/>
  <c r="D52" i="6" s="1"/>
  <c r="N187" i="6"/>
  <c r="L31" i="6"/>
  <c r="C31" i="6" s="1"/>
  <c r="O45" i="6"/>
  <c r="L55" i="6"/>
  <c r="L54" i="6" s="1"/>
  <c r="C62" i="6"/>
  <c r="M53" i="6"/>
  <c r="C73" i="6"/>
  <c r="J75" i="6"/>
  <c r="C82" i="6"/>
  <c r="C88" i="6"/>
  <c r="C94" i="6"/>
  <c r="C100" i="6"/>
  <c r="C105" i="6"/>
  <c r="C110" i="6"/>
  <c r="L112" i="6"/>
  <c r="C118" i="6"/>
  <c r="O116" i="6"/>
  <c r="F122" i="6"/>
  <c r="C127" i="6"/>
  <c r="C135" i="6"/>
  <c r="C143" i="6"/>
  <c r="C153" i="6"/>
  <c r="O151" i="6"/>
  <c r="C159" i="6"/>
  <c r="G75" i="6"/>
  <c r="G52" i="6" s="1"/>
  <c r="C168" i="6"/>
  <c r="C181" i="6"/>
  <c r="M173" i="6"/>
  <c r="L184" i="6"/>
  <c r="L188" i="6"/>
  <c r="O196" i="6"/>
  <c r="F205" i="6"/>
  <c r="C215" i="6"/>
  <c r="C221" i="6"/>
  <c r="O231" i="6"/>
  <c r="K231" i="6"/>
  <c r="K230" i="6" s="1"/>
  <c r="C241" i="6"/>
  <c r="C247" i="6"/>
  <c r="L252" i="6"/>
  <c r="L251" i="6" s="1"/>
  <c r="C256" i="6"/>
  <c r="C267" i="6"/>
  <c r="I270" i="6"/>
  <c r="I269" i="6" s="1"/>
  <c r="C275" i="6"/>
  <c r="C291" i="6"/>
  <c r="C60" i="7"/>
  <c r="C61" i="7"/>
  <c r="I77" i="7"/>
  <c r="I76" i="7" s="1"/>
  <c r="C79" i="7"/>
  <c r="D83" i="7"/>
  <c r="D75" i="7" s="1"/>
  <c r="C90" i="7"/>
  <c r="C100" i="7"/>
  <c r="C107" i="7"/>
  <c r="F112" i="7"/>
  <c r="O112" i="7"/>
  <c r="L116" i="7"/>
  <c r="C120" i="7"/>
  <c r="C124" i="7"/>
  <c r="C127" i="7"/>
  <c r="C134" i="7"/>
  <c r="C140" i="7"/>
  <c r="C147" i="7"/>
  <c r="C154" i="7"/>
  <c r="C159" i="7"/>
  <c r="C162" i="7"/>
  <c r="C170" i="7"/>
  <c r="C182" i="7"/>
  <c r="C185" i="7"/>
  <c r="C200" i="7"/>
  <c r="C206" i="7"/>
  <c r="C211" i="7"/>
  <c r="C218" i="7"/>
  <c r="C223" i="7"/>
  <c r="F235" i="7"/>
  <c r="O235" i="7"/>
  <c r="C243" i="7"/>
  <c r="C250" i="7"/>
  <c r="C254" i="7"/>
  <c r="C263" i="7"/>
  <c r="C271" i="7"/>
  <c r="C274" i="7"/>
  <c r="C279" i="7"/>
  <c r="O21" i="6"/>
  <c r="L27" i="6"/>
  <c r="L33" i="6"/>
  <c r="C33" i="6" s="1"/>
  <c r="F43" i="6"/>
  <c r="C43" i="6" s="1"/>
  <c r="C57" i="6"/>
  <c r="C61" i="6"/>
  <c r="C66" i="6"/>
  <c r="I67" i="6"/>
  <c r="I53" i="6" s="1"/>
  <c r="N53" i="6"/>
  <c r="C72" i="6"/>
  <c r="M83" i="6"/>
  <c r="M130" i="6"/>
  <c r="L136" i="6"/>
  <c r="C140" i="6"/>
  <c r="F144" i="6"/>
  <c r="C152" i="6"/>
  <c r="C156" i="6"/>
  <c r="C157" i="6"/>
  <c r="L160" i="6"/>
  <c r="C164" i="6"/>
  <c r="C167" i="6"/>
  <c r="C172" i="6"/>
  <c r="C180" i="6"/>
  <c r="C183" i="6"/>
  <c r="K195" i="6"/>
  <c r="C228" i="6"/>
  <c r="N230" i="6"/>
  <c r="H230" i="6"/>
  <c r="G231" i="6"/>
  <c r="G230" i="6" s="1"/>
  <c r="O272" i="6"/>
  <c r="C280" i="6"/>
  <c r="C295" i="6"/>
  <c r="K26" i="7"/>
  <c r="O45" i="7"/>
  <c r="N52" i="7"/>
  <c r="C66" i="7"/>
  <c r="C71" i="7"/>
  <c r="C88" i="7"/>
  <c r="C93" i="7"/>
  <c r="C99" i="7"/>
  <c r="C105" i="7"/>
  <c r="C111" i="7"/>
  <c r="C119" i="7"/>
  <c r="C123" i="7"/>
  <c r="C126" i="7"/>
  <c r="H130" i="7"/>
  <c r="C139" i="7"/>
  <c r="K130" i="7"/>
  <c r="K75" i="7" s="1"/>
  <c r="C146" i="7"/>
  <c r="C158" i="7"/>
  <c r="C168" i="7"/>
  <c r="F179" i="7"/>
  <c r="H173" i="7"/>
  <c r="C190" i="7"/>
  <c r="C197" i="7"/>
  <c r="C199" i="7"/>
  <c r="C210" i="7"/>
  <c r="C215" i="7"/>
  <c r="C222" i="7"/>
  <c r="E204" i="7"/>
  <c r="E195" i="7" s="1"/>
  <c r="N231" i="7"/>
  <c r="N230" i="7" s="1"/>
  <c r="O246" i="7"/>
  <c r="C258" i="7"/>
  <c r="C262" i="7"/>
  <c r="C268" i="7"/>
  <c r="C22" i="6"/>
  <c r="C23" i="6"/>
  <c r="L36" i="6"/>
  <c r="C36" i="6" s="1"/>
  <c r="C58" i="6"/>
  <c r="E53" i="6"/>
  <c r="J53" i="6"/>
  <c r="J52" i="6" s="1"/>
  <c r="O69" i="6"/>
  <c r="O67" i="6" s="1"/>
  <c r="L76" i="6"/>
  <c r="C85" i="6"/>
  <c r="C92" i="6"/>
  <c r="C97" i="6"/>
  <c r="C108" i="6"/>
  <c r="C114" i="6"/>
  <c r="O112" i="6"/>
  <c r="C121" i="6"/>
  <c r="C124" i="6"/>
  <c r="C132" i="6"/>
  <c r="C141" i="6"/>
  <c r="E173" i="6"/>
  <c r="C184" i="6"/>
  <c r="G194" i="6"/>
  <c r="C200" i="6"/>
  <c r="C203" i="6"/>
  <c r="C207" i="6"/>
  <c r="C212" i="6"/>
  <c r="C219" i="6"/>
  <c r="C224" i="6"/>
  <c r="N204" i="6"/>
  <c r="N195" i="6" s="1"/>
  <c r="N194" i="6" s="1"/>
  <c r="D230" i="6"/>
  <c r="C239" i="6"/>
  <c r="C244" i="6"/>
  <c r="C249" i="6"/>
  <c r="F252" i="6"/>
  <c r="O252" i="6"/>
  <c r="O251" i="6" s="1"/>
  <c r="C263" i="6"/>
  <c r="C271" i="6"/>
  <c r="C279" i="6"/>
  <c r="C282" i="6"/>
  <c r="C284" i="6"/>
  <c r="C293" i="6"/>
  <c r="F21" i="7"/>
  <c r="O21" i="7"/>
  <c r="C28" i="7"/>
  <c r="L31" i="7"/>
  <c r="C31" i="7" s="1"/>
  <c r="L36" i="7"/>
  <c r="C36" i="7" s="1"/>
  <c r="C59" i="7"/>
  <c r="C70" i="7"/>
  <c r="O67" i="7"/>
  <c r="J83" i="7"/>
  <c r="J75" i="7" s="1"/>
  <c r="J52" i="7" s="1"/>
  <c r="J51" i="7" s="1"/>
  <c r="C97" i="7"/>
  <c r="O95" i="7"/>
  <c r="C104" i="7"/>
  <c r="C109" i="7"/>
  <c r="L112" i="7"/>
  <c r="F116" i="7"/>
  <c r="O116" i="7"/>
  <c r="C128" i="7"/>
  <c r="C138" i="7"/>
  <c r="G130" i="7"/>
  <c r="G75" i="7" s="1"/>
  <c r="C143" i="7"/>
  <c r="C145" i="7"/>
  <c r="O144" i="7"/>
  <c r="C150" i="7"/>
  <c r="C156" i="7"/>
  <c r="C160" i="7"/>
  <c r="C164" i="7"/>
  <c r="C167" i="7"/>
  <c r="C172" i="7"/>
  <c r="I174" i="7"/>
  <c r="I173" i="7" s="1"/>
  <c r="D173" i="7"/>
  <c r="N194" i="7"/>
  <c r="L196" i="7"/>
  <c r="C203" i="7"/>
  <c r="F205" i="7"/>
  <c r="C208" i="7"/>
  <c r="C214" i="7"/>
  <c r="F216" i="7"/>
  <c r="C220" i="7"/>
  <c r="C226" i="7"/>
  <c r="C227" i="7"/>
  <c r="O231" i="7"/>
  <c r="O230" i="7" s="1"/>
  <c r="J231" i="7"/>
  <c r="J230" i="7" s="1"/>
  <c r="O238" i="7"/>
  <c r="C247" i="7"/>
  <c r="C267" i="7"/>
  <c r="H52" i="6"/>
  <c r="C64" i="6"/>
  <c r="C68" i="6"/>
  <c r="M75" i="6"/>
  <c r="E83" i="6"/>
  <c r="O89" i="6"/>
  <c r="C96" i="6"/>
  <c r="C101" i="6"/>
  <c r="C106" i="6"/>
  <c r="C113" i="6"/>
  <c r="C120" i="6"/>
  <c r="O122" i="6"/>
  <c r="E130" i="6"/>
  <c r="C136" i="6"/>
  <c r="O136" i="6"/>
  <c r="L144" i="6"/>
  <c r="L130" i="6" s="1"/>
  <c r="C148" i="6"/>
  <c r="L151" i="6"/>
  <c r="O160" i="6"/>
  <c r="C160" i="6" s="1"/>
  <c r="K75" i="6"/>
  <c r="K52" i="6" s="1"/>
  <c r="C169" i="6"/>
  <c r="C176" i="6"/>
  <c r="L179" i="6"/>
  <c r="L174" i="6" s="1"/>
  <c r="L173" i="6" s="1"/>
  <c r="H194" i="6"/>
  <c r="C211" i="6"/>
  <c r="F216" i="6"/>
  <c r="O216" i="6"/>
  <c r="O204" i="6" s="1"/>
  <c r="O195" i="6" s="1"/>
  <c r="C223" i="6"/>
  <c r="J204" i="6"/>
  <c r="J195" i="6" s="1"/>
  <c r="J194" i="6" s="1"/>
  <c r="C232" i="6"/>
  <c r="C237" i="6"/>
  <c r="C243" i="6"/>
  <c r="C248" i="6"/>
  <c r="C257" i="6"/>
  <c r="C268" i="6"/>
  <c r="O276" i="6"/>
  <c r="I290" i="6"/>
  <c r="C296" i="6"/>
  <c r="C34" i="7"/>
  <c r="C43" i="7"/>
  <c r="K53" i="7"/>
  <c r="K52" i="7" s="1"/>
  <c r="H75" i="7"/>
  <c r="H52" i="7" s="1"/>
  <c r="E76" i="7"/>
  <c r="C135" i="7"/>
  <c r="O175" i="7"/>
  <c r="O174" i="7" s="1"/>
  <c r="O173" i="7" s="1"/>
  <c r="C183" i="7"/>
  <c r="L187" i="7"/>
  <c r="J194" i="7"/>
  <c r="M204" i="7"/>
  <c r="M195" i="7" s="1"/>
  <c r="M194" i="7" s="1"/>
  <c r="C239" i="7"/>
  <c r="C244" i="7"/>
  <c r="C255" i="7"/>
  <c r="C275" i="7"/>
  <c r="F276" i="7"/>
  <c r="C277" i="7"/>
  <c r="F290" i="7"/>
  <c r="C296" i="7"/>
  <c r="J26" i="8"/>
  <c r="D53" i="8"/>
  <c r="E54" i="8"/>
  <c r="E53" i="8" s="1"/>
  <c r="O58" i="8"/>
  <c r="C65" i="8"/>
  <c r="K53" i="8"/>
  <c r="C81" i="8"/>
  <c r="C86" i="8"/>
  <c r="N83" i="8"/>
  <c r="C93" i="8"/>
  <c r="C99" i="8"/>
  <c r="C106" i="8"/>
  <c r="C111" i="8"/>
  <c r="H75" i="8"/>
  <c r="C134" i="8"/>
  <c r="K130" i="8"/>
  <c r="C139" i="8"/>
  <c r="C147" i="8"/>
  <c r="C154" i="8"/>
  <c r="C159" i="8"/>
  <c r="C169" i="8"/>
  <c r="K173" i="8"/>
  <c r="C227" i="8"/>
  <c r="M231" i="8"/>
  <c r="L264" i="8"/>
  <c r="I270" i="8"/>
  <c r="O58" i="9"/>
  <c r="C70" i="9"/>
  <c r="C78" i="9"/>
  <c r="C82" i="9"/>
  <c r="L95" i="9"/>
  <c r="C108" i="9"/>
  <c r="C109" i="9"/>
  <c r="C114" i="9"/>
  <c r="C117" i="9"/>
  <c r="L116" i="9"/>
  <c r="C139" i="9"/>
  <c r="C147" i="9"/>
  <c r="C159" i="9"/>
  <c r="C171" i="9"/>
  <c r="L187" i="9"/>
  <c r="M187" i="9"/>
  <c r="I198" i="9"/>
  <c r="I196" i="9" s="1"/>
  <c r="K204" i="9"/>
  <c r="K195" i="9" s="1"/>
  <c r="K194" i="9" s="1"/>
  <c r="C223" i="9"/>
  <c r="C228" i="9"/>
  <c r="I238" i="9"/>
  <c r="I259" i="9"/>
  <c r="J259" i="9"/>
  <c r="C265" i="9"/>
  <c r="C273" i="9"/>
  <c r="O272" i="9"/>
  <c r="L276" i="9"/>
  <c r="C280" i="9"/>
  <c r="C295" i="9"/>
  <c r="D20" i="10"/>
  <c r="H20" i="10"/>
  <c r="C61" i="10"/>
  <c r="C66" i="10"/>
  <c r="C73" i="10"/>
  <c r="N76" i="10"/>
  <c r="G76" i="10"/>
  <c r="F84" i="10"/>
  <c r="C87" i="10"/>
  <c r="O84" i="10"/>
  <c r="C94" i="10"/>
  <c r="F95" i="10"/>
  <c r="C99" i="10"/>
  <c r="C143" i="10"/>
  <c r="C146" i="10"/>
  <c r="C161" i="10"/>
  <c r="M174" i="10"/>
  <c r="M173" i="10" s="1"/>
  <c r="C190" i="10"/>
  <c r="C200" i="10"/>
  <c r="C201" i="10"/>
  <c r="C202" i="10"/>
  <c r="C210" i="10"/>
  <c r="K204" i="10"/>
  <c r="K195" i="10" s="1"/>
  <c r="D230" i="10"/>
  <c r="C237" i="10"/>
  <c r="C257" i="10"/>
  <c r="C258" i="10"/>
  <c r="C266" i="10"/>
  <c r="O264" i="10"/>
  <c r="I290" i="10"/>
  <c r="C278" i="7"/>
  <c r="C291" i="7"/>
  <c r="C294" i="7"/>
  <c r="L27" i="8"/>
  <c r="C27" i="8" s="1"/>
  <c r="L36" i="8"/>
  <c r="C36" i="8" s="1"/>
  <c r="C57" i="8"/>
  <c r="G53" i="8"/>
  <c r="L67" i="8"/>
  <c r="C74" i="8"/>
  <c r="C79" i="8"/>
  <c r="J83" i="8"/>
  <c r="O89" i="8"/>
  <c r="C121" i="8"/>
  <c r="C129" i="8"/>
  <c r="D75" i="8"/>
  <c r="G130" i="8"/>
  <c r="N130" i="8"/>
  <c r="E75" i="8"/>
  <c r="O166" i="8"/>
  <c r="O165" i="8" s="1"/>
  <c r="L174" i="8"/>
  <c r="C181" i="8"/>
  <c r="G173" i="8"/>
  <c r="C186" i="8"/>
  <c r="C189" i="8"/>
  <c r="E195" i="8"/>
  <c r="E194" i="8" s="1"/>
  <c r="H195" i="8"/>
  <c r="C209" i="8"/>
  <c r="E204" i="8"/>
  <c r="C218" i="8"/>
  <c r="C224" i="8"/>
  <c r="C232" i="8"/>
  <c r="E231" i="8"/>
  <c r="E230" i="8" s="1"/>
  <c r="C239" i="8"/>
  <c r="C258" i="8"/>
  <c r="O264" i="8"/>
  <c r="C279" i="8"/>
  <c r="C280" i="8"/>
  <c r="D269" i="8"/>
  <c r="H269" i="8"/>
  <c r="C281" i="8"/>
  <c r="C64" i="9"/>
  <c r="C72" i="9"/>
  <c r="C73" i="9"/>
  <c r="N83" i="9"/>
  <c r="N75" i="9" s="1"/>
  <c r="L89" i="9"/>
  <c r="L83" i="9" s="1"/>
  <c r="F95" i="9"/>
  <c r="C99" i="9"/>
  <c r="C111" i="9"/>
  <c r="C119" i="9"/>
  <c r="M130" i="9"/>
  <c r="E174" i="9"/>
  <c r="E173" i="9" s="1"/>
  <c r="C180" i="9"/>
  <c r="C181" i="9"/>
  <c r="C190" i="9"/>
  <c r="C211" i="9"/>
  <c r="I216" i="9"/>
  <c r="C222" i="9"/>
  <c r="C225" i="9"/>
  <c r="C229" i="9"/>
  <c r="C232" i="9"/>
  <c r="J230" i="9"/>
  <c r="O238" i="9"/>
  <c r="C248" i="9"/>
  <c r="O260" i="9"/>
  <c r="O259" i="9" s="1"/>
  <c r="I270" i="9"/>
  <c r="I269" i="9" s="1"/>
  <c r="C279" i="9"/>
  <c r="C293" i="9"/>
  <c r="O21" i="10"/>
  <c r="L27" i="10"/>
  <c r="C27" i="10" s="1"/>
  <c r="J26" i="10"/>
  <c r="J20" i="10" s="1"/>
  <c r="F41" i="10"/>
  <c r="C41" i="10" s="1"/>
  <c r="O45" i="10"/>
  <c r="J53" i="10"/>
  <c r="L103" i="10"/>
  <c r="I112" i="10"/>
  <c r="H83" i="10"/>
  <c r="J130" i="10"/>
  <c r="C163" i="10"/>
  <c r="C164" i="10"/>
  <c r="I179" i="10"/>
  <c r="I198" i="10"/>
  <c r="I205" i="10"/>
  <c r="C220" i="10"/>
  <c r="C225" i="10"/>
  <c r="C226" i="10"/>
  <c r="G204" i="10"/>
  <c r="G195" i="10" s="1"/>
  <c r="E230" i="10"/>
  <c r="L246" i="10"/>
  <c r="C285" i="10"/>
  <c r="C292" i="10"/>
  <c r="F283" i="7"/>
  <c r="L290" i="7"/>
  <c r="L288" i="7" s="1"/>
  <c r="C298" i="7"/>
  <c r="C24" i="8"/>
  <c r="C32" i="8"/>
  <c r="C56" i="8"/>
  <c r="C62" i="8"/>
  <c r="C73" i="8"/>
  <c r="G75" i="8"/>
  <c r="C78" i="8"/>
  <c r="C90" i="8"/>
  <c r="C97" i="8"/>
  <c r="C102" i="8"/>
  <c r="C109" i="8"/>
  <c r="C114" i="8"/>
  <c r="C119" i="8"/>
  <c r="C126" i="8"/>
  <c r="C137" i="8"/>
  <c r="J130" i="8"/>
  <c r="C145" i="8"/>
  <c r="C150" i="8"/>
  <c r="C157" i="8"/>
  <c r="C162" i="8"/>
  <c r="C171" i="8"/>
  <c r="C178" i="8"/>
  <c r="C185" i="8"/>
  <c r="C198" i="8"/>
  <c r="D195" i="8"/>
  <c r="D194" i="8" s="1"/>
  <c r="C207" i="8"/>
  <c r="O205" i="8"/>
  <c r="O204" i="8" s="1"/>
  <c r="C214" i="8"/>
  <c r="C217" i="8"/>
  <c r="C222" i="8"/>
  <c r="F235" i="8"/>
  <c r="C244" i="8"/>
  <c r="C250" i="8"/>
  <c r="O252" i="8"/>
  <c r="O251" i="8" s="1"/>
  <c r="C257" i="8"/>
  <c r="C262" i="8"/>
  <c r="C267" i="8"/>
  <c r="C268" i="8"/>
  <c r="C284" i="8"/>
  <c r="C285" i="8"/>
  <c r="C291" i="8"/>
  <c r="O290" i="8"/>
  <c r="J26" i="9"/>
  <c r="J20" i="9" s="1"/>
  <c r="N54" i="9"/>
  <c r="N53" i="9" s="1"/>
  <c r="I58" i="9"/>
  <c r="I54" i="9" s="1"/>
  <c r="C62" i="9"/>
  <c r="C68" i="9"/>
  <c r="C81" i="9"/>
  <c r="C88" i="9"/>
  <c r="F89" i="9"/>
  <c r="C92" i="9"/>
  <c r="C121" i="9"/>
  <c r="O122" i="9"/>
  <c r="C128" i="9"/>
  <c r="O136" i="9"/>
  <c r="C153" i="9"/>
  <c r="G130" i="9"/>
  <c r="C164" i="9"/>
  <c r="L175" i="9"/>
  <c r="L174" i="9" s="1"/>
  <c r="L173" i="9" s="1"/>
  <c r="I179" i="9"/>
  <c r="O198" i="9"/>
  <c r="O196" i="9" s="1"/>
  <c r="D230" i="9"/>
  <c r="D194" i="9" s="1"/>
  <c r="C241" i="9"/>
  <c r="C242" i="9"/>
  <c r="I252" i="9"/>
  <c r="I251" i="9" s="1"/>
  <c r="O276" i="9"/>
  <c r="H269" i="9"/>
  <c r="C292" i="9"/>
  <c r="L36" i="10"/>
  <c r="C36" i="10" s="1"/>
  <c r="E54" i="10"/>
  <c r="E53" i="10" s="1"/>
  <c r="C63" i="10"/>
  <c r="K53" i="10"/>
  <c r="C79" i="10"/>
  <c r="C97" i="10"/>
  <c r="C107" i="10"/>
  <c r="C108" i="10"/>
  <c r="C114" i="10"/>
  <c r="I116" i="10"/>
  <c r="C127" i="10"/>
  <c r="L131" i="10"/>
  <c r="C142" i="10"/>
  <c r="C147" i="10"/>
  <c r="C148" i="10"/>
  <c r="O166" i="10"/>
  <c r="O165" i="10" s="1"/>
  <c r="C185" i="10"/>
  <c r="I196" i="10"/>
  <c r="L205" i="10"/>
  <c r="C212" i="10"/>
  <c r="O216" i="10"/>
  <c r="K230" i="10"/>
  <c r="C235" i="10"/>
  <c r="C245" i="10"/>
  <c r="C261" i="10"/>
  <c r="C262" i="10"/>
  <c r="O260" i="10"/>
  <c r="O259" i="10" s="1"/>
  <c r="L264" i="10"/>
  <c r="C264" i="10" s="1"/>
  <c r="C280" i="10"/>
  <c r="I283" i="10"/>
  <c r="C296" i="10"/>
  <c r="E20" i="8"/>
  <c r="H20" i="8"/>
  <c r="H52" i="8"/>
  <c r="C61" i="8"/>
  <c r="C87" i="8"/>
  <c r="C94" i="8"/>
  <c r="C96" i="8"/>
  <c r="C101" i="8"/>
  <c r="F103" i="8"/>
  <c r="C107" i="8"/>
  <c r="C113" i="8"/>
  <c r="C118" i="8"/>
  <c r="C125" i="8"/>
  <c r="C135" i="8"/>
  <c r="C143" i="8"/>
  <c r="C149" i="8"/>
  <c r="C155" i="8"/>
  <c r="C161" i="8"/>
  <c r="M75" i="8"/>
  <c r="C170" i="8"/>
  <c r="C177" i="8"/>
  <c r="C183" i="8"/>
  <c r="C201" i="8"/>
  <c r="C206" i="8"/>
  <c r="C212" i="8"/>
  <c r="C221" i="8"/>
  <c r="H230" i="8"/>
  <c r="F233" i="8"/>
  <c r="C233" i="8" s="1"/>
  <c r="I264" i="8"/>
  <c r="L276" i="8"/>
  <c r="C44" i="9"/>
  <c r="J53" i="9"/>
  <c r="L58" i="9"/>
  <c r="L54" i="9" s="1"/>
  <c r="L53" i="9" s="1"/>
  <c r="L76" i="9"/>
  <c r="C122" i="9"/>
  <c r="L131" i="9"/>
  <c r="K130" i="9"/>
  <c r="L144" i="9"/>
  <c r="K173" i="9"/>
  <c r="C189" i="9"/>
  <c r="O204" i="9"/>
  <c r="L205" i="9"/>
  <c r="O216" i="9"/>
  <c r="M231" i="9"/>
  <c r="M230" i="9" s="1"/>
  <c r="M194" i="9" s="1"/>
  <c r="C275" i="9"/>
  <c r="C32" i="10"/>
  <c r="G20" i="10"/>
  <c r="C57" i="10"/>
  <c r="M54" i="10"/>
  <c r="M53" i="10" s="1"/>
  <c r="G53" i="10"/>
  <c r="C74" i="10"/>
  <c r="C101" i="10"/>
  <c r="M83" i="10"/>
  <c r="C118" i="10"/>
  <c r="E130" i="10"/>
  <c r="C133" i="10"/>
  <c r="I136" i="10"/>
  <c r="C159" i="10"/>
  <c r="C162" i="10"/>
  <c r="I166" i="10"/>
  <c r="I165" i="10" s="1"/>
  <c r="C171" i="10"/>
  <c r="C172" i="10"/>
  <c r="L187" i="10"/>
  <c r="F198" i="10"/>
  <c r="F196" i="10" s="1"/>
  <c r="C196" i="10" s="1"/>
  <c r="C218" i="10"/>
  <c r="L238" i="10"/>
  <c r="O252" i="10"/>
  <c r="O251" i="10" s="1"/>
  <c r="I270" i="10"/>
  <c r="I269" i="10" s="1"/>
  <c r="C277" i="10"/>
  <c r="C278" i="10"/>
  <c r="O276" i="10"/>
  <c r="O270" i="10" s="1"/>
  <c r="O269" i="10" s="1"/>
  <c r="F290" i="10"/>
  <c r="C294" i="10"/>
  <c r="I20" i="6"/>
  <c r="O53" i="6"/>
  <c r="L289" i="6"/>
  <c r="M52" i="6"/>
  <c r="M51" i="6" s="1"/>
  <c r="M50" i="6" s="1"/>
  <c r="O20" i="6"/>
  <c r="O289" i="6"/>
  <c r="O288" i="6" s="1"/>
  <c r="L26" i="6"/>
  <c r="L20" i="6" s="1"/>
  <c r="C27" i="6"/>
  <c r="N52" i="6"/>
  <c r="N51" i="6" s="1"/>
  <c r="N50" i="6" s="1"/>
  <c r="C77" i="6"/>
  <c r="F76" i="6"/>
  <c r="O75" i="6"/>
  <c r="O83" i="6"/>
  <c r="O130" i="6"/>
  <c r="C144" i="6"/>
  <c r="I187" i="6"/>
  <c r="K194" i="6"/>
  <c r="F231" i="6"/>
  <c r="C233" i="6"/>
  <c r="L259" i="6"/>
  <c r="C264" i="6"/>
  <c r="G286" i="6"/>
  <c r="C272" i="6"/>
  <c r="F270" i="6"/>
  <c r="O270" i="6"/>
  <c r="O269" i="6" s="1"/>
  <c r="K20" i="7"/>
  <c r="C45" i="7"/>
  <c r="C188" i="6"/>
  <c r="C252" i="6"/>
  <c r="F251" i="6"/>
  <c r="C251" i="6" s="1"/>
  <c r="M286" i="6"/>
  <c r="F289" i="7"/>
  <c r="C21" i="7"/>
  <c r="O289" i="7"/>
  <c r="O20" i="7"/>
  <c r="F67" i="6"/>
  <c r="F165" i="6"/>
  <c r="E230" i="6"/>
  <c r="C260" i="6"/>
  <c r="F259" i="6"/>
  <c r="H286" i="6"/>
  <c r="K286" i="6"/>
  <c r="C281" i="6"/>
  <c r="N286" i="6"/>
  <c r="C27" i="7"/>
  <c r="L26" i="7"/>
  <c r="M287" i="6"/>
  <c r="C45" i="6"/>
  <c r="F54" i="6"/>
  <c r="C55" i="6"/>
  <c r="E75" i="6"/>
  <c r="E52" i="6" s="1"/>
  <c r="C122" i="6"/>
  <c r="C128" i="6"/>
  <c r="G51" i="6"/>
  <c r="L187" i="6"/>
  <c r="C192" i="6"/>
  <c r="F191" i="6"/>
  <c r="C191" i="6" s="1"/>
  <c r="E194" i="6"/>
  <c r="D195" i="6"/>
  <c r="D194" i="6" s="1"/>
  <c r="L204" i="6"/>
  <c r="L195" i="6" s="1"/>
  <c r="F204" i="6"/>
  <c r="O230" i="6"/>
  <c r="J286" i="6"/>
  <c r="O53" i="7"/>
  <c r="E20" i="6"/>
  <c r="M20" i="6"/>
  <c r="C28" i="6"/>
  <c r="C34" i="6"/>
  <c r="C37" i="6"/>
  <c r="C42" i="6"/>
  <c r="C46" i="6"/>
  <c r="L69" i="6"/>
  <c r="C69" i="6" s="1"/>
  <c r="C70" i="6"/>
  <c r="C78" i="6"/>
  <c r="I80" i="6"/>
  <c r="I76" i="6" s="1"/>
  <c r="I84" i="6"/>
  <c r="L89" i="6"/>
  <c r="C89" i="6" s="1"/>
  <c r="C90" i="6"/>
  <c r="F95" i="6"/>
  <c r="F103" i="6"/>
  <c r="I112" i="6"/>
  <c r="C112" i="6" s="1"/>
  <c r="I116" i="6"/>
  <c r="C116" i="6" s="1"/>
  <c r="C129" i="6"/>
  <c r="F130" i="6"/>
  <c r="I131" i="6"/>
  <c r="C137" i="6"/>
  <c r="C145" i="6"/>
  <c r="I151" i="6"/>
  <c r="C151" i="6" s="1"/>
  <c r="C161" i="6"/>
  <c r="F174" i="6"/>
  <c r="I175" i="6"/>
  <c r="C175" i="6" s="1"/>
  <c r="I179" i="6"/>
  <c r="C179" i="6" s="1"/>
  <c r="C185" i="6"/>
  <c r="C189" i="6"/>
  <c r="C193" i="6"/>
  <c r="C197" i="6"/>
  <c r="F198" i="6"/>
  <c r="C209" i="6"/>
  <c r="C217" i="6"/>
  <c r="I227" i="6"/>
  <c r="C227" i="6" s="1"/>
  <c r="I235" i="6"/>
  <c r="C235" i="6" s="1"/>
  <c r="C253" i="6"/>
  <c r="C261" i="6"/>
  <c r="C265" i="6"/>
  <c r="C273" i="6"/>
  <c r="L276" i="6"/>
  <c r="C276" i="6" s="1"/>
  <c r="C277" i="6"/>
  <c r="I283" i="6"/>
  <c r="C283" i="6" s="1"/>
  <c r="F290" i="6"/>
  <c r="C297" i="6"/>
  <c r="E20" i="7"/>
  <c r="I20" i="7"/>
  <c r="M20" i="7"/>
  <c r="C22" i="7"/>
  <c r="F58" i="7"/>
  <c r="F54" i="7" s="1"/>
  <c r="C68" i="7"/>
  <c r="C72" i="7"/>
  <c r="L77" i="7"/>
  <c r="L76" i="7" s="1"/>
  <c r="C77" i="7"/>
  <c r="E83" i="7"/>
  <c r="E75" i="7" s="1"/>
  <c r="F84" i="7"/>
  <c r="C85" i="7"/>
  <c r="O83" i="7"/>
  <c r="C92" i="7"/>
  <c r="I89" i="7"/>
  <c r="C131" i="7"/>
  <c r="F130" i="7"/>
  <c r="O130" i="7"/>
  <c r="C151" i="7"/>
  <c r="L174" i="7"/>
  <c r="L173" i="7" s="1"/>
  <c r="C179" i="7"/>
  <c r="C184" i="7"/>
  <c r="F191" i="7"/>
  <c r="C191" i="7" s="1"/>
  <c r="C192" i="7"/>
  <c r="G195" i="7"/>
  <c r="G194" i="7" s="1"/>
  <c r="E194" i="7"/>
  <c r="F231" i="7"/>
  <c r="D230" i="7"/>
  <c r="D194" i="7" s="1"/>
  <c r="O270" i="7"/>
  <c r="O269" i="7" s="1"/>
  <c r="O194" i="7" s="1"/>
  <c r="F80" i="7"/>
  <c r="C80" i="7" s="1"/>
  <c r="C81" i="7"/>
  <c r="F204" i="7"/>
  <c r="F195" i="7" s="1"/>
  <c r="F251" i="7"/>
  <c r="N286" i="7"/>
  <c r="F270" i="7"/>
  <c r="C272" i="7"/>
  <c r="L67" i="6"/>
  <c r="L53" i="6" s="1"/>
  <c r="L95" i="6"/>
  <c r="L103" i="6"/>
  <c r="C155" i="6"/>
  <c r="L166" i="6"/>
  <c r="L165" i="6" s="1"/>
  <c r="I205" i="6"/>
  <c r="C205" i="6" s="1"/>
  <c r="L238" i="6"/>
  <c r="L246" i="6"/>
  <c r="L270" i="6"/>
  <c r="L269" i="6" s="1"/>
  <c r="L290" i="6"/>
  <c r="L58" i="7"/>
  <c r="L54" i="7" s="1"/>
  <c r="L69" i="7"/>
  <c r="L67" i="7" s="1"/>
  <c r="F95" i="7"/>
  <c r="C96" i="7"/>
  <c r="I95" i="7"/>
  <c r="C175" i="7"/>
  <c r="F174" i="7"/>
  <c r="F187" i="7"/>
  <c r="C187" i="7" s="1"/>
  <c r="C188" i="7"/>
  <c r="F259" i="7"/>
  <c r="C283" i="7"/>
  <c r="C21" i="6"/>
  <c r="I95" i="6"/>
  <c r="I103" i="6"/>
  <c r="I166" i="6"/>
  <c r="I165" i="6" s="1"/>
  <c r="I198" i="6"/>
  <c r="I196" i="6" s="1"/>
  <c r="I238" i="6"/>
  <c r="I246" i="6"/>
  <c r="I231" i="6" s="1"/>
  <c r="I230" i="6" s="1"/>
  <c r="C64" i="7"/>
  <c r="C65" i="7"/>
  <c r="I69" i="7"/>
  <c r="C73" i="7"/>
  <c r="M75" i="7"/>
  <c r="M286" i="7" s="1"/>
  <c r="O76" i="7"/>
  <c r="I84" i="7"/>
  <c r="C87" i="7"/>
  <c r="L84" i="7"/>
  <c r="L89" i="7"/>
  <c r="C89" i="7"/>
  <c r="L95" i="7"/>
  <c r="C112" i="7"/>
  <c r="D187" i="7"/>
  <c r="K195" i="7"/>
  <c r="K194" i="7" s="1"/>
  <c r="K51" i="7" s="1"/>
  <c r="H230" i="7"/>
  <c r="H286" i="7" s="1"/>
  <c r="C235" i="7"/>
  <c r="J286" i="7"/>
  <c r="I103" i="7"/>
  <c r="C103" i="7" s="1"/>
  <c r="C113" i="7"/>
  <c r="C117" i="7"/>
  <c r="C132" i="7"/>
  <c r="C152" i="7"/>
  <c r="F165" i="7"/>
  <c r="I166" i="7"/>
  <c r="I165" i="7" s="1"/>
  <c r="C176" i="7"/>
  <c r="C180" i="7"/>
  <c r="I198" i="7"/>
  <c r="I196" i="7" s="1"/>
  <c r="C196" i="7" s="1"/>
  <c r="C228" i="7"/>
  <c r="C232" i="7"/>
  <c r="C236" i="7"/>
  <c r="I238" i="7"/>
  <c r="C238" i="7" s="1"/>
  <c r="I246" i="7"/>
  <c r="C246" i="7" s="1"/>
  <c r="C284" i="7"/>
  <c r="C292" i="7"/>
  <c r="O20" i="8"/>
  <c r="F289" i="8"/>
  <c r="F20" i="8"/>
  <c r="C23" i="8"/>
  <c r="M52" i="8"/>
  <c r="O54" i="8"/>
  <c r="O53" i="8" s="1"/>
  <c r="L58" i="8"/>
  <c r="L54" i="8" s="1"/>
  <c r="L53" i="8" s="1"/>
  <c r="F69" i="8"/>
  <c r="C70" i="8"/>
  <c r="I69" i="8"/>
  <c r="I67" i="8" s="1"/>
  <c r="I53" i="8" s="1"/>
  <c r="K75" i="8"/>
  <c r="K52" i="8" s="1"/>
  <c r="J75" i="8"/>
  <c r="C122" i="8"/>
  <c r="O174" i="8"/>
  <c r="O173" i="8" s="1"/>
  <c r="F191" i="8"/>
  <c r="C22" i="8"/>
  <c r="I21" i="8"/>
  <c r="J52" i="8"/>
  <c r="C55" i="8"/>
  <c r="C166" i="8"/>
  <c r="F165" i="8"/>
  <c r="C165" i="8" s="1"/>
  <c r="F174" i="8"/>
  <c r="L122" i="7"/>
  <c r="F125" i="7"/>
  <c r="C125" i="7" s="1"/>
  <c r="I136" i="7"/>
  <c r="C136" i="7" s="1"/>
  <c r="L141" i="7"/>
  <c r="L130" i="7" s="1"/>
  <c r="I144" i="7"/>
  <c r="C144" i="7" s="1"/>
  <c r="L205" i="7"/>
  <c r="L204" i="7" s="1"/>
  <c r="L195" i="7" s="1"/>
  <c r="I216" i="7"/>
  <c r="C216" i="7" s="1"/>
  <c r="L233" i="7"/>
  <c r="L231" i="7" s="1"/>
  <c r="L230" i="7" s="1"/>
  <c r="I252" i="7"/>
  <c r="I251" i="7" s="1"/>
  <c r="I260" i="7"/>
  <c r="C260" i="7" s="1"/>
  <c r="I264" i="7"/>
  <c r="C264" i="7" s="1"/>
  <c r="I276" i="7"/>
  <c r="I270" i="7" s="1"/>
  <c r="I269" i="7" s="1"/>
  <c r="L281" i="7"/>
  <c r="L269" i="7" s="1"/>
  <c r="D20" i="8"/>
  <c r="N289" i="8"/>
  <c r="N288" i="8" s="1"/>
  <c r="N20" i="8"/>
  <c r="L26" i="8"/>
  <c r="C44" i="8"/>
  <c r="I43" i="8"/>
  <c r="C43" i="8" s="1"/>
  <c r="C45" i="8"/>
  <c r="F58" i="8"/>
  <c r="C58" i="8" s="1"/>
  <c r="C59" i="8"/>
  <c r="F67" i="8"/>
  <c r="O83" i="8"/>
  <c r="O75" i="8" s="1"/>
  <c r="I122" i="7"/>
  <c r="I141" i="7"/>
  <c r="C141" i="7" s="1"/>
  <c r="I205" i="7"/>
  <c r="I204" i="7" s="1"/>
  <c r="F288" i="7"/>
  <c r="O290" i="7"/>
  <c r="C290" i="7" s="1"/>
  <c r="G20" i="8"/>
  <c r="J289" i="8"/>
  <c r="J288" i="8" s="1"/>
  <c r="J20" i="8"/>
  <c r="N75" i="8"/>
  <c r="N52" i="8" s="1"/>
  <c r="F83" i="8"/>
  <c r="F130" i="8"/>
  <c r="C141" i="8"/>
  <c r="F187" i="8"/>
  <c r="F76" i="8"/>
  <c r="I77" i="8"/>
  <c r="C77" i="8" s="1"/>
  <c r="I89" i="8"/>
  <c r="C89" i="8" s="1"/>
  <c r="C123" i="8"/>
  <c r="I141" i="8"/>
  <c r="C167" i="8"/>
  <c r="C211" i="8"/>
  <c r="I216" i="8"/>
  <c r="F216" i="8"/>
  <c r="C223" i="8"/>
  <c r="J231" i="8"/>
  <c r="J230" i="8" s="1"/>
  <c r="C236" i="8"/>
  <c r="O235" i="8"/>
  <c r="I238" i="8"/>
  <c r="I231" i="8" s="1"/>
  <c r="L238" i="8"/>
  <c r="C243" i="8"/>
  <c r="F246" i="8"/>
  <c r="F231" i="8" s="1"/>
  <c r="I260" i="8"/>
  <c r="M259" i="8"/>
  <c r="M230" i="8" s="1"/>
  <c r="C271" i="8"/>
  <c r="I269" i="8"/>
  <c r="M270" i="8"/>
  <c r="M269" i="8" s="1"/>
  <c r="C277" i="8"/>
  <c r="F276" i="8"/>
  <c r="D286" i="8"/>
  <c r="H286" i="8"/>
  <c r="C22" i="9"/>
  <c r="F21" i="9"/>
  <c r="O195" i="8"/>
  <c r="C235" i="8"/>
  <c r="F252" i="8"/>
  <c r="C253" i="8"/>
  <c r="C265" i="8"/>
  <c r="F264" i="8"/>
  <c r="E286" i="8"/>
  <c r="C293" i="8"/>
  <c r="F290" i="8"/>
  <c r="L80" i="8"/>
  <c r="L76" i="8" s="1"/>
  <c r="L84" i="8"/>
  <c r="I95" i="8"/>
  <c r="C95" i="8" s="1"/>
  <c r="I103" i="8"/>
  <c r="C103" i="8" s="1"/>
  <c r="L112" i="8"/>
  <c r="L116" i="8"/>
  <c r="L128" i="8"/>
  <c r="C128" i="8" s="1"/>
  <c r="I131" i="8"/>
  <c r="L136" i="8"/>
  <c r="L130" i="8" s="1"/>
  <c r="L144" i="8"/>
  <c r="I151" i="8"/>
  <c r="C151" i="8" s="1"/>
  <c r="L160" i="8"/>
  <c r="I175" i="8"/>
  <c r="I179" i="8"/>
  <c r="C179" i="8" s="1"/>
  <c r="L184" i="8"/>
  <c r="L173" i="8" s="1"/>
  <c r="L188" i="8"/>
  <c r="L192" i="8"/>
  <c r="L191" i="8" s="1"/>
  <c r="C197" i="8"/>
  <c r="J204" i="8"/>
  <c r="J195" i="8" s="1"/>
  <c r="J194" i="8" s="1"/>
  <c r="N204" i="8"/>
  <c r="N195" i="8" s="1"/>
  <c r="I205" i="8"/>
  <c r="I204" i="8" s="1"/>
  <c r="I195" i="8" s="1"/>
  <c r="G230" i="8"/>
  <c r="G194" i="8" s="1"/>
  <c r="I251" i="8"/>
  <c r="O259" i="8"/>
  <c r="L270" i="8"/>
  <c r="L269" i="8" s="1"/>
  <c r="C273" i="8"/>
  <c r="F272" i="8"/>
  <c r="I80" i="8"/>
  <c r="C80" i="8" s="1"/>
  <c r="I84" i="8"/>
  <c r="I112" i="8"/>
  <c r="I116" i="8"/>
  <c r="C116" i="8" s="1"/>
  <c r="I136" i="8"/>
  <c r="C136" i="8" s="1"/>
  <c r="I144" i="8"/>
  <c r="C144" i="8" s="1"/>
  <c r="I160" i="8"/>
  <c r="I184" i="8"/>
  <c r="C184" i="8" s="1"/>
  <c r="I188" i="8"/>
  <c r="I187" i="8" s="1"/>
  <c r="F196" i="8"/>
  <c r="C199" i="8"/>
  <c r="F205" i="8"/>
  <c r="C215" i="8"/>
  <c r="L216" i="8"/>
  <c r="L204" i="8" s="1"/>
  <c r="L195" i="8" s="1"/>
  <c r="C229" i="8"/>
  <c r="C241" i="8"/>
  <c r="L246" i="8"/>
  <c r="L260" i="8"/>
  <c r="L259" i="8" s="1"/>
  <c r="C28" i="9"/>
  <c r="L27" i="9"/>
  <c r="O231" i="8"/>
  <c r="K231" i="8"/>
  <c r="K230" i="8" s="1"/>
  <c r="K286" i="8" s="1"/>
  <c r="C247" i="8"/>
  <c r="C263" i="8"/>
  <c r="C275" i="8"/>
  <c r="O276" i="8"/>
  <c r="O270" i="8" s="1"/>
  <c r="O269" i="8" s="1"/>
  <c r="L290" i="8"/>
  <c r="L288" i="8" s="1"/>
  <c r="I20" i="9"/>
  <c r="M289" i="9"/>
  <c r="M288" i="9" s="1"/>
  <c r="M20" i="9"/>
  <c r="C24" i="9"/>
  <c r="F43" i="9"/>
  <c r="C43" i="9" s="1"/>
  <c r="C46" i="9"/>
  <c r="O45" i="9"/>
  <c r="O54" i="9"/>
  <c r="H76" i="9"/>
  <c r="M83" i="9"/>
  <c r="M75" i="9" s="1"/>
  <c r="M52" i="9" s="1"/>
  <c r="M51" i="9" s="1"/>
  <c r="M50" i="9" s="1"/>
  <c r="I89" i="9"/>
  <c r="C90" i="9"/>
  <c r="I95" i="9"/>
  <c r="C102" i="9"/>
  <c r="E83" i="9"/>
  <c r="H130" i="9"/>
  <c r="C134" i="9"/>
  <c r="E130" i="9"/>
  <c r="O144" i="9"/>
  <c r="I144" i="9"/>
  <c r="C150" i="9"/>
  <c r="C177" i="9"/>
  <c r="C184" i="9"/>
  <c r="H195" i="9"/>
  <c r="H194" i="9" s="1"/>
  <c r="C197" i="9"/>
  <c r="C209" i="9"/>
  <c r="N230" i="9"/>
  <c r="E289" i="9"/>
  <c r="E288" i="9" s="1"/>
  <c r="E20" i="9"/>
  <c r="O21" i="9"/>
  <c r="C42" i="9"/>
  <c r="F41" i="9"/>
  <c r="C41" i="9" s="1"/>
  <c r="C57" i="9"/>
  <c r="C66" i="9"/>
  <c r="O84" i="9"/>
  <c r="C152" i="9"/>
  <c r="C178" i="9"/>
  <c r="I175" i="9"/>
  <c r="I174" i="9" s="1"/>
  <c r="I173" i="9" s="1"/>
  <c r="C186" i="9"/>
  <c r="I184" i="9"/>
  <c r="F192" i="9"/>
  <c r="C193" i="9"/>
  <c r="C198" i="9"/>
  <c r="C59" i="9"/>
  <c r="F58" i="9"/>
  <c r="C58" i="9" s="1"/>
  <c r="F84" i="9"/>
  <c r="C85" i="9"/>
  <c r="C132" i="9"/>
  <c r="F131" i="9"/>
  <c r="C217" i="9"/>
  <c r="F216" i="9"/>
  <c r="C237" i="9"/>
  <c r="F235" i="9"/>
  <c r="C283" i="8"/>
  <c r="C292" i="8"/>
  <c r="I290" i="8"/>
  <c r="C295" i="8"/>
  <c r="C297" i="8"/>
  <c r="F288" i="8"/>
  <c r="O288" i="8"/>
  <c r="C34" i="9"/>
  <c r="L33" i="9"/>
  <c r="C33" i="9" s="1"/>
  <c r="C37" i="9"/>
  <c r="L36" i="9"/>
  <c r="C36" i="9" s="1"/>
  <c r="C61" i="9"/>
  <c r="C79" i="9"/>
  <c r="F77" i="9"/>
  <c r="J83" i="9"/>
  <c r="J75" i="9" s="1"/>
  <c r="J52" i="9" s="1"/>
  <c r="C101" i="9"/>
  <c r="C149" i="9"/>
  <c r="C166" i="9"/>
  <c r="F165" i="9"/>
  <c r="C165" i="9" s="1"/>
  <c r="H187" i="9"/>
  <c r="C207" i="9"/>
  <c r="F205" i="9"/>
  <c r="I246" i="9"/>
  <c r="C250" i="9"/>
  <c r="C253" i="9"/>
  <c r="F252" i="9"/>
  <c r="C261" i="9"/>
  <c r="F260" i="9"/>
  <c r="M286" i="9"/>
  <c r="C277" i="9"/>
  <c r="F276" i="9"/>
  <c r="C276" i="9" s="1"/>
  <c r="C281" i="9"/>
  <c r="L289" i="9"/>
  <c r="C62" i="10"/>
  <c r="I58" i="10"/>
  <c r="I54" i="10" s="1"/>
  <c r="C125" i="10"/>
  <c r="F122" i="10"/>
  <c r="C122" i="10" s="1"/>
  <c r="C298" i="10"/>
  <c r="G20" i="9"/>
  <c r="K20" i="9"/>
  <c r="N289" i="9"/>
  <c r="N288" i="9" s="1"/>
  <c r="C71" i="9"/>
  <c r="I80" i="9"/>
  <c r="C87" i="9"/>
  <c r="O95" i="9"/>
  <c r="C95" i="9" s="1"/>
  <c r="F103" i="9"/>
  <c r="C107" i="9"/>
  <c r="I112" i="9"/>
  <c r="F112" i="9"/>
  <c r="C127" i="9"/>
  <c r="C129" i="9"/>
  <c r="I131" i="9"/>
  <c r="C142" i="9"/>
  <c r="F151" i="9"/>
  <c r="C155" i="9"/>
  <c r="I160" i="9"/>
  <c r="C160" i="9" s="1"/>
  <c r="C167" i="9"/>
  <c r="D174" i="9"/>
  <c r="D173" i="9" s="1"/>
  <c r="D52" i="9" s="1"/>
  <c r="H174" i="9"/>
  <c r="H173" i="9" s="1"/>
  <c r="F179" i="9"/>
  <c r="C179" i="9" s="1"/>
  <c r="C183" i="9"/>
  <c r="C185" i="9"/>
  <c r="I188" i="9"/>
  <c r="C203" i="9"/>
  <c r="J204" i="9"/>
  <c r="J195" i="9" s="1"/>
  <c r="J194" i="9" s="1"/>
  <c r="N204" i="9"/>
  <c r="N195" i="9" s="1"/>
  <c r="I205" i="9"/>
  <c r="I204" i="9" s="1"/>
  <c r="I195" i="9" s="1"/>
  <c r="C215" i="9"/>
  <c r="C219" i="9"/>
  <c r="C220" i="9"/>
  <c r="O231" i="9"/>
  <c r="O230" i="9" s="1"/>
  <c r="G231" i="9"/>
  <c r="G230" i="9" s="1"/>
  <c r="L238" i="9"/>
  <c r="L231" i="9" s="1"/>
  <c r="C243" i="9"/>
  <c r="F246" i="9"/>
  <c r="C247" i="9"/>
  <c r="C255" i="9"/>
  <c r="C256" i="9"/>
  <c r="I289" i="10"/>
  <c r="K26" i="10"/>
  <c r="N20" i="10"/>
  <c r="C104" i="10"/>
  <c r="I103" i="10"/>
  <c r="I69" i="9"/>
  <c r="G83" i="9"/>
  <c r="G75" i="9" s="1"/>
  <c r="G52" i="9" s="1"/>
  <c r="K83" i="9"/>
  <c r="O103" i="9"/>
  <c r="C115" i="9"/>
  <c r="C123" i="9"/>
  <c r="C135" i="9"/>
  <c r="C143" i="9"/>
  <c r="O151" i="9"/>
  <c r="C163" i="9"/>
  <c r="O179" i="9"/>
  <c r="O174" i="9" s="1"/>
  <c r="O173" i="9" s="1"/>
  <c r="G195" i="9"/>
  <c r="F196" i="9"/>
  <c r="C199" i="9"/>
  <c r="L216" i="9"/>
  <c r="L204" i="9" s="1"/>
  <c r="L195" i="9" s="1"/>
  <c r="C221" i="9"/>
  <c r="E231" i="9"/>
  <c r="E230" i="9" s="1"/>
  <c r="E194" i="9" s="1"/>
  <c r="C245" i="9"/>
  <c r="C249" i="9"/>
  <c r="L252" i="9"/>
  <c r="L251" i="9" s="1"/>
  <c r="C257" i="9"/>
  <c r="L260" i="9"/>
  <c r="L259" i="9" s="1"/>
  <c r="L264" i="9"/>
  <c r="C267" i="9"/>
  <c r="C283" i="9"/>
  <c r="C82" i="10"/>
  <c r="I80" i="10"/>
  <c r="F165" i="10"/>
  <c r="C63" i="9"/>
  <c r="O67" i="9"/>
  <c r="K75" i="9"/>
  <c r="C91" i="9"/>
  <c r="F116" i="9"/>
  <c r="C116" i="9" s="1"/>
  <c r="O131" i="9"/>
  <c r="F136" i="9"/>
  <c r="C136" i="9" s="1"/>
  <c r="F144" i="9"/>
  <c r="C144" i="9" s="1"/>
  <c r="C175" i="9"/>
  <c r="C227" i="9"/>
  <c r="I231" i="9"/>
  <c r="I230" i="9" s="1"/>
  <c r="F238" i="9"/>
  <c r="C238" i="9" s="1"/>
  <c r="C239" i="9"/>
  <c r="L246" i="9"/>
  <c r="C264" i="9"/>
  <c r="C271" i="9"/>
  <c r="L270" i="9"/>
  <c r="L269" i="9" s="1"/>
  <c r="C272" i="9"/>
  <c r="I290" i="9"/>
  <c r="C297" i="9"/>
  <c r="I69" i="10"/>
  <c r="I67" i="10" s="1"/>
  <c r="C70" i="10"/>
  <c r="K75" i="10"/>
  <c r="K52" i="10" s="1"/>
  <c r="L151" i="10"/>
  <c r="C154" i="10"/>
  <c r="E270" i="9"/>
  <c r="E269" i="9" s="1"/>
  <c r="J286" i="9"/>
  <c r="M20" i="10"/>
  <c r="M289" i="10"/>
  <c r="M288" i="10" s="1"/>
  <c r="C44" i="10"/>
  <c r="I43" i="10"/>
  <c r="C43" i="10" s="1"/>
  <c r="H53" i="10"/>
  <c r="L55" i="10"/>
  <c r="L54" i="10" s="1"/>
  <c r="O67" i="10"/>
  <c r="O53" i="10" s="1"/>
  <c r="L69" i="10"/>
  <c r="L67" i="10" s="1"/>
  <c r="F76" i="10"/>
  <c r="C81" i="10"/>
  <c r="L80" i="10"/>
  <c r="L76" i="10" s="1"/>
  <c r="G83" i="10"/>
  <c r="G75" i="10" s="1"/>
  <c r="G52" i="10" s="1"/>
  <c r="C86" i="10"/>
  <c r="I84" i="10"/>
  <c r="N83" i="10"/>
  <c r="N75" i="10" s="1"/>
  <c r="D53" i="10"/>
  <c r="C59" i="10"/>
  <c r="F58" i="10"/>
  <c r="C58" i="10" s="1"/>
  <c r="F67" i="10"/>
  <c r="I77" i="10"/>
  <c r="I76" i="10" s="1"/>
  <c r="C78" i="10"/>
  <c r="C85" i="10"/>
  <c r="L84" i="10"/>
  <c r="J83" i="10"/>
  <c r="J75" i="10" s="1"/>
  <c r="J52" i="10" s="1"/>
  <c r="I130" i="10"/>
  <c r="C180" i="10"/>
  <c r="F179" i="10"/>
  <c r="C184" i="10"/>
  <c r="C268" i="9"/>
  <c r="I283" i="9"/>
  <c r="I289" i="9" s="1"/>
  <c r="C284" i="9"/>
  <c r="C291" i="9"/>
  <c r="L290" i="9"/>
  <c r="E289" i="10"/>
  <c r="E288" i="10" s="1"/>
  <c r="E20" i="10"/>
  <c r="C22" i="10"/>
  <c r="F21" i="10"/>
  <c r="O289" i="10"/>
  <c r="O20" i="10"/>
  <c r="F89" i="10"/>
  <c r="I89" i="10"/>
  <c r="C90" i="10"/>
  <c r="E83" i="10"/>
  <c r="E75" i="10" s="1"/>
  <c r="C105" i="10"/>
  <c r="F103" i="10"/>
  <c r="F128" i="10"/>
  <c r="C128" i="10" s="1"/>
  <c r="C129" i="10"/>
  <c r="H173" i="10"/>
  <c r="F251" i="10"/>
  <c r="C251" i="10" s="1"/>
  <c r="C252" i="10"/>
  <c r="O95" i="10"/>
  <c r="O83" i="10" s="1"/>
  <c r="F131" i="10"/>
  <c r="C132" i="10"/>
  <c r="C137" i="10"/>
  <c r="O136" i="10"/>
  <c r="C136" i="10" s="1"/>
  <c r="L166" i="10"/>
  <c r="L165" i="10" s="1"/>
  <c r="I174" i="10"/>
  <c r="I173" i="10" s="1"/>
  <c r="O175" i="10"/>
  <c r="L175" i="10"/>
  <c r="C178" i="10"/>
  <c r="C183" i="10"/>
  <c r="L270" i="10"/>
  <c r="L269" i="10" s="1"/>
  <c r="C45" i="10"/>
  <c r="L95" i="10"/>
  <c r="O103" i="10"/>
  <c r="C110" i="10"/>
  <c r="L112" i="10"/>
  <c r="C112" i="10" s="1"/>
  <c r="L116" i="10"/>
  <c r="F116" i="10"/>
  <c r="O144" i="10"/>
  <c r="C155" i="10"/>
  <c r="E174" i="10"/>
  <c r="E173" i="10" s="1"/>
  <c r="C176" i="10"/>
  <c r="F175" i="10"/>
  <c r="F191" i="10"/>
  <c r="C191" i="10" s="1"/>
  <c r="C192" i="10"/>
  <c r="M195" i="10"/>
  <c r="M194" i="10" s="1"/>
  <c r="K286" i="10"/>
  <c r="C91" i="10"/>
  <c r="I95" i="10"/>
  <c r="C95" i="10" s="1"/>
  <c r="C111" i="10"/>
  <c r="C115" i="10"/>
  <c r="C119" i="10"/>
  <c r="C120" i="10"/>
  <c r="C123" i="10"/>
  <c r="C124" i="10"/>
  <c r="D130" i="10"/>
  <c r="D75" i="10" s="1"/>
  <c r="H130" i="10"/>
  <c r="H75" i="10" s="1"/>
  <c r="M130" i="10"/>
  <c r="M75" i="10" s="1"/>
  <c r="M52" i="10" s="1"/>
  <c r="M51" i="10" s="1"/>
  <c r="C135" i="10"/>
  <c r="C139" i="10"/>
  <c r="C140" i="10"/>
  <c r="L141" i="10"/>
  <c r="C141" i="10" s="1"/>
  <c r="L144" i="10"/>
  <c r="F144" i="10"/>
  <c r="O151" i="10"/>
  <c r="C151" i="10" s="1"/>
  <c r="L160" i="10"/>
  <c r="C160" i="10" s="1"/>
  <c r="C167" i="10"/>
  <c r="O179" i="10"/>
  <c r="L179" i="10"/>
  <c r="C182" i="10"/>
  <c r="N195" i="10"/>
  <c r="O196" i="10"/>
  <c r="O204" i="10"/>
  <c r="L204" i="10"/>
  <c r="L195" i="10" s="1"/>
  <c r="N270" i="10"/>
  <c r="N269" i="10" s="1"/>
  <c r="C282" i="10"/>
  <c r="F281" i="10"/>
  <c r="C281" i="10" s="1"/>
  <c r="I288" i="10"/>
  <c r="J195" i="10"/>
  <c r="C197" i="10"/>
  <c r="D195" i="10"/>
  <c r="D194" i="10" s="1"/>
  <c r="H195" i="10"/>
  <c r="C198" i="10"/>
  <c r="C206" i="10"/>
  <c r="F205" i="10"/>
  <c r="C217" i="10"/>
  <c r="N230" i="10"/>
  <c r="L231" i="10"/>
  <c r="L230" i="10" s="1"/>
  <c r="C234" i="10"/>
  <c r="F233" i="10"/>
  <c r="O238" i="10"/>
  <c r="O231" i="10" s="1"/>
  <c r="O230" i="10" s="1"/>
  <c r="C249" i="10"/>
  <c r="F260" i="10"/>
  <c r="I259" i="10"/>
  <c r="J270" i="10"/>
  <c r="J269" i="10" s="1"/>
  <c r="J286" i="10" s="1"/>
  <c r="F276" i="10"/>
  <c r="C276" i="10" s="1"/>
  <c r="C284" i="10"/>
  <c r="L283" i="10"/>
  <c r="O290" i="10"/>
  <c r="I188" i="10"/>
  <c r="I187" i="10" s="1"/>
  <c r="C189" i="10"/>
  <c r="E194" i="10"/>
  <c r="C209" i="10"/>
  <c r="I216" i="10"/>
  <c r="I204" i="10" s="1"/>
  <c r="I195" i="10" s="1"/>
  <c r="C221" i="10"/>
  <c r="C228" i="10"/>
  <c r="C229" i="10"/>
  <c r="G230" i="10"/>
  <c r="G194" i="10" s="1"/>
  <c r="H231" i="10"/>
  <c r="H230" i="10" s="1"/>
  <c r="C241" i="10"/>
  <c r="C248" i="10"/>
  <c r="C253" i="10"/>
  <c r="L259" i="10"/>
  <c r="C265" i="10"/>
  <c r="C272" i="10"/>
  <c r="C273" i="10"/>
  <c r="L290" i="10"/>
  <c r="C290" i="10" s="1"/>
  <c r="C293" i="10"/>
  <c r="C236" i="10"/>
  <c r="I238" i="10"/>
  <c r="I231" i="10" s="1"/>
  <c r="I230" i="10" s="1"/>
  <c r="I246" i="10"/>
  <c r="F246" i="10"/>
  <c r="J50" i="7" l="1"/>
  <c r="J287" i="7"/>
  <c r="G52" i="7"/>
  <c r="G286" i="7"/>
  <c r="E75" i="9"/>
  <c r="E52" i="9" s="1"/>
  <c r="I83" i="9"/>
  <c r="C290" i="6"/>
  <c r="I130" i="6"/>
  <c r="D51" i="6"/>
  <c r="C80" i="6"/>
  <c r="H194" i="8"/>
  <c r="H51" i="8" s="1"/>
  <c r="L26" i="10"/>
  <c r="O270" i="9"/>
  <c r="O269" i="9" s="1"/>
  <c r="N194" i="10"/>
  <c r="E52" i="10"/>
  <c r="E51" i="10" s="1"/>
  <c r="G286" i="9"/>
  <c r="C216" i="9"/>
  <c r="F122" i="7"/>
  <c r="K286" i="7"/>
  <c r="G51" i="7"/>
  <c r="E51" i="6"/>
  <c r="O195" i="9"/>
  <c r="N52" i="9"/>
  <c r="K194" i="10"/>
  <c r="L194" i="10"/>
  <c r="C188" i="10"/>
  <c r="O174" i="10"/>
  <c r="O173" i="10" s="1"/>
  <c r="C67" i="10"/>
  <c r="K51" i="10"/>
  <c r="K50" i="10" s="1"/>
  <c r="K286" i="9"/>
  <c r="C246" i="9"/>
  <c r="O194" i="9"/>
  <c r="I194" i="9"/>
  <c r="C89" i="9"/>
  <c r="F54" i="9"/>
  <c r="O230" i="8"/>
  <c r="O286" i="8" s="1"/>
  <c r="C198" i="7"/>
  <c r="C69" i="7"/>
  <c r="L53" i="7"/>
  <c r="C95" i="6"/>
  <c r="N287" i="6"/>
  <c r="L130" i="9"/>
  <c r="L75" i="9" s="1"/>
  <c r="L52" i="9" s="1"/>
  <c r="E52" i="8"/>
  <c r="E51" i="8" s="1"/>
  <c r="C216" i="6"/>
  <c r="J51" i="6"/>
  <c r="N51" i="7"/>
  <c r="H286" i="10"/>
  <c r="O130" i="10"/>
  <c r="O75" i="10" s="1"/>
  <c r="O52" i="10" s="1"/>
  <c r="D51" i="9"/>
  <c r="J51" i="9"/>
  <c r="J50" i="9" s="1"/>
  <c r="O53" i="9"/>
  <c r="C160" i="8"/>
  <c r="C112" i="8"/>
  <c r="M194" i="8"/>
  <c r="L231" i="8"/>
  <c r="L230" i="8" s="1"/>
  <c r="D52" i="7"/>
  <c r="L231" i="6"/>
  <c r="L230" i="6" s="1"/>
  <c r="L194" i="6" s="1"/>
  <c r="E286" i="6"/>
  <c r="C289" i="7"/>
  <c r="F187" i="6"/>
  <c r="K51" i="6"/>
  <c r="G52" i="8"/>
  <c r="G51" i="8" s="1"/>
  <c r="D52" i="8"/>
  <c r="D51" i="8" s="1"/>
  <c r="H51" i="6"/>
  <c r="C116" i="7"/>
  <c r="E287" i="10"/>
  <c r="E50" i="10"/>
  <c r="N286" i="10"/>
  <c r="N52" i="10"/>
  <c r="N51" i="10" s="1"/>
  <c r="M50" i="10"/>
  <c r="M287" i="10"/>
  <c r="N194" i="9"/>
  <c r="N51" i="9" s="1"/>
  <c r="N286" i="9"/>
  <c r="D287" i="9"/>
  <c r="D50" i="9"/>
  <c r="I194" i="10"/>
  <c r="E51" i="9"/>
  <c r="M286" i="8"/>
  <c r="L194" i="7"/>
  <c r="E52" i="7"/>
  <c r="E51" i="7" s="1"/>
  <c r="E286" i="7"/>
  <c r="D24" i="6"/>
  <c r="D50" i="6"/>
  <c r="N194" i="8"/>
  <c r="N51" i="8" s="1"/>
  <c r="N286" i="8"/>
  <c r="C231" i="8"/>
  <c r="K50" i="7"/>
  <c r="K287" i="7"/>
  <c r="G287" i="7"/>
  <c r="G50" i="7"/>
  <c r="E50" i="6"/>
  <c r="E287" i="6"/>
  <c r="J286" i="8"/>
  <c r="D51" i="7"/>
  <c r="K50" i="6"/>
  <c r="K287" i="6"/>
  <c r="H194" i="10"/>
  <c r="F259" i="10"/>
  <c r="C259" i="10" s="1"/>
  <c r="C260" i="10"/>
  <c r="C175" i="10"/>
  <c r="F174" i="10"/>
  <c r="L130" i="10"/>
  <c r="C216" i="10"/>
  <c r="C283" i="10"/>
  <c r="G286" i="10"/>
  <c r="F270" i="10"/>
  <c r="F187" i="10"/>
  <c r="C187" i="10" s="1"/>
  <c r="C144" i="10"/>
  <c r="C179" i="10"/>
  <c r="F54" i="10"/>
  <c r="C80" i="10"/>
  <c r="C246" i="10"/>
  <c r="C238" i="10"/>
  <c r="M286" i="10"/>
  <c r="J194" i="10"/>
  <c r="J51" i="10" s="1"/>
  <c r="O195" i="10"/>
  <c r="O194" i="10" s="1"/>
  <c r="E286" i="10"/>
  <c r="C116" i="10"/>
  <c r="L174" i="10"/>
  <c r="L173" i="10" s="1"/>
  <c r="C131" i="10"/>
  <c r="F130" i="10"/>
  <c r="O288" i="10"/>
  <c r="L83" i="10"/>
  <c r="L75" i="10" s="1"/>
  <c r="D52" i="10"/>
  <c r="D51" i="10" s="1"/>
  <c r="C76" i="10"/>
  <c r="C55" i="10"/>
  <c r="F270" i="9"/>
  <c r="O130" i="9"/>
  <c r="I20" i="10"/>
  <c r="C112" i="9"/>
  <c r="C235" i="9"/>
  <c r="F231" i="9"/>
  <c r="M287" i="9"/>
  <c r="C196" i="8"/>
  <c r="I83" i="8"/>
  <c r="C290" i="8"/>
  <c r="G286" i="8"/>
  <c r="C216" i="8"/>
  <c r="F75" i="8"/>
  <c r="C84" i="8"/>
  <c r="C67" i="8"/>
  <c r="C26" i="8"/>
  <c r="L20" i="8"/>
  <c r="I259" i="7"/>
  <c r="C259" i="7" s="1"/>
  <c r="C192" i="8"/>
  <c r="C69" i="8"/>
  <c r="I231" i="7"/>
  <c r="I230" i="7" s="1"/>
  <c r="I195" i="7"/>
  <c r="C195" i="7" s="1"/>
  <c r="C165" i="7"/>
  <c r="C276" i="7"/>
  <c r="I130" i="7"/>
  <c r="O75" i="7"/>
  <c r="O286" i="7" s="1"/>
  <c r="H194" i="7"/>
  <c r="H51" i="7" s="1"/>
  <c r="I204" i="6"/>
  <c r="C281" i="7"/>
  <c r="F230" i="7"/>
  <c r="C58" i="7"/>
  <c r="F173" i="6"/>
  <c r="M52" i="7"/>
  <c r="M51" i="7" s="1"/>
  <c r="O194" i="6"/>
  <c r="C259" i="6"/>
  <c r="C166" i="6"/>
  <c r="L83" i="6"/>
  <c r="L75" i="6" s="1"/>
  <c r="L52" i="6" s="1"/>
  <c r="O288" i="7"/>
  <c r="C288" i="7" s="1"/>
  <c r="C246" i="6"/>
  <c r="C231" i="6"/>
  <c r="F230" i="6"/>
  <c r="C230" i="6" s="1"/>
  <c r="O52" i="6"/>
  <c r="O51" i="6" s="1"/>
  <c r="F231" i="10"/>
  <c r="C233" i="10"/>
  <c r="D286" i="10"/>
  <c r="C103" i="10"/>
  <c r="F289" i="10"/>
  <c r="C21" i="10"/>
  <c r="F20" i="10"/>
  <c r="L53" i="10"/>
  <c r="C69" i="10"/>
  <c r="I130" i="9"/>
  <c r="L288" i="9"/>
  <c r="D286" i="9"/>
  <c r="C252" i="9"/>
  <c r="F251" i="9"/>
  <c r="C251" i="9" s="1"/>
  <c r="F204" i="9"/>
  <c r="C204" i="9" s="1"/>
  <c r="C205" i="9"/>
  <c r="C131" i="9"/>
  <c r="F130" i="9"/>
  <c r="C130" i="9" s="1"/>
  <c r="C84" i="9"/>
  <c r="F83" i="9"/>
  <c r="C83" i="9" s="1"/>
  <c r="O83" i="9"/>
  <c r="O75" i="9" s="1"/>
  <c r="O286" i="9" s="1"/>
  <c r="K52" i="9"/>
  <c r="K51" i="9" s="1"/>
  <c r="O289" i="9"/>
  <c r="O288" i="9" s="1"/>
  <c r="O20" i="9"/>
  <c r="H75" i="9"/>
  <c r="H52" i="9" s="1"/>
  <c r="H51" i="9" s="1"/>
  <c r="I288" i="9"/>
  <c r="L83" i="8"/>
  <c r="L75" i="8" s="1"/>
  <c r="C252" i="8"/>
  <c r="F251" i="8"/>
  <c r="C251" i="8" s="1"/>
  <c r="L194" i="8"/>
  <c r="K194" i="8"/>
  <c r="C191" i="8"/>
  <c r="K51" i="8"/>
  <c r="L83" i="7"/>
  <c r="I195" i="6"/>
  <c r="I194" i="6" s="1"/>
  <c r="C130" i="7"/>
  <c r="F53" i="7"/>
  <c r="C54" i="7"/>
  <c r="C198" i="6"/>
  <c r="O52" i="7"/>
  <c r="O51" i="7" s="1"/>
  <c r="C238" i="6"/>
  <c r="F53" i="6"/>
  <c r="C54" i="6"/>
  <c r="F288" i="6"/>
  <c r="C165" i="6"/>
  <c r="D286" i="6"/>
  <c r="C131" i="6"/>
  <c r="O286" i="6"/>
  <c r="L288" i="6"/>
  <c r="C205" i="10"/>
  <c r="F204" i="10"/>
  <c r="C89" i="10"/>
  <c r="I83" i="10"/>
  <c r="I75" i="10" s="1"/>
  <c r="H52" i="10"/>
  <c r="H51" i="10" s="1"/>
  <c r="L289" i="10"/>
  <c r="L288" i="10" s="1"/>
  <c r="E286" i="9"/>
  <c r="C84" i="10"/>
  <c r="C290" i="9"/>
  <c r="C166" i="10"/>
  <c r="G51" i="10"/>
  <c r="C196" i="9"/>
  <c r="F195" i="9"/>
  <c r="I67" i="9"/>
  <c r="C69" i="9"/>
  <c r="I187" i="9"/>
  <c r="C188" i="9"/>
  <c r="I76" i="9"/>
  <c r="I75" i="9" s="1"/>
  <c r="C80" i="9"/>
  <c r="C260" i="9"/>
  <c r="F259" i="9"/>
  <c r="C259" i="9" s="1"/>
  <c r="L230" i="9"/>
  <c r="L286" i="9" s="1"/>
  <c r="C54" i="9"/>
  <c r="F53" i="9"/>
  <c r="C45" i="9"/>
  <c r="C27" i="9"/>
  <c r="L26" i="9"/>
  <c r="F204" i="8"/>
  <c r="C204" i="8" s="1"/>
  <c r="C205" i="8"/>
  <c r="J287" i="9"/>
  <c r="I174" i="8"/>
  <c r="I173" i="8" s="1"/>
  <c r="C264" i="8"/>
  <c r="F259" i="8"/>
  <c r="F289" i="9"/>
  <c r="C21" i="9"/>
  <c r="F20" i="9"/>
  <c r="C260" i="8"/>
  <c r="I259" i="8"/>
  <c r="I230" i="8"/>
  <c r="C188" i="8"/>
  <c r="C175" i="8"/>
  <c r="J51" i="8"/>
  <c r="I289" i="8"/>
  <c r="I288" i="8" s="1"/>
  <c r="C288" i="8" s="1"/>
  <c r="I20" i="8"/>
  <c r="C20" i="8" s="1"/>
  <c r="C21" i="8"/>
  <c r="O52" i="8"/>
  <c r="C289" i="8"/>
  <c r="D286" i="7"/>
  <c r="C233" i="7"/>
  <c r="C95" i="7"/>
  <c r="C270" i="7"/>
  <c r="F269" i="7"/>
  <c r="C252" i="7"/>
  <c r="C205" i="7"/>
  <c r="F76" i="7"/>
  <c r="I67" i="7"/>
  <c r="C130" i="6"/>
  <c r="C103" i="6"/>
  <c r="I83" i="6"/>
  <c r="C204" i="6"/>
  <c r="F196" i="6"/>
  <c r="L20" i="7"/>
  <c r="C26" i="7"/>
  <c r="C187" i="6"/>
  <c r="C84" i="6"/>
  <c r="F269" i="6"/>
  <c r="C270" i="6"/>
  <c r="C76" i="6"/>
  <c r="C77" i="10"/>
  <c r="F83" i="10"/>
  <c r="C83" i="10" s="1"/>
  <c r="C165" i="10"/>
  <c r="G194" i="9"/>
  <c r="G51" i="9" s="1"/>
  <c r="K287" i="10"/>
  <c r="K20" i="10"/>
  <c r="C151" i="9"/>
  <c r="C103" i="9"/>
  <c r="I53" i="10"/>
  <c r="F76" i="9"/>
  <c r="C77" i="9"/>
  <c r="C192" i="9"/>
  <c r="F191" i="9"/>
  <c r="F174" i="9"/>
  <c r="O52" i="9"/>
  <c r="O51" i="9" s="1"/>
  <c r="O50" i="9" s="1"/>
  <c r="F270" i="8"/>
  <c r="C272" i="8"/>
  <c r="L187" i="8"/>
  <c r="L286" i="8" s="1"/>
  <c r="I130" i="8"/>
  <c r="C130" i="8" s="1"/>
  <c r="O194" i="8"/>
  <c r="C276" i="8"/>
  <c r="C246" i="8"/>
  <c r="I76" i="8"/>
  <c r="I75" i="8" s="1"/>
  <c r="I52" i="8" s="1"/>
  <c r="C187" i="8"/>
  <c r="C131" i="8"/>
  <c r="C238" i="8"/>
  <c r="C174" i="8"/>
  <c r="F173" i="8"/>
  <c r="C173" i="8" s="1"/>
  <c r="F54" i="8"/>
  <c r="M51" i="8"/>
  <c r="I83" i="7"/>
  <c r="I75" i="7" s="1"/>
  <c r="C174" i="7"/>
  <c r="F173" i="7"/>
  <c r="C173" i="7" s="1"/>
  <c r="C122" i="7"/>
  <c r="C251" i="7"/>
  <c r="C204" i="7"/>
  <c r="C166" i="7"/>
  <c r="C84" i="7"/>
  <c r="F83" i="7"/>
  <c r="C83" i="7" s="1"/>
  <c r="L75" i="7"/>
  <c r="L286" i="7" s="1"/>
  <c r="I174" i="6"/>
  <c r="I173" i="6" s="1"/>
  <c r="F83" i="6"/>
  <c r="C83" i="6" s="1"/>
  <c r="G287" i="6"/>
  <c r="G50" i="6"/>
  <c r="C67" i="6"/>
  <c r="C26" i="6"/>
  <c r="I75" i="6"/>
  <c r="I52" i="6" s="1"/>
  <c r="I51" i="6" s="1"/>
  <c r="I289" i="6"/>
  <c r="H287" i="8" l="1"/>
  <c r="H50" i="8"/>
  <c r="G287" i="8"/>
  <c r="G50" i="8"/>
  <c r="I286" i="6"/>
  <c r="C259" i="8"/>
  <c r="D287" i="8"/>
  <c r="D50" i="8"/>
  <c r="I286" i="10"/>
  <c r="L286" i="10"/>
  <c r="E287" i="8"/>
  <c r="E50" i="8"/>
  <c r="I286" i="8"/>
  <c r="N50" i="7"/>
  <c r="N287" i="7"/>
  <c r="L52" i="8"/>
  <c r="L51" i="8" s="1"/>
  <c r="L51" i="6"/>
  <c r="C231" i="7"/>
  <c r="H287" i="6"/>
  <c r="H50" i="6"/>
  <c r="J50" i="6"/>
  <c r="J287" i="6"/>
  <c r="L20" i="10"/>
  <c r="C20" i="10" s="1"/>
  <c r="C26" i="10"/>
  <c r="N50" i="8"/>
  <c r="N287" i="8"/>
  <c r="L50" i="8"/>
  <c r="L287" i="8"/>
  <c r="L50" i="6"/>
  <c r="L287" i="6"/>
  <c r="G287" i="9"/>
  <c r="G50" i="9"/>
  <c r="J50" i="10"/>
  <c r="J287" i="10"/>
  <c r="I288" i="6"/>
  <c r="C289" i="6"/>
  <c r="C54" i="8"/>
  <c r="F53" i="8"/>
  <c r="C174" i="9"/>
  <c r="F173" i="9"/>
  <c r="C173" i="9" s="1"/>
  <c r="F75" i="9"/>
  <c r="C75" i="9" s="1"/>
  <c r="C76" i="9"/>
  <c r="I53" i="7"/>
  <c r="I52" i="7" s="1"/>
  <c r="C67" i="7"/>
  <c r="C269" i="7"/>
  <c r="O287" i="9"/>
  <c r="C195" i="9"/>
  <c r="H287" i="10"/>
  <c r="H50" i="10"/>
  <c r="C53" i="6"/>
  <c r="C83" i="8"/>
  <c r="M50" i="7"/>
  <c r="M287" i="7"/>
  <c r="C230" i="7"/>
  <c r="H287" i="7"/>
  <c r="H50" i="7"/>
  <c r="F173" i="10"/>
  <c r="C173" i="10" s="1"/>
  <c r="C174" i="10"/>
  <c r="L286" i="6"/>
  <c r="F230" i="8"/>
  <c r="C230" i="8" s="1"/>
  <c r="E287" i="7"/>
  <c r="E50" i="7"/>
  <c r="E287" i="9"/>
  <c r="E50" i="9"/>
  <c r="N50" i="10"/>
  <c r="N287" i="10"/>
  <c r="I50" i="6"/>
  <c r="I287" i="6"/>
  <c r="F269" i="8"/>
  <c r="C270" i="8"/>
  <c r="C191" i="9"/>
  <c r="F187" i="9"/>
  <c r="C187" i="9" s="1"/>
  <c r="I52" i="10"/>
  <c r="I51" i="10" s="1"/>
  <c r="C269" i="6"/>
  <c r="C76" i="7"/>
  <c r="F75" i="7"/>
  <c r="C75" i="7" s="1"/>
  <c r="C26" i="9"/>
  <c r="L20" i="9"/>
  <c r="C20" i="9" s="1"/>
  <c r="K50" i="9"/>
  <c r="K287" i="9"/>
  <c r="C174" i="6"/>
  <c r="F195" i="8"/>
  <c r="F75" i="10"/>
  <c r="C75" i="10" s="1"/>
  <c r="C54" i="10"/>
  <c r="F53" i="10"/>
  <c r="D24" i="7"/>
  <c r="D50" i="7"/>
  <c r="O286" i="10"/>
  <c r="H286" i="9"/>
  <c r="D20" i="6"/>
  <c r="F24" i="6"/>
  <c r="L194" i="9"/>
  <c r="L51" i="9" s="1"/>
  <c r="L50" i="9" s="1"/>
  <c r="F75" i="6"/>
  <c r="C75" i="6" s="1"/>
  <c r="O51" i="8"/>
  <c r="J50" i="8"/>
  <c r="J287" i="8"/>
  <c r="C289" i="9"/>
  <c r="F288" i="9"/>
  <c r="C288" i="9" s="1"/>
  <c r="G287" i="10"/>
  <c r="G50" i="10"/>
  <c r="C288" i="6"/>
  <c r="O50" i="7"/>
  <c r="O287" i="7"/>
  <c r="F52" i="7"/>
  <c r="C53" i="7"/>
  <c r="H287" i="9"/>
  <c r="H50" i="9"/>
  <c r="C289" i="10"/>
  <c r="F288" i="10"/>
  <c r="C288" i="10" s="1"/>
  <c r="F230" i="10"/>
  <c r="C230" i="10" s="1"/>
  <c r="C231" i="10"/>
  <c r="C173" i="6"/>
  <c r="I194" i="7"/>
  <c r="C76" i="8"/>
  <c r="F269" i="9"/>
  <c r="C270" i="9"/>
  <c r="D287" i="10"/>
  <c r="D50" i="10"/>
  <c r="C130" i="10"/>
  <c r="C270" i="10"/>
  <c r="F269" i="10"/>
  <c r="D287" i="6"/>
  <c r="I194" i="8"/>
  <c r="I51" i="8" s="1"/>
  <c r="M50" i="8"/>
  <c r="M287" i="8"/>
  <c r="C196" i="6"/>
  <c r="F195" i="6"/>
  <c r="I53" i="9"/>
  <c r="I52" i="9" s="1"/>
  <c r="I51" i="9" s="1"/>
  <c r="C67" i="9"/>
  <c r="C204" i="10"/>
  <c r="F195" i="10"/>
  <c r="K50" i="8"/>
  <c r="K287" i="8"/>
  <c r="L52" i="10"/>
  <c r="L51" i="10" s="1"/>
  <c r="O50" i="6"/>
  <c r="O287" i="6"/>
  <c r="C75" i="8"/>
  <c r="F230" i="9"/>
  <c r="C230" i="9" s="1"/>
  <c r="C231" i="9"/>
  <c r="F194" i="7"/>
  <c r="C194" i="7" s="1"/>
  <c r="L52" i="7"/>
  <c r="L51" i="7" s="1"/>
  <c r="N50" i="9"/>
  <c r="N287" i="9"/>
  <c r="O51" i="10"/>
  <c r="I287" i="8" l="1"/>
  <c r="I50" i="8"/>
  <c r="F52" i="10"/>
  <c r="C53" i="10"/>
  <c r="C53" i="9"/>
  <c r="I287" i="10"/>
  <c r="I50" i="10"/>
  <c r="C269" i="8"/>
  <c r="F286" i="8"/>
  <c r="C286" i="8" s="1"/>
  <c r="F194" i="10"/>
  <c r="C194" i="10" s="1"/>
  <c r="C195" i="10"/>
  <c r="C195" i="6"/>
  <c r="F194" i="6"/>
  <c r="C194" i="6" s="1"/>
  <c r="C269" i="9"/>
  <c r="F286" i="9"/>
  <c r="F20" i="6"/>
  <c r="C20" i="6" s="1"/>
  <c r="C24" i="6"/>
  <c r="I286" i="7"/>
  <c r="I287" i="9"/>
  <c r="I50" i="9"/>
  <c r="C52" i="7"/>
  <c r="F51" i="7"/>
  <c r="L50" i="10"/>
  <c r="L287" i="10"/>
  <c r="O50" i="8"/>
  <c r="O287" i="8"/>
  <c r="D20" i="7"/>
  <c r="F24" i="7"/>
  <c r="F286" i="6"/>
  <c r="C286" i="6" s="1"/>
  <c r="I51" i="7"/>
  <c r="I286" i="9"/>
  <c r="O50" i="10"/>
  <c r="O287" i="10"/>
  <c r="L50" i="7"/>
  <c r="L287" i="7"/>
  <c r="C269" i="10"/>
  <c r="F286" i="10"/>
  <c r="C286" i="10" s="1"/>
  <c r="D287" i="7"/>
  <c r="F194" i="8"/>
  <c r="C194" i="8" s="1"/>
  <c r="C195" i="8"/>
  <c r="F52" i="9"/>
  <c r="L287" i="9"/>
  <c r="F52" i="6"/>
  <c r="F194" i="9"/>
  <c r="C194" i="9" s="1"/>
  <c r="F286" i="7"/>
  <c r="C286" i="7" s="1"/>
  <c r="F52" i="8"/>
  <c r="C53" i="8"/>
  <c r="C52" i="6" l="1"/>
  <c r="F51" i="6"/>
  <c r="C286" i="9"/>
  <c r="F51" i="10"/>
  <c r="C52" i="10"/>
  <c r="F51" i="8"/>
  <c r="C52" i="8"/>
  <c r="I287" i="7"/>
  <c r="I50" i="7"/>
  <c r="F287" i="7"/>
  <c r="C51" i="7"/>
  <c r="F50" i="7"/>
  <c r="C50" i="7" s="1"/>
  <c r="C24" i="7"/>
  <c r="F20" i="7"/>
  <c r="C20" i="7" s="1"/>
  <c r="F51" i="9"/>
  <c r="C52" i="9"/>
  <c r="C287" i="7" l="1"/>
  <c r="F287" i="10"/>
  <c r="C287" i="10" s="1"/>
  <c r="C51" i="10"/>
  <c r="F50" i="10"/>
  <c r="C50" i="10" s="1"/>
  <c r="F50" i="9"/>
  <c r="C50" i="9" s="1"/>
  <c r="F287" i="9"/>
  <c r="C287" i="9" s="1"/>
  <c r="C51" i="9"/>
  <c r="F287" i="8"/>
  <c r="C287" i="8" s="1"/>
  <c r="C51" i="8"/>
  <c r="F50" i="8"/>
  <c r="C50" i="8" s="1"/>
  <c r="F50" i="6"/>
  <c r="C50" i="6" s="1"/>
  <c r="F287" i="6"/>
  <c r="C287" i="6" s="1"/>
  <c r="C51" i="6"/>
  <c r="G159" i="5" l="1"/>
  <c r="G158" i="5"/>
  <c r="G157" i="5"/>
  <c r="G156" i="5"/>
  <c r="G155" i="5"/>
  <c r="G154" i="5"/>
  <c r="G153" i="5"/>
  <c r="F153" i="5"/>
  <c r="E153" i="5"/>
  <c r="G147" i="5"/>
  <c r="G146" i="5"/>
  <c r="G143" i="5" s="1"/>
  <c r="G145" i="5"/>
  <c r="G144" i="5"/>
  <c r="F143" i="5"/>
  <c r="E143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F116" i="5"/>
  <c r="E116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F97" i="5"/>
  <c r="E97" i="5"/>
  <c r="G91" i="5"/>
  <c r="G90" i="5"/>
  <c r="G89" i="5"/>
  <c r="F89" i="5"/>
  <c r="E89" i="5"/>
  <c r="G83" i="5"/>
  <c r="G82" i="5"/>
  <c r="G81" i="5" s="1"/>
  <c r="F81" i="5"/>
  <c r="E81" i="5"/>
  <c r="G75" i="5"/>
  <c r="G74" i="5"/>
  <c r="F73" i="5"/>
  <c r="E73" i="5"/>
  <c r="G67" i="5"/>
  <c r="G66" i="5"/>
  <c r="G65" i="5"/>
  <c r="G64" i="5"/>
  <c r="G63" i="5"/>
  <c r="G62" i="5"/>
  <c r="G61" i="5"/>
  <c r="G60" i="5"/>
  <c r="G59" i="5"/>
  <c r="G58" i="5"/>
  <c r="G57" i="5"/>
  <c r="G56" i="5"/>
  <c r="F56" i="5"/>
  <c r="E56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 s="1"/>
  <c r="F36" i="5"/>
  <c r="E36" i="5"/>
  <c r="G30" i="5"/>
  <c r="G29" i="5" s="1"/>
  <c r="F29" i="5"/>
  <c r="E29" i="5"/>
  <c r="G23" i="5"/>
  <c r="G21" i="5" s="1"/>
  <c r="G22" i="5"/>
  <c r="F21" i="5"/>
  <c r="E21" i="5"/>
  <c r="G15" i="5"/>
  <c r="G14" i="5"/>
  <c r="G13" i="5"/>
  <c r="G12" i="5" s="1"/>
  <c r="F12" i="5"/>
  <c r="E12" i="5"/>
  <c r="O298" i="4"/>
  <c r="L298" i="4"/>
  <c r="I298" i="4"/>
  <c r="F298" i="4"/>
  <c r="C298" i="4" s="1"/>
  <c r="O297" i="4"/>
  <c r="L297" i="4"/>
  <c r="I297" i="4"/>
  <c r="F297" i="4"/>
  <c r="C297" i="4" s="1"/>
  <c r="O296" i="4"/>
  <c r="L296" i="4"/>
  <c r="I296" i="4"/>
  <c r="F296" i="4"/>
  <c r="O295" i="4"/>
  <c r="L295" i="4"/>
  <c r="I295" i="4"/>
  <c r="C295" i="4" s="1"/>
  <c r="F295" i="4"/>
  <c r="O294" i="4"/>
  <c r="L294" i="4"/>
  <c r="I294" i="4"/>
  <c r="F294" i="4"/>
  <c r="O293" i="4"/>
  <c r="L293" i="4"/>
  <c r="I293" i="4"/>
  <c r="F293" i="4"/>
  <c r="C293" i="4"/>
  <c r="O292" i="4"/>
  <c r="L292" i="4"/>
  <c r="I292" i="4"/>
  <c r="F292" i="4"/>
  <c r="C292" i="4" s="1"/>
  <c r="O291" i="4"/>
  <c r="L291" i="4"/>
  <c r="I291" i="4"/>
  <c r="F291" i="4"/>
  <c r="N290" i="4"/>
  <c r="M290" i="4"/>
  <c r="K290" i="4"/>
  <c r="J290" i="4"/>
  <c r="H290" i="4"/>
  <c r="G290" i="4"/>
  <c r="F290" i="4"/>
  <c r="E290" i="4"/>
  <c r="D290" i="4"/>
  <c r="O285" i="4"/>
  <c r="O283" i="4" s="1"/>
  <c r="L285" i="4"/>
  <c r="I285" i="4"/>
  <c r="F285" i="4"/>
  <c r="C285" i="4" s="1"/>
  <c r="O284" i="4"/>
  <c r="L284" i="4"/>
  <c r="I284" i="4"/>
  <c r="F284" i="4"/>
  <c r="F283" i="4" s="1"/>
  <c r="N283" i="4"/>
  <c r="M283" i="4"/>
  <c r="L283" i="4"/>
  <c r="K283" i="4"/>
  <c r="J283" i="4"/>
  <c r="I283" i="4"/>
  <c r="H283" i="4"/>
  <c r="G283" i="4"/>
  <c r="E283" i="4"/>
  <c r="D283" i="4"/>
  <c r="O282" i="4"/>
  <c r="L282" i="4"/>
  <c r="C282" i="4" s="1"/>
  <c r="I282" i="4"/>
  <c r="F282" i="4"/>
  <c r="O281" i="4"/>
  <c r="N281" i="4"/>
  <c r="M281" i="4"/>
  <c r="K281" i="4"/>
  <c r="J281" i="4"/>
  <c r="I281" i="4"/>
  <c r="H281" i="4"/>
  <c r="G281" i="4"/>
  <c r="F281" i="4"/>
  <c r="E281" i="4"/>
  <c r="D281" i="4"/>
  <c r="O280" i="4"/>
  <c r="L280" i="4"/>
  <c r="I280" i="4"/>
  <c r="F280" i="4"/>
  <c r="O279" i="4"/>
  <c r="L279" i="4"/>
  <c r="I279" i="4"/>
  <c r="F279" i="4"/>
  <c r="O278" i="4"/>
  <c r="L278" i="4"/>
  <c r="I278" i="4"/>
  <c r="F278" i="4"/>
  <c r="O277" i="4"/>
  <c r="O276" i="4" s="1"/>
  <c r="L277" i="4"/>
  <c r="I277" i="4"/>
  <c r="C277" i="4" s="1"/>
  <c r="F277" i="4"/>
  <c r="N276" i="4"/>
  <c r="M276" i="4"/>
  <c r="L276" i="4"/>
  <c r="K276" i="4"/>
  <c r="J276" i="4"/>
  <c r="H276" i="4"/>
  <c r="G276" i="4"/>
  <c r="F276" i="4"/>
  <c r="E276" i="4"/>
  <c r="D276" i="4"/>
  <c r="O275" i="4"/>
  <c r="L275" i="4"/>
  <c r="I275" i="4"/>
  <c r="F275" i="4"/>
  <c r="C275" i="4" s="1"/>
  <c r="O274" i="4"/>
  <c r="L274" i="4"/>
  <c r="I274" i="4"/>
  <c r="F274" i="4"/>
  <c r="C274" i="4" s="1"/>
  <c r="O273" i="4"/>
  <c r="O272" i="4" s="1"/>
  <c r="L273" i="4"/>
  <c r="I273" i="4"/>
  <c r="F273" i="4"/>
  <c r="C273" i="4" s="1"/>
  <c r="N272" i="4"/>
  <c r="M272" i="4"/>
  <c r="L272" i="4"/>
  <c r="K272" i="4"/>
  <c r="J272" i="4"/>
  <c r="I272" i="4"/>
  <c r="H272" i="4"/>
  <c r="G272" i="4"/>
  <c r="E272" i="4"/>
  <c r="D272" i="4"/>
  <c r="O271" i="4"/>
  <c r="L271" i="4"/>
  <c r="I271" i="4"/>
  <c r="F271" i="4"/>
  <c r="C271" i="4" s="1"/>
  <c r="N270" i="4"/>
  <c r="M270" i="4"/>
  <c r="L270" i="4"/>
  <c r="K270" i="4"/>
  <c r="J270" i="4"/>
  <c r="H270" i="4"/>
  <c r="G270" i="4"/>
  <c r="E270" i="4"/>
  <c r="D270" i="4"/>
  <c r="N269" i="4"/>
  <c r="M269" i="4"/>
  <c r="K269" i="4"/>
  <c r="J269" i="4"/>
  <c r="H269" i="4"/>
  <c r="G269" i="4"/>
  <c r="E269" i="4"/>
  <c r="D269" i="4"/>
  <c r="O268" i="4"/>
  <c r="L268" i="4"/>
  <c r="I268" i="4"/>
  <c r="F268" i="4"/>
  <c r="O267" i="4"/>
  <c r="L267" i="4"/>
  <c r="I267" i="4"/>
  <c r="F267" i="4"/>
  <c r="C267" i="4"/>
  <c r="O266" i="4"/>
  <c r="L266" i="4"/>
  <c r="I266" i="4"/>
  <c r="F266" i="4"/>
  <c r="C266" i="4" s="1"/>
  <c r="O265" i="4"/>
  <c r="L265" i="4"/>
  <c r="I265" i="4"/>
  <c r="F265" i="4"/>
  <c r="C265" i="4" s="1"/>
  <c r="O264" i="4"/>
  <c r="N264" i="4"/>
  <c r="M264" i="4"/>
  <c r="L264" i="4"/>
  <c r="K264" i="4"/>
  <c r="J264" i="4"/>
  <c r="I264" i="4"/>
  <c r="H264" i="4"/>
  <c r="G264" i="4"/>
  <c r="F264" i="4"/>
  <c r="E264" i="4"/>
  <c r="D264" i="4"/>
  <c r="O263" i="4"/>
  <c r="L263" i="4"/>
  <c r="I263" i="4"/>
  <c r="F263" i="4"/>
  <c r="C263" i="4" s="1"/>
  <c r="O262" i="4"/>
  <c r="L262" i="4"/>
  <c r="I262" i="4"/>
  <c r="F262" i="4"/>
  <c r="O261" i="4"/>
  <c r="L261" i="4"/>
  <c r="I261" i="4"/>
  <c r="F261" i="4"/>
  <c r="C261" i="4" s="1"/>
  <c r="O260" i="4"/>
  <c r="N260" i="4"/>
  <c r="M260" i="4"/>
  <c r="L260" i="4"/>
  <c r="K260" i="4"/>
  <c r="J260" i="4"/>
  <c r="I260" i="4"/>
  <c r="H260" i="4"/>
  <c r="G260" i="4"/>
  <c r="F260" i="4"/>
  <c r="C260" i="4" s="1"/>
  <c r="E260" i="4"/>
  <c r="D260" i="4"/>
  <c r="O259" i="4"/>
  <c r="N259" i="4"/>
  <c r="M259" i="4"/>
  <c r="L259" i="4"/>
  <c r="K259" i="4"/>
  <c r="J259" i="4"/>
  <c r="I259" i="4"/>
  <c r="H259" i="4"/>
  <c r="G259" i="4"/>
  <c r="F259" i="4"/>
  <c r="C259" i="4" s="1"/>
  <c r="E259" i="4"/>
  <c r="D259" i="4"/>
  <c r="O258" i="4"/>
  <c r="L258" i="4"/>
  <c r="I258" i="4"/>
  <c r="F258" i="4"/>
  <c r="O257" i="4"/>
  <c r="L257" i="4"/>
  <c r="I257" i="4"/>
  <c r="F257" i="4"/>
  <c r="C257" i="4" s="1"/>
  <c r="O256" i="4"/>
  <c r="L256" i="4"/>
  <c r="I256" i="4"/>
  <c r="F256" i="4"/>
  <c r="C256" i="4" s="1"/>
  <c r="O255" i="4"/>
  <c r="L255" i="4"/>
  <c r="I255" i="4"/>
  <c r="F255" i="4"/>
  <c r="C255" i="4" s="1"/>
  <c r="O254" i="4"/>
  <c r="L254" i="4"/>
  <c r="I254" i="4"/>
  <c r="F254" i="4"/>
  <c r="O253" i="4"/>
  <c r="L253" i="4"/>
  <c r="I253" i="4"/>
  <c r="F253" i="4"/>
  <c r="C253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O250" i="4"/>
  <c r="L250" i="4"/>
  <c r="I250" i="4"/>
  <c r="F250" i="4"/>
  <c r="O249" i="4"/>
  <c r="L249" i="4"/>
  <c r="I249" i="4"/>
  <c r="F249" i="4"/>
  <c r="O248" i="4"/>
  <c r="L248" i="4"/>
  <c r="I248" i="4"/>
  <c r="F248" i="4"/>
  <c r="C248" i="4" s="1"/>
  <c r="O247" i="4"/>
  <c r="L247" i="4"/>
  <c r="L246" i="4" s="1"/>
  <c r="I247" i="4"/>
  <c r="F247" i="4"/>
  <c r="O246" i="4"/>
  <c r="N246" i="4"/>
  <c r="M246" i="4"/>
  <c r="K246" i="4"/>
  <c r="J246" i="4"/>
  <c r="I246" i="4"/>
  <c r="H246" i="4"/>
  <c r="G246" i="4"/>
  <c r="F246" i="4"/>
  <c r="E246" i="4"/>
  <c r="D246" i="4"/>
  <c r="O245" i="4"/>
  <c r="L245" i="4"/>
  <c r="I245" i="4"/>
  <c r="F245" i="4"/>
  <c r="O244" i="4"/>
  <c r="L244" i="4"/>
  <c r="I244" i="4"/>
  <c r="F244" i="4"/>
  <c r="O243" i="4"/>
  <c r="L243" i="4"/>
  <c r="I243" i="4"/>
  <c r="C243" i="4" s="1"/>
  <c r="F243" i="4"/>
  <c r="O242" i="4"/>
  <c r="L242" i="4"/>
  <c r="I242" i="4"/>
  <c r="F242" i="4"/>
  <c r="C242" i="4" s="1"/>
  <c r="O241" i="4"/>
  <c r="L241" i="4"/>
  <c r="I241" i="4"/>
  <c r="F241" i="4"/>
  <c r="O240" i="4"/>
  <c r="L240" i="4"/>
  <c r="I240" i="4"/>
  <c r="F240" i="4"/>
  <c r="C240" i="4" s="1"/>
  <c r="O239" i="4"/>
  <c r="O238" i="4" s="1"/>
  <c r="L239" i="4"/>
  <c r="I239" i="4"/>
  <c r="F239" i="4"/>
  <c r="C239" i="4"/>
  <c r="N238" i="4"/>
  <c r="M238" i="4"/>
  <c r="L238" i="4"/>
  <c r="K238" i="4"/>
  <c r="J238" i="4"/>
  <c r="I238" i="4"/>
  <c r="H238" i="4"/>
  <c r="G238" i="4"/>
  <c r="F238" i="4"/>
  <c r="C238" i="4" s="1"/>
  <c r="E238" i="4"/>
  <c r="D238" i="4"/>
  <c r="O237" i="4"/>
  <c r="L237" i="4"/>
  <c r="I237" i="4"/>
  <c r="F237" i="4"/>
  <c r="O236" i="4"/>
  <c r="L236" i="4"/>
  <c r="I236" i="4"/>
  <c r="F236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O234" i="4"/>
  <c r="L234" i="4"/>
  <c r="I234" i="4"/>
  <c r="F234" i="4"/>
  <c r="C234" i="4" s="1"/>
  <c r="O233" i="4"/>
  <c r="N233" i="4"/>
  <c r="M233" i="4"/>
  <c r="L233" i="4"/>
  <c r="K233" i="4"/>
  <c r="J233" i="4"/>
  <c r="I233" i="4"/>
  <c r="H233" i="4"/>
  <c r="G233" i="4"/>
  <c r="E233" i="4"/>
  <c r="D233" i="4"/>
  <c r="O232" i="4"/>
  <c r="L232" i="4"/>
  <c r="I232" i="4"/>
  <c r="F232" i="4"/>
  <c r="C232" i="4" s="1"/>
  <c r="N231" i="4"/>
  <c r="M231" i="4"/>
  <c r="K231" i="4"/>
  <c r="J231" i="4"/>
  <c r="I231" i="4"/>
  <c r="H231" i="4"/>
  <c r="G231" i="4"/>
  <c r="E231" i="4"/>
  <c r="D231" i="4"/>
  <c r="N230" i="4"/>
  <c r="M230" i="4"/>
  <c r="K230" i="4"/>
  <c r="J230" i="4"/>
  <c r="I230" i="4"/>
  <c r="H230" i="4"/>
  <c r="G230" i="4"/>
  <c r="E230" i="4"/>
  <c r="D230" i="4"/>
  <c r="O229" i="4"/>
  <c r="L229" i="4"/>
  <c r="I229" i="4"/>
  <c r="F229" i="4"/>
  <c r="C229" i="4" s="1"/>
  <c r="O228" i="4"/>
  <c r="L228" i="4"/>
  <c r="L227" i="4" s="1"/>
  <c r="I228" i="4"/>
  <c r="F228" i="4"/>
  <c r="C228" i="4" s="1"/>
  <c r="O227" i="4"/>
  <c r="N227" i="4"/>
  <c r="M227" i="4"/>
  <c r="K227" i="4"/>
  <c r="J227" i="4"/>
  <c r="I227" i="4"/>
  <c r="H227" i="4"/>
  <c r="G227" i="4"/>
  <c r="E227" i="4"/>
  <c r="D227" i="4"/>
  <c r="O226" i="4"/>
  <c r="L226" i="4"/>
  <c r="I226" i="4"/>
  <c r="F226" i="4"/>
  <c r="C226" i="4"/>
  <c r="O225" i="4"/>
  <c r="L225" i="4"/>
  <c r="I225" i="4"/>
  <c r="F225" i="4"/>
  <c r="C225" i="4" s="1"/>
  <c r="O224" i="4"/>
  <c r="L224" i="4"/>
  <c r="I224" i="4"/>
  <c r="F224" i="4"/>
  <c r="C224" i="4" s="1"/>
  <c r="O223" i="4"/>
  <c r="L223" i="4"/>
  <c r="I223" i="4"/>
  <c r="F223" i="4"/>
  <c r="O222" i="4"/>
  <c r="L222" i="4"/>
  <c r="I222" i="4"/>
  <c r="F222" i="4"/>
  <c r="C222" i="4" s="1"/>
  <c r="O221" i="4"/>
  <c r="L221" i="4"/>
  <c r="I221" i="4"/>
  <c r="F221" i="4"/>
  <c r="O220" i="4"/>
  <c r="L220" i="4"/>
  <c r="I220" i="4"/>
  <c r="F220" i="4"/>
  <c r="O219" i="4"/>
  <c r="L219" i="4"/>
  <c r="I219" i="4"/>
  <c r="F219" i="4"/>
  <c r="O218" i="4"/>
  <c r="L218" i="4"/>
  <c r="I218" i="4"/>
  <c r="C218" i="4" s="1"/>
  <c r="F218" i="4"/>
  <c r="O217" i="4"/>
  <c r="O216" i="4" s="1"/>
  <c r="L217" i="4"/>
  <c r="L216" i="4" s="1"/>
  <c r="I217" i="4"/>
  <c r="F217" i="4"/>
  <c r="N216" i="4"/>
  <c r="M216" i="4"/>
  <c r="K216" i="4"/>
  <c r="J216" i="4"/>
  <c r="I216" i="4"/>
  <c r="H216" i="4"/>
  <c r="G216" i="4"/>
  <c r="F216" i="4"/>
  <c r="E216" i="4"/>
  <c r="D216" i="4"/>
  <c r="O215" i="4"/>
  <c r="L215" i="4"/>
  <c r="C215" i="4" s="1"/>
  <c r="I215" i="4"/>
  <c r="F215" i="4"/>
  <c r="O214" i="4"/>
  <c r="L214" i="4"/>
  <c r="I214" i="4"/>
  <c r="C214" i="4" s="1"/>
  <c r="F214" i="4"/>
  <c r="O213" i="4"/>
  <c r="L213" i="4"/>
  <c r="I213" i="4"/>
  <c r="F213" i="4"/>
  <c r="O212" i="4"/>
  <c r="L212" i="4"/>
  <c r="I212" i="4"/>
  <c r="F212" i="4"/>
  <c r="O211" i="4"/>
  <c r="L211" i="4"/>
  <c r="I211" i="4"/>
  <c r="F211" i="4"/>
  <c r="O210" i="4"/>
  <c r="L210" i="4"/>
  <c r="I210" i="4"/>
  <c r="F210" i="4"/>
  <c r="C210" i="4"/>
  <c r="O209" i="4"/>
  <c r="L209" i="4"/>
  <c r="I209" i="4"/>
  <c r="F209" i="4"/>
  <c r="C209" i="4" s="1"/>
  <c r="O208" i="4"/>
  <c r="L208" i="4"/>
  <c r="I208" i="4"/>
  <c r="F208" i="4"/>
  <c r="C208" i="4" s="1"/>
  <c r="O207" i="4"/>
  <c r="L207" i="4"/>
  <c r="I207" i="4"/>
  <c r="F207" i="4"/>
  <c r="O206" i="4"/>
  <c r="O205" i="4" s="1"/>
  <c r="O204" i="4" s="1"/>
  <c r="L206" i="4"/>
  <c r="I206" i="4"/>
  <c r="F206" i="4"/>
  <c r="F205" i="4" s="1"/>
  <c r="C206" i="4"/>
  <c r="N205" i="4"/>
  <c r="M205" i="4"/>
  <c r="L205" i="4"/>
  <c r="K205" i="4"/>
  <c r="K204" i="4" s="1"/>
  <c r="J205" i="4"/>
  <c r="I205" i="4"/>
  <c r="H205" i="4"/>
  <c r="H204" i="4" s="1"/>
  <c r="G205" i="4"/>
  <c r="G204" i="4" s="1"/>
  <c r="E205" i="4"/>
  <c r="D205" i="4"/>
  <c r="D204" i="4" s="1"/>
  <c r="N204" i="4"/>
  <c r="M204" i="4"/>
  <c r="J204" i="4"/>
  <c r="I204" i="4"/>
  <c r="E204" i="4"/>
  <c r="O203" i="4"/>
  <c r="L203" i="4"/>
  <c r="I203" i="4"/>
  <c r="F203" i="4"/>
  <c r="O202" i="4"/>
  <c r="L202" i="4"/>
  <c r="I202" i="4"/>
  <c r="F202" i="4"/>
  <c r="C202" i="4" s="1"/>
  <c r="O201" i="4"/>
  <c r="L201" i="4"/>
  <c r="I201" i="4"/>
  <c r="F201" i="4"/>
  <c r="O200" i="4"/>
  <c r="L200" i="4"/>
  <c r="I200" i="4"/>
  <c r="F200" i="4"/>
  <c r="O199" i="4"/>
  <c r="L199" i="4"/>
  <c r="C199" i="4" s="1"/>
  <c r="I199" i="4"/>
  <c r="F199" i="4"/>
  <c r="O198" i="4"/>
  <c r="N198" i="4"/>
  <c r="N196" i="4" s="1"/>
  <c r="N195" i="4" s="1"/>
  <c r="N194" i="4" s="1"/>
  <c r="M198" i="4"/>
  <c r="K198" i="4"/>
  <c r="K196" i="4" s="1"/>
  <c r="J198" i="4"/>
  <c r="H198" i="4"/>
  <c r="G198" i="4"/>
  <c r="G196" i="4" s="1"/>
  <c r="F198" i="4"/>
  <c r="E198" i="4"/>
  <c r="E196" i="4" s="1"/>
  <c r="E195" i="4" s="1"/>
  <c r="E194" i="4" s="1"/>
  <c r="D198" i="4"/>
  <c r="O197" i="4"/>
  <c r="L197" i="4"/>
  <c r="I197" i="4"/>
  <c r="F197" i="4"/>
  <c r="C197" i="4" s="1"/>
  <c r="M196" i="4"/>
  <c r="J196" i="4"/>
  <c r="J195" i="4" s="1"/>
  <c r="J194" i="4" s="1"/>
  <c r="H196" i="4"/>
  <c r="D196" i="4"/>
  <c r="M195" i="4"/>
  <c r="M194" i="4" s="1"/>
  <c r="O193" i="4"/>
  <c r="O192" i="4" s="1"/>
  <c r="O191" i="4" s="1"/>
  <c r="L193" i="4"/>
  <c r="I193" i="4"/>
  <c r="I192" i="4" s="1"/>
  <c r="I191" i="4" s="1"/>
  <c r="I187" i="4" s="1"/>
  <c r="F193" i="4"/>
  <c r="F192" i="4" s="1"/>
  <c r="N192" i="4"/>
  <c r="M192" i="4"/>
  <c r="M191" i="4" s="1"/>
  <c r="L192" i="4"/>
  <c r="L191" i="4" s="1"/>
  <c r="K192" i="4"/>
  <c r="J192" i="4"/>
  <c r="H192" i="4"/>
  <c r="H191" i="4" s="1"/>
  <c r="G192" i="4"/>
  <c r="G191" i="4" s="1"/>
  <c r="E192" i="4"/>
  <c r="E191" i="4" s="1"/>
  <c r="D192" i="4"/>
  <c r="D191" i="4" s="1"/>
  <c r="N191" i="4"/>
  <c r="K191" i="4"/>
  <c r="J191" i="4"/>
  <c r="O190" i="4"/>
  <c r="L190" i="4"/>
  <c r="L188" i="4" s="1"/>
  <c r="I190" i="4"/>
  <c r="F190" i="4"/>
  <c r="C190" i="4"/>
  <c r="O189" i="4"/>
  <c r="O188" i="4" s="1"/>
  <c r="L189" i="4"/>
  <c r="I189" i="4"/>
  <c r="F189" i="4"/>
  <c r="C189" i="4" s="1"/>
  <c r="N188" i="4"/>
  <c r="M188" i="4"/>
  <c r="K188" i="4"/>
  <c r="J188" i="4"/>
  <c r="J187" i="4" s="1"/>
  <c r="I188" i="4"/>
  <c r="H188" i="4"/>
  <c r="G188" i="4"/>
  <c r="F188" i="4"/>
  <c r="E188" i="4"/>
  <c r="D188" i="4"/>
  <c r="N187" i="4"/>
  <c r="K187" i="4"/>
  <c r="O186" i="4"/>
  <c r="L186" i="4"/>
  <c r="L184" i="4" s="1"/>
  <c r="I186" i="4"/>
  <c r="F186" i="4"/>
  <c r="C186" i="4"/>
  <c r="O185" i="4"/>
  <c r="O184" i="4" s="1"/>
  <c r="L185" i="4"/>
  <c r="I185" i="4"/>
  <c r="F185" i="4"/>
  <c r="F184" i="4" s="1"/>
  <c r="N184" i="4"/>
  <c r="M184" i="4"/>
  <c r="K184" i="4"/>
  <c r="J184" i="4"/>
  <c r="I184" i="4"/>
  <c r="H184" i="4"/>
  <c r="G184" i="4"/>
  <c r="E184" i="4"/>
  <c r="D184" i="4"/>
  <c r="O183" i="4"/>
  <c r="L183" i="4"/>
  <c r="C183" i="4" s="1"/>
  <c r="I183" i="4"/>
  <c r="F183" i="4"/>
  <c r="O182" i="4"/>
  <c r="L182" i="4"/>
  <c r="I182" i="4"/>
  <c r="F182" i="4"/>
  <c r="C182" i="4" s="1"/>
  <c r="O181" i="4"/>
  <c r="L181" i="4"/>
  <c r="I181" i="4"/>
  <c r="F181" i="4"/>
  <c r="O180" i="4"/>
  <c r="L180" i="4"/>
  <c r="L179" i="4" s="1"/>
  <c r="I180" i="4"/>
  <c r="F180" i="4"/>
  <c r="O179" i="4"/>
  <c r="N179" i="4"/>
  <c r="M179" i="4"/>
  <c r="K179" i="4"/>
  <c r="J179" i="4"/>
  <c r="H179" i="4"/>
  <c r="G179" i="4"/>
  <c r="F179" i="4"/>
  <c r="E179" i="4"/>
  <c r="D179" i="4"/>
  <c r="O178" i="4"/>
  <c r="L178" i="4"/>
  <c r="I178" i="4"/>
  <c r="F178" i="4"/>
  <c r="C178" i="4" s="1"/>
  <c r="O177" i="4"/>
  <c r="L177" i="4"/>
  <c r="I177" i="4"/>
  <c r="F177" i="4"/>
  <c r="O176" i="4"/>
  <c r="L176" i="4"/>
  <c r="L175" i="4" s="1"/>
  <c r="L174" i="4" s="1"/>
  <c r="I176" i="4"/>
  <c r="I175" i="4" s="1"/>
  <c r="F176" i="4"/>
  <c r="O175" i="4"/>
  <c r="N175" i="4"/>
  <c r="N174" i="4" s="1"/>
  <c r="N173" i="4" s="1"/>
  <c r="M175" i="4"/>
  <c r="M174" i="4" s="1"/>
  <c r="M173" i="4" s="1"/>
  <c r="K175" i="4"/>
  <c r="J175" i="4"/>
  <c r="H175" i="4"/>
  <c r="G175" i="4"/>
  <c r="F175" i="4"/>
  <c r="E175" i="4"/>
  <c r="E174" i="4" s="1"/>
  <c r="E173" i="4" s="1"/>
  <c r="D175" i="4"/>
  <c r="D174" i="4" s="1"/>
  <c r="D173" i="4" s="1"/>
  <c r="O174" i="4"/>
  <c r="O173" i="4" s="1"/>
  <c r="K174" i="4"/>
  <c r="K173" i="4" s="1"/>
  <c r="J174" i="4"/>
  <c r="J173" i="4" s="1"/>
  <c r="H174" i="4"/>
  <c r="H173" i="4" s="1"/>
  <c r="G174" i="4"/>
  <c r="G173" i="4" s="1"/>
  <c r="O172" i="4"/>
  <c r="L172" i="4"/>
  <c r="I172" i="4"/>
  <c r="F172" i="4"/>
  <c r="C172" i="4" s="1"/>
  <c r="O171" i="4"/>
  <c r="L171" i="4"/>
  <c r="I171" i="4"/>
  <c r="F171" i="4"/>
  <c r="O170" i="4"/>
  <c r="L170" i="4"/>
  <c r="I170" i="4"/>
  <c r="F170" i="4"/>
  <c r="C170" i="4" s="1"/>
  <c r="O169" i="4"/>
  <c r="L169" i="4"/>
  <c r="I169" i="4"/>
  <c r="F169" i="4"/>
  <c r="O168" i="4"/>
  <c r="L168" i="4"/>
  <c r="I168" i="4"/>
  <c r="F168" i="4"/>
  <c r="O167" i="4"/>
  <c r="O166" i="4" s="1"/>
  <c r="O165" i="4" s="1"/>
  <c r="L167" i="4"/>
  <c r="I167" i="4"/>
  <c r="I166" i="4" s="1"/>
  <c r="I165" i="4" s="1"/>
  <c r="F167" i="4"/>
  <c r="C167" i="4" s="1"/>
  <c r="N166" i="4"/>
  <c r="N165" i="4" s="1"/>
  <c r="M166" i="4"/>
  <c r="L166" i="4"/>
  <c r="L165" i="4" s="1"/>
  <c r="K166" i="4"/>
  <c r="J166" i="4"/>
  <c r="J165" i="4" s="1"/>
  <c r="H166" i="4"/>
  <c r="G166" i="4"/>
  <c r="G165" i="4" s="1"/>
  <c r="E166" i="4"/>
  <c r="E165" i="4" s="1"/>
  <c r="D166" i="4"/>
  <c r="D165" i="4" s="1"/>
  <c r="M165" i="4"/>
  <c r="K165" i="4"/>
  <c r="H165" i="4"/>
  <c r="O164" i="4"/>
  <c r="L164" i="4"/>
  <c r="I164" i="4"/>
  <c r="F164" i="4"/>
  <c r="O163" i="4"/>
  <c r="L163" i="4"/>
  <c r="I163" i="4"/>
  <c r="F163" i="4"/>
  <c r="C163" i="4" s="1"/>
  <c r="O162" i="4"/>
  <c r="L162" i="4"/>
  <c r="I162" i="4"/>
  <c r="F162" i="4"/>
  <c r="O161" i="4"/>
  <c r="O160" i="4" s="1"/>
  <c r="L161" i="4"/>
  <c r="I161" i="4"/>
  <c r="F161" i="4"/>
  <c r="N160" i="4"/>
  <c r="M160" i="4"/>
  <c r="L160" i="4"/>
  <c r="K160" i="4"/>
  <c r="J160" i="4"/>
  <c r="H160" i="4"/>
  <c r="G160" i="4"/>
  <c r="F160" i="4"/>
  <c r="E160" i="4"/>
  <c r="D160" i="4"/>
  <c r="O159" i="4"/>
  <c r="L159" i="4"/>
  <c r="I159" i="4"/>
  <c r="F159" i="4"/>
  <c r="C159" i="4" s="1"/>
  <c r="O158" i="4"/>
  <c r="L158" i="4"/>
  <c r="I158" i="4"/>
  <c r="F158" i="4"/>
  <c r="O157" i="4"/>
  <c r="L157" i="4"/>
  <c r="I157" i="4"/>
  <c r="C157" i="4" s="1"/>
  <c r="F157" i="4"/>
  <c r="O156" i="4"/>
  <c r="L156" i="4"/>
  <c r="I156" i="4"/>
  <c r="F156" i="4"/>
  <c r="O155" i="4"/>
  <c r="L155" i="4"/>
  <c r="I155" i="4"/>
  <c r="F155" i="4"/>
  <c r="C155" i="4" s="1"/>
  <c r="O154" i="4"/>
  <c r="L154" i="4"/>
  <c r="I154" i="4"/>
  <c r="F154" i="4"/>
  <c r="O153" i="4"/>
  <c r="L153" i="4"/>
  <c r="I153" i="4"/>
  <c r="F153" i="4"/>
  <c r="O152" i="4"/>
  <c r="L152" i="4"/>
  <c r="L151" i="4" s="1"/>
  <c r="I152" i="4"/>
  <c r="F152" i="4"/>
  <c r="O151" i="4"/>
  <c r="N151" i="4"/>
  <c r="M151" i="4"/>
  <c r="K151" i="4"/>
  <c r="J151" i="4"/>
  <c r="H151" i="4"/>
  <c r="G151" i="4"/>
  <c r="E151" i="4"/>
  <c r="D151" i="4"/>
  <c r="O150" i="4"/>
  <c r="L150" i="4"/>
  <c r="I150" i="4"/>
  <c r="F150" i="4"/>
  <c r="C150" i="4" s="1"/>
  <c r="O149" i="4"/>
  <c r="L149" i="4"/>
  <c r="I149" i="4"/>
  <c r="F149" i="4"/>
  <c r="O148" i="4"/>
  <c r="L148" i="4"/>
  <c r="I148" i="4"/>
  <c r="F148" i="4"/>
  <c r="C148" i="4" s="1"/>
  <c r="O147" i="4"/>
  <c r="L147" i="4"/>
  <c r="I147" i="4"/>
  <c r="F147" i="4"/>
  <c r="C147" i="4" s="1"/>
  <c r="O146" i="4"/>
  <c r="L146" i="4"/>
  <c r="I146" i="4"/>
  <c r="F146" i="4"/>
  <c r="O145" i="4"/>
  <c r="L145" i="4"/>
  <c r="I145" i="4"/>
  <c r="C145" i="4" s="1"/>
  <c r="F145" i="4"/>
  <c r="N144" i="4"/>
  <c r="M144" i="4"/>
  <c r="K144" i="4"/>
  <c r="J144" i="4"/>
  <c r="H144" i="4"/>
  <c r="G144" i="4"/>
  <c r="F144" i="4"/>
  <c r="E144" i="4"/>
  <c r="D144" i="4"/>
  <c r="O143" i="4"/>
  <c r="L143" i="4"/>
  <c r="I143" i="4"/>
  <c r="F143" i="4"/>
  <c r="C143" i="4" s="1"/>
  <c r="O142" i="4"/>
  <c r="L142" i="4"/>
  <c r="L141" i="4" s="1"/>
  <c r="I142" i="4"/>
  <c r="F142" i="4"/>
  <c r="F141" i="4" s="1"/>
  <c r="N141" i="4"/>
  <c r="M141" i="4"/>
  <c r="K141" i="4"/>
  <c r="J141" i="4"/>
  <c r="I141" i="4"/>
  <c r="H141" i="4"/>
  <c r="G141" i="4"/>
  <c r="E141" i="4"/>
  <c r="D141" i="4"/>
  <c r="O140" i="4"/>
  <c r="L140" i="4"/>
  <c r="I140" i="4"/>
  <c r="F140" i="4"/>
  <c r="O139" i="4"/>
  <c r="L139" i="4"/>
  <c r="I139" i="4"/>
  <c r="F139" i="4"/>
  <c r="C139" i="4"/>
  <c r="O138" i="4"/>
  <c r="L138" i="4"/>
  <c r="I138" i="4"/>
  <c r="F138" i="4"/>
  <c r="C138" i="4" s="1"/>
  <c r="O137" i="4"/>
  <c r="L137" i="4"/>
  <c r="I137" i="4"/>
  <c r="F137" i="4"/>
  <c r="N136" i="4"/>
  <c r="M136" i="4"/>
  <c r="L136" i="4"/>
  <c r="K136" i="4"/>
  <c r="J136" i="4"/>
  <c r="H136" i="4"/>
  <c r="G136" i="4"/>
  <c r="F136" i="4"/>
  <c r="E136" i="4"/>
  <c r="D136" i="4"/>
  <c r="O135" i="4"/>
  <c r="L135" i="4"/>
  <c r="I135" i="4"/>
  <c r="F135" i="4"/>
  <c r="C135" i="4"/>
  <c r="O134" i="4"/>
  <c r="L134" i="4"/>
  <c r="I134" i="4"/>
  <c r="F134" i="4"/>
  <c r="C134" i="4" s="1"/>
  <c r="O133" i="4"/>
  <c r="L133" i="4"/>
  <c r="I133" i="4"/>
  <c r="F133" i="4"/>
  <c r="O132" i="4"/>
  <c r="L132" i="4"/>
  <c r="I132" i="4"/>
  <c r="F132" i="4"/>
  <c r="C132" i="4" s="1"/>
  <c r="O131" i="4"/>
  <c r="N131" i="4"/>
  <c r="M131" i="4"/>
  <c r="K131" i="4"/>
  <c r="K130" i="4" s="1"/>
  <c r="J131" i="4"/>
  <c r="H131" i="4"/>
  <c r="G131" i="4"/>
  <c r="G130" i="4" s="1"/>
  <c r="E131" i="4"/>
  <c r="D131" i="4"/>
  <c r="H130" i="4"/>
  <c r="D130" i="4"/>
  <c r="O129" i="4"/>
  <c r="O128" i="4" s="1"/>
  <c r="L129" i="4"/>
  <c r="I129" i="4"/>
  <c r="F129" i="4"/>
  <c r="N128" i="4"/>
  <c r="M128" i="4"/>
  <c r="L128" i="4"/>
  <c r="K128" i="4"/>
  <c r="J128" i="4"/>
  <c r="H128" i="4"/>
  <c r="G128" i="4"/>
  <c r="F128" i="4"/>
  <c r="E128" i="4"/>
  <c r="D128" i="4"/>
  <c r="O127" i="4"/>
  <c r="L127" i="4"/>
  <c r="I127" i="4"/>
  <c r="C127" i="4" s="1"/>
  <c r="F127" i="4"/>
  <c r="O126" i="4"/>
  <c r="L126" i="4"/>
  <c r="I126" i="4"/>
  <c r="F126" i="4"/>
  <c r="O125" i="4"/>
  <c r="L125" i="4"/>
  <c r="I125" i="4"/>
  <c r="F125" i="4"/>
  <c r="O124" i="4"/>
  <c r="L124" i="4"/>
  <c r="I124" i="4"/>
  <c r="F124" i="4"/>
  <c r="O123" i="4"/>
  <c r="O122" i="4" s="1"/>
  <c r="L123" i="4"/>
  <c r="L122" i="4" s="1"/>
  <c r="I123" i="4"/>
  <c r="F123" i="4"/>
  <c r="C123" i="4" s="1"/>
  <c r="N122" i="4"/>
  <c r="M122" i="4"/>
  <c r="K122" i="4"/>
  <c r="J122" i="4"/>
  <c r="H122" i="4"/>
  <c r="G122" i="4"/>
  <c r="E122" i="4"/>
  <c r="D122" i="4"/>
  <c r="O121" i="4"/>
  <c r="L121" i="4"/>
  <c r="I121" i="4"/>
  <c r="F121" i="4"/>
  <c r="O120" i="4"/>
  <c r="L120" i="4"/>
  <c r="I120" i="4"/>
  <c r="F120" i="4"/>
  <c r="C120" i="4" s="1"/>
  <c r="O119" i="4"/>
  <c r="L119" i="4"/>
  <c r="I119" i="4"/>
  <c r="F119" i="4"/>
  <c r="C119" i="4" s="1"/>
  <c r="O118" i="4"/>
  <c r="L118" i="4"/>
  <c r="I118" i="4"/>
  <c r="F118" i="4"/>
  <c r="O117" i="4"/>
  <c r="L117" i="4"/>
  <c r="I117" i="4"/>
  <c r="C117" i="4" s="1"/>
  <c r="F117" i="4"/>
  <c r="N116" i="4"/>
  <c r="M116" i="4"/>
  <c r="K116" i="4"/>
  <c r="J116" i="4"/>
  <c r="H116" i="4"/>
  <c r="G116" i="4"/>
  <c r="F116" i="4"/>
  <c r="E116" i="4"/>
  <c r="D116" i="4"/>
  <c r="O115" i="4"/>
  <c r="L115" i="4"/>
  <c r="L112" i="4" s="1"/>
  <c r="I115" i="4"/>
  <c r="F115" i="4"/>
  <c r="O114" i="4"/>
  <c r="L114" i="4"/>
  <c r="I114" i="4"/>
  <c r="F114" i="4"/>
  <c r="O113" i="4"/>
  <c r="L113" i="4"/>
  <c r="I113" i="4"/>
  <c r="F113" i="4"/>
  <c r="N112" i="4"/>
  <c r="M112" i="4"/>
  <c r="K112" i="4"/>
  <c r="J112" i="4"/>
  <c r="H112" i="4"/>
  <c r="G112" i="4"/>
  <c r="F112" i="4"/>
  <c r="E112" i="4"/>
  <c r="D112" i="4"/>
  <c r="O111" i="4"/>
  <c r="L111" i="4"/>
  <c r="I111" i="4"/>
  <c r="F111" i="4"/>
  <c r="C111" i="4" s="1"/>
  <c r="O110" i="4"/>
  <c r="L110" i="4"/>
  <c r="I110" i="4"/>
  <c r="F110" i="4"/>
  <c r="O109" i="4"/>
  <c r="L109" i="4"/>
  <c r="I109" i="4"/>
  <c r="F109" i="4"/>
  <c r="O108" i="4"/>
  <c r="L108" i="4"/>
  <c r="I108" i="4"/>
  <c r="F108" i="4"/>
  <c r="C108" i="4" s="1"/>
  <c r="O107" i="4"/>
  <c r="L107" i="4"/>
  <c r="I107" i="4"/>
  <c r="F107" i="4"/>
  <c r="C107" i="4" s="1"/>
  <c r="O106" i="4"/>
  <c r="L106" i="4"/>
  <c r="I106" i="4"/>
  <c r="F106" i="4"/>
  <c r="O105" i="4"/>
  <c r="L105" i="4"/>
  <c r="I105" i="4"/>
  <c r="C105" i="4" s="1"/>
  <c r="F105" i="4"/>
  <c r="O104" i="4"/>
  <c r="L104" i="4"/>
  <c r="L103" i="4" s="1"/>
  <c r="I104" i="4"/>
  <c r="F104" i="4"/>
  <c r="O103" i="4"/>
  <c r="N103" i="4"/>
  <c r="M103" i="4"/>
  <c r="K103" i="4"/>
  <c r="J103" i="4"/>
  <c r="H103" i="4"/>
  <c r="G103" i="4"/>
  <c r="E103" i="4"/>
  <c r="D103" i="4"/>
  <c r="O102" i="4"/>
  <c r="L102" i="4"/>
  <c r="I102" i="4"/>
  <c r="F102" i="4"/>
  <c r="C102" i="4" s="1"/>
  <c r="O101" i="4"/>
  <c r="L101" i="4"/>
  <c r="I101" i="4"/>
  <c r="F101" i="4"/>
  <c r="O100" i="4"/>
  <c r="L100" i="4"/>
  <c r="I100" i="4"/>
  <c r="F100" i="4"/>
  <c r="C100" i="4" s="1"/>
  <c r="O99" i="4"/>
  <c r="L99" i="4"/>
  <c r="I99" i="4"/>
  <c r="F99" i="4"/>
  <c r="C99" i="4" s="1"/>
  <c r="O98" i="4"/>
  <c r="L98" i="4"/>
  <c r="I98" i="4"/>
  <c r="F98" i="4"/>
  <c r="O97" i="4"/>
  <c r="L97" i="4"/>
  <c r="I97" i="4"/>
  <c r="C97" i="4" s="1"/>
  <c r="F97" i="4"/>
  <c r="O96" i="4"/>
  <c r="L96" i="4"/>
  <c r="L95" i="4" s="1"/>
  <c r="I96" i="4"/>
  <c r="F96" i="4"/>
  <c r="O95" i="4"/>
  <c r="N95" i="4"/>
  <c r="M95" i="4"/>
  <c r="K95" i="4"/>
  <c r="J95" i="4"/>
  <c r="H95" i="4"/>
  <c r="G95" i="4"/>
  <c r="E95" i="4"/>
  <c r="D95" i="4"/>
  <c r="O94" i="4"/>
  <c r="L94" i="4"/>
  <c r="I94" i="4"/>
  <c r="F94" i="4"/>
  <c r="C94" i="4" s="1"/>
  <c r="O93" i="4"/>
  <c r="L93" i="4"/>
  <c r="I93" i="4"/>
  <c r="F93" i="4"/>
  <c r="O92" i="4"/>
  <c r="L92" i="4"/>
  <c r="I92" i="4"/>
  <c r="F92" i="4"/>
  <c r="C92" i="4" s="1"/>
  <c r="O91" i="4"/>
  <c r="L91" i="4"/>
  <c r="I91" i="4"/>
  <c r="F91" i="4"/>
  <c r="C91" i="4" s="1"/>
  <c r="O90" i="4"/>
  <c r="L90" i="4"/>
  <c r="L89" i="4" s="1"/>
  <c r="I90" i="4"/>
  <c r="I89" i="4" s="1"/>
  <c r="F90" i="4"/>
  <c r="N89" i="4"/>
  <c r="M89" i="4"/>
  <c r="K89" i="4"/>
  <c r="J89" i="4"/>
  <c r="H89" i="4"/>
  <c r="G89" i="4"/>
  <c r="E89" i="4"/>
  <c r="D89" i="4"/>
  <c r="O88" i="4"/>
  <c r="L88" i="4"/>
  <c r="I88" i="4"/>
  <c r="F88" i="4"/>
  <c r="O87" i="4"/>
  <c r="L87" i="4"/>
  <c r="I87" i="4"/>
  <c r="F87" i="4"/>
  <c r="C87" i="4"/>
  <c r="O86" i="4"/>
  <c r="L86" i="4"/>
  <c r="I86" i="4"/>
  <c r="F86" i="4"/>
  <c r="C86" i="4" s="1"/>
  <c r="O85" i="4"/>
  <c r="O84" i="4" s="1"/>
  <c r="L85" i="4"/>
  <c r="I85" i="4"/>
  <c r="F85" i="4"/>
  <c r="F84" i="4" s="1"/>
  <c r="N84" i="4"/>
  <c r="N83" i="4" s="1"/>
  <c r="M84" i="4"/>
  <c r="K84" i="4"/>
  <c r="J84" i="4"/>
  <c r="J83" i="4" s="1"/>
  <c r="H84" i="4"/>
  <c r="H83" i="4" s="1"/>
  <c r="H75" i="4" s="1"/>
  <c r="G84" i="4"/>
  <c r="E84" i="4"/>
  <c r="D84" i="4"/>
  <c r="K83" i="4"/>
  <c r="G83" i="4"/>
  <c r="D83" i="4"/>
  <c r="O82" i="4"/>
  <c r="L82" i="4"/>
  <c r="I82" i="4"/>
  <c r="F82" i="4"/>
  <c r="C82" i="4" s="1"/>
  <c r="O81" i="4"/>
  <c r="L81" i="4"/>
  <c r="L80" i="4" s="1"/>
  <c r="I81" i="4"/>
  <c r="F81" i="4"/>
  <c r="O80" i="4"/>
  <c r="N80" i="4"/>
  <c r="M80" i="4"/>
  <c r="K80" i="4"/>
  <c r="J80" i="4"/>
  <c r="H80" i="4"/>
  <c r="G80" i="4"/>
  <c r="F80" i="4"/>
  <c r="E80" i="4"/>
  <c r="D80" i="4"/>
  <c r="O79" i="4"/>
  <c r="L79" i="4"/>
  <c r="C79" i="4" s="1"/>
  <c r="I79" i="4"/>
  <c r="F79" i="4"/>
  <c r="O78" i="4"/>
  <c r="L78" i="4"/>
  <c r="I78" i="4"/>
  <c r="F78" i="4"/>
  <c r="F77" i="4" s="1"/>
  <c r="N77" i="4"/>
  <c r="M77" i="4"/>
  <c r="M76" i="4" s="1"/>
  <c r="K77" i="4"/>
  <c r="J77" i="4"/>
  <c r="I77" i="4"/>
  <c r="H77" i="4"/>
  <c r="G77" i="4"/>
  <c r="E77" i="4"/>
  <c r="E76" i="4" s="1"/>
  <c r="D77" i="4"/>
  <c r="D76" i="4" s="1"/>
  <c r="N76" i="4"/>
  <c r="K76" i="4"/>
  <c r="J76" i="4"/>
  <c r="H76" i="4"/>
  <c r="G76" i="4"/>
  <c r="O74" i="4"/>
  <c r="L74" i="4"/>
  <c r="I74" i="4"/>
  <c r="F74" i="4"/>
  <c r="C74" i="4" s="1"/>
  <c r="O73" i="4"/>
  <c r="L73" i="4"/>
  <c r="I73" i="4"/>
  <c r="F73" i="4"/>
  <c r="O72" i="4"/>
  <c r="L72" i="4"/>
  <c r="I72" i="4"/>
  <c r="F72" i="4"/>
  <c r="O71" i="4"/>
  <c r="L71" i="4"/>
  <c r="I71" i="4"/>
  <c r="F71" i="4"/>
  <c r="C71" i="4" s="1"/>
  <c r="O70" i="4"/>
  <c r="L70" i="4"/>
  <c r="I70" i="4"/>
  <c r="I69" i="4" s="1"/>
  <c r="I67" i="4" s="1"/>
  <c r="F70" i="4"/>
  <c r="N69" i="4"/>
  <c r="N67" i="4" s="1"/>
  <c r="M69" i="4"/>
  <c r="M67" i="4" s="1"/>
  <c r="K69" i="4"/>
  <c r="J69" i="4"/>
  <c r="J67" i="4" s="1"/>
  <c r="H69" i="4"/>
  <c r="G69" i="4"/>
  <c r="E69" i="4"/>
  <c r="E67" i="4" s="1"/>
  <c r="D69" i="4"/>
  <c r="O68" i="4"/>
  <c r="L68" i="4"/>
  <c r="I68" i="4"/>
  <c r="F68" i="4"/>
  <c r="K67" i="4"/>
  <c r="H67" i="4"/>
  <c r="G67" i="4"/>
  <c r="D67" i="4"/>
  <c r="O66" i="4"/>
  <c r="L66" i="4"/>
  <c r="I66" i="4"/>
  <c r="F66" i="4"/>
  <c r="O65" i="4"/>
  <c r="L65" i="4"/>
  <c r="I65" i="4"/>
  <c r="C65" i="4" s="1"/>
  <c r="F65" i="4"/>
  <c r="O64" i="4"/>
  <c r="L64" i="4"/>
  <c r="I64" i="4"/>
  <c r="F64" i="4"/>
  <c r="O63" i="4"/>
  <c r="L63" i="4"/>
  <c r="I63" i="4"/>
  <c r="F63" i="4"/>
  <c r="C63" i="4" s="1"/>
  <c r="O62" i="4"/>
  <c r="L62" i="4"/>
  <c r="I62" i="4"/>
  <c r="F62" i="4"/>
  <c r="O61" i="4"/>
  <c r="L61" i="4"/>
  <c r="I61" i="4"/>
  <c r="F61" i="4"/>
  <c r="O60" i="4"/>
  <c r="L60" i="4"/>
  <c r="C60" i="4" s="1"/>
  <c r="I60" i="4"/>
  <c r="F60" i="4"/>
  <c r="O59" i="4"/>
  <c r="O58" i="4" s="1"/>
  <c r="L59" i="4"/>
  <c r="L58" i="4" s="1"/>
  <c r="I59" i="4"/>
  <c r="F59" i="4"/>
  <c r="N58" i="4"/>
  <c r="M58" i="4"/>
  <c r="K58" i="4"/>
  <c r="J58" i="4"/>
  <c r="H58" i="4"/>
  <c r="G58" i="4"/>
  <c r="E58" i="4"/>
  <c r="D58" i="4"/>
  <c r="O57" i="4"/>
  <c r="L57" i="4"/>
  <c r="I57" i="4"/>
  <c r="F57" i="4"/>
  <c r="O56" i="4"/>
  <c r="L56" i="4"/>
  <c r="I56" i="4"/>
  <c r="F56" i="4"/>
  <c r="F55" i="4" s="1"/>
  <c r="O55" i="4"/>
  <c r="O54" i="4" s="1"/>
  <c r="N55" i="4"/>
  <c r="M55" i="4"/>
  <c r="K55" i="4"/>
  <c r="K54" i="4" s="1"/>
  <c r="K53" i="4" s="1"/>
  <c r="J55" i="4"/>
  <c r="H55" i="4"/>
  <c r="G55" i="4"/>
  <c r="G54" i="4" s="1"/>
  <c r="G53" i="4" s="1"/>
  <c r="E55" i="4"/>
  <c r="E54" i="4" s="1"/>
  <c r="D55" i="4"/>
  <c r="N54" i="4"/>
  <c r="M54" i="4"/>
  <c r="J54" i="4"/>
  <c r="H54" i="4"/>
  <c r="H53" i="4" s="1"/>
  <c r="D54" i="4"/>
  <c r="D53" i="4" s="1"/>
  <c r="O47" i="4"/>
  <c r="C47" i="4" s="1"/>
  <c r="O46" i="4"/>
  <c r="N45" i="4"/>
  <c r="M45" i="4"/>
  <c r="L44" i="4"/>
  <c r="I44" i="4"/>
  <c r="I43" i="4" s="1"/>
  <c r="F44" i="4"/>
  <c r="C44" i="4" s="1"/>
  <c r="L43" i="4"/>
  <c r="K43" i="4"/>
  <c r="J43" i="4"/>
  <c r="H43" i="4"/>
  <c r="G43" i="4"/>
  <c r="E43" i="4"/>
  <c r="D43" i="4"/>
  <c r="F42" i="4"/>
  <c r="F41" i="4" s="1"/>
  <c r="C41" i="4" s="1"/>
  <c r="E41" i="4"/>
  <c r="D41" i="4"/>
  <c r="L40" i="4"/>
  <c r="C40" i="4" s="1"/>
  <c r="L39" i="4"/>
  <c r="C39" i="4" s="1"/>
  <c r="L38" i="4"/>
  <c r="C38" i="4"/>
  <c r="L37" i="4"/>
  <c r="K36" i="4"/>
  <c r="J36" i="4"/>
  <c r="L35" i="4"/>
  <c r="C35" i="4" s="1"/>
  <c r="L34" i="4"/>
  <c r="K33" i="4"/>
  <c r="J33" i="4"/>
  <c r="L32" i="4"/>
  <c r="L31" i="4" s="1"/>
  <c r="C31" i="4" s="1"/>
  <c r="K31" i="4"/>
  <c r="J31" i="4"/>
  <c r="L30" i="4"/>
  <c r="C30" i="4" s="1"/>
  <c r="L29" i="4"/>
  <c r="C29" i="4"/>
  <c r="L28" i="4"/>
  <c r="L27" i="4" s="1"/>
  <c r="K27" i="4"/>
  <c r="J27" i="4"/>
  <c r="K26" i="4"/>
  <c r="J26" i="4"/>
  <c r="F25" i="4"/>
  <c r="C25" i="4" s="1"/>
  <c r="I24" i="4"/>
  <c r="E24" i="4"/>
  <c r="F24" i="4" s="1"/>
  <c r="C24" i="4" s="1"/>
  <c r="O23" i="4"/>
  <c r="O21" i="4" s="1"/>
  <c r="L23" i="4"/>
  <c r="I23" i="4"/>
  <c r="F23" i="4"/>
  <c r="C23" i="4" s="1"/>
  <c r="O22" i="4"/>
  <c r="L22" i="4"/>
  <c r="L21" i="4" s="1"/>
  <c r="I22" i="4"/>
  <c r="I21" i="4" s="1"/>
  <c r="F22" i="4"/>
  <c r="N21" i="4"/>
  <c r="N289" i="4" s="1"/>
  <c r="N288" i="4" s="1"/>
  <c r="M21" i="4"/>
  <c r="K21" i="4"/>
  <c r="K289" i="4" s="1"/>
  <c r="K288" i="4" s="1"/>
  <c r="J21" i="4"/>
  <c r="J289" i="4" s="1"/>
  <c r="J288" i="4" s="1"/>
  <c r="H21" i="4"/>
  <c r="H289" i="4" s="1"/>
  <c r="H288" i="4" s="1"/>
  <c r="G21" i="4"/>
  <c r="G289" i="4" s="1"/>
  <c r="G288" i="4" s="1"/>
  <c r="E21" i="4"/>
  <c r="D21" i="4"/>
  <c r="D289" i="4" s="1"/>
  <c r="D288" i="4" s="1"/>
  <c r="N20" i="4"/>
  <c r="K20" i="4"/>
  <c r="J20" i="4"/>
  <c r="H20" i="4"/>
  <c r="G20" i="4"/>
  <c r="D20" i="4"/>
  <c r="O298" i="3"/>
  <c r="L298" i="3"/>
  <c r="I298" i="3"/>
  <c r="F298" i="3"/>
  <c r="C298" i="3" s="1"/>
  <c r="O297" i="3"/>
  <c r="L297" i="3"/>
  <c r="I297" i="3"/>
  <c r="F297" i="3"/>
  <c r="O296" i="3"/>
  <c r="L296" i="3"/>
  <c r="I296" i="3"/>
  <c r="C296" i="3" s="1"/>
  <c r="F296" i="3"/>
  <c r="O295" i="3"/>
  <c r="L295" i="3"/>
  <c r="I295" i="3"/>
  <c r="F295" i="3"/>
  <c r="O294" i="3"/>
  <c r="L294" i="3"/>
  <c r="I294" i="3"/>
  <c r="F294" i="3"/>
  <c r="O293" i="3"/>
  <c r="L293" i="3"/>
  <c r="I293" i="3"/>
  <c r="F293" i="3"/>
  <c r="O292" i="3"/>
  <c r="L292" i="3"/>
  <c r="I292" i="3"/>
  <c r="C292" i="3" s="1"/>
  <c r="F292" i="3"/>
  <c r="O291" i="3"/>
  <c r="O290" i="3" s="1"/>
  <c r="L291" i="3"/>
  <c r="I291" i="3"/>
  <c r="F291" i="3"/>
  <c r="C291" i="3"/>
  <c r="N290" i="3"/>
  <c r="M290" i="3"/>
  <c r="L290" i="3"/>
  <c r="K290" i="3"/>
  <c r="J290" i="3"/>
  <c r="H290" i="3"/>
  <c r="G290" i="3"/>
  <c r="E290" i="3"/>
  <c r="D290" i="3"/>
  <c r="O285" i="3"/>
  <c r="L285" i="3"/>
  <c r="C285" i="3" s="1"/>
  <c r="I285" i="3"/>
  <c r="F285" i="3"/>
  <c r="O284" i="3"/>
  <c r="O283" i="3" s="1"/>
  <c r="L284" i="3"/>
  <c r="L283" i="3" s="1"/>
  <c r="I284" i="3"/>
  <c r="F284" i="3"/>
  <c r="F283" i="3" s="1"/>
  <c r="N283" i="3"/>
  <c r="M283" i="3"/>
  <c r="K283" i="3"/>
  <c r="J283" i="3"/>
  <c r="I283" i="3"/>
  <c r="H283" i="3"/>
  <c r="G283" i="3"/>
  <c r="E283" i="3"/>
  <c r="D283" i="3"/>
  <c r="O282" i="3"/>
  <c r="L282" i="3"/>
  <c r="L281" i="3" s="1"/>
  <c r="I282" i="3"/>
  <c r="I281" i="3" s="1"/>
  <c r="F282" i="3"/>
  <c r="O281" i="3"/>
  <c r="N281" i="3"/>
  <c r="M281" i="3"/>
  <c r="K281" i="3"/>
  <c r="J281" i="3"/>
  <c r="H281" i="3"/>
  <c r="G281" i="3"/>
  <c r="F281" i="3"/>
  <c r="E281" i="3"/>
  <c r="D281" i="3"/>
  <c r="O280" i="3"/>
  <c r="L280" i="3"/>
  <c r="I280" i="3"/>
  <c r="F280" i="3"/>
  <c r="C280" i="3"/>
  <c r="O279" i="3"/>
  <c r="L279" i="3"/>
  <c r="I279" i="3"/>
  <c r="F279" i="3"/>
  <c r="C279" i="3" s="1"/>
  <c r="O278" i="3"/>
  <c r="L278" i="3"/>
  <c r="I278" i="3"/>
  <c r="C278" i="3" s="1"/>
  <c r="F278" i="3"/>
  <c r="O277" i="3"/>
  <c r="L277" i="3"/>
  <c r="I277" i="3"/>
  <c r="F277" i="3"/>
  <c r="O276" i="3"/>
  <c r="N276" i="3"/>
  <c r="M276" i="3"/>
  <c r="K276" i="3"/>
  <c r="J276" i="3"/>
  <c r="H276" i="3"/>
  <c r="G276" i="3"/>
  <c r="E276" i="3"/>
  <c r="D276" i="3"/>
  <c r="O275" i="3"/>
  <c r="L275" i="3"/>
  <c r="I275" i="3"/>
  <c r="F275" i="3"/>
  <c r="C275" i="3" s="1"/>
  <c r="O274" i="3"/>
  <c r="L274" i="3"/>
  <c r="I274" i="3"/>
  <c r="F274" i="3"/>
  <c r="O273" i="3"/>
  <c r="L273" i="3"/>
  <c r="I273" i="3"/>
  <c r="F273" i="3"/>
  <c r="O272" i="3"/>
  <c r="N272" i="3"/>
  <c r="M272" i="3"/>
  <c r="K272" i="3"/>
  <c r="K270" i="3" s="1"/>
  <c r="K269" i="3" s="1"/>
  <c r="J272" i="3"/>
  <c r="H272" i="3"/>
  <c r="G272" i="3"/>
  <c r="G270" i="3" s="1"/>
  <c r="G269" i="3" s="1"/>
  <c r="F272" i="3"/>
  <c r="E272" i="3"/>
  <c r="D272" i="3"/>
  <c r="O271" i="3"/>
  <c r="L271" i="3"/>
  <c r="I271" i="3"/>
  <c r="F271" i="3"/>
  <c r="N270" i="3"/>
  <c r="N269" i="3" s="1"/>
  <c r="M270" i="3"/>
  <c r="M269" i="3" s="1"/>
  <c r="J270" i="3"/>
  <c r="H270" i="3"/>
  <c r="E270" i="3"/>
  <c r="E269" i="3" s="1"/>
  <c r="D270" i="3"/>
  <c r="J269" i="3"/>
  <c r="H269" i="3"/>
  <c r="D269" i="3"/>
  <c r="O268" i="3"/>
  <c r="L268" i="3"/>
  <c r="I268" i="3"/>
  <c r="F268" i="3"/>
  <c r="C268" i="3" s="1"/>
  <c r="O267" i="3"/>
  <c r="L267" i="3"/>
  <c r="I267" i="3"/>
  <c r="F267" i="3"/>
  <c r="O266" i="3"/>
  <c r="L266" i="3"/>
  <c r="I266" i="3"/>
  <c r="C266" i="3" s="1"/>
  <c r="F266" i="3"/>
  <c r="O265" i="3"/>
  <c r="L265" i="3"/>
  <c r="L264" i="3" s="1"/>
  <c r="I265" i="3"/>
  <c r="F265" i="3"/>
  <c r="O264" i="3"/>
  <c r="N264" i="3"/>
  <c r="M264" i="3"/>
  <c r="K264" i="3"/>
  <c r="J264" i="3"/>
  <c r="H264" i="3"/>
  <c r="G264" i="3"/>
  <c r="E264" i="3"/>
  <c r="D264" i="3"/>
  <c r="O263" i="3"/>
  <c r="L263" i="3"/>
  <c r="I263" i="3"/>
  <c r="F263" i="3"/>
  <c r="O262" i="3"/>
  <c r="L262" i="3"/>
  <c r="I262" i="3"/>
  <c r="F262" i="3"/>
  <c r="O261" i="3"/>
  <c r="L261" i="3"/>
  <c r="L260" i="3" s="1"/>
  <c r="I261" i="3"/>
  <c r="F261" i="3"/>
  <c r="O260" i="3"/>
  <c r="O259" i="3" s="1"/>
  <c r="N260" i="3"/>
  <c r="M260" i="3"/>
  <c r="K260" i="3"/>
  <c r="K259" i="3" s="1"/>
  <c r="J260" i="3"/>
  <c r="H260" i="3"/>
  <c r="G260" i="3"/>
  <c r="G259" i="3" s="1"/>
  <c r="E260" i="3"/>
  <c r="D260" i="3"/>
  <c r="N259" i="3"/>
  <c r="M259" i="3"/>
  <c r="J259" i="3"/>
  <c r="H259" i="3"/>
  <c r="E259" i="3"/>
  <c r="D259" i="3"/>
  <c r="O258" i="3"/>
  <c r="L258" i="3"/>
  <c r="I258" i="3"/>
  <c r="C258" i="3" s="1"/>
  <c r="F258" i="3"/>
  <c r="O257" i="3"/>
  <c r="L257" i="3"/>
  <c r="I257" i="3"/>
  <c r="F257" i="3"/>
  <c r="O256" i="3"/>
  <c r="L256" i="3"/>
  <c r="I256" i="3"/>
  <c r="F256" i="3"/>
  <c r="C256" i="3" s="1"/>
  <c r="O255" i="3"/>
  <c r="L255" i="3"/>
  <c r="I255" i="3"/>
  <c r="F255" i="3"/>
  <c r="O254" i="3"/>
  <c r="L254" i="3"/>
  <c r="I254" i="3"/>
  <c r="F254" i="3"/>
  <c r="O253" i="3"/>
  <c r="L253" i="3"/>
  <c r="L252" i="3" s="1"/>
  <c r="L251" i="3" s="1"/>
  <c r="I253" i="3"/>
  <c r="F253" i="3"/>
  <c r="O252" i="3"/>
  <c r="O251" i="3" s="1"/>
  <c r="N252" i="3"/>
  <c r="M252" i="3"/>
  <c r="K252" i="3"/>
  <c r="K251" i="3" s="1"/>
  <c r="J252" i="3"/>
  <c r="H252" i="3"/>
  <c r="H251" i="3" s="1"/>
  <c r="G252" i="3"/>
  <c r="G251" i="3" s="1"/>
  <c r="E252" i="3"/>
  <c r="D252" i="3"/>
  <c r="N251" i="3"/>
  <c r="M251" i="3"/>
  <c r="J251" i="3"/>
  <c r="E251" i="3"/>
  <c r="D251" i="3"/>
  <c r="O250" i="3"/>
  <c r="L250" i="3"/>
  <c r="I250" i="3"/>
  <c r="F250" i="3"/>
  <c r="O249" i="3"/>
  <c r="L249" i="3"/>
  <c r="I249" i="3"/>
  <c r="F249" i="3"/>
  <c r="C249" i="3" s="1"/>
  <c r="O248" i="3"/>
  <c r="O246" i="3" s="1"/>
  <c r="L248" i="3"/>
  <c r="I248" i="3"/>
  <c r="F248" i="3"/>
  <c r="C248" i="3"/>
  <c r="O247" i="3"/>
  <c r="L247" i="3"/>
  <c r="L246" i="3" s="1"/>
  <c r="I247" i="3"/>
  <c r="F247" i="3"/>
  <c r="F246" i="3" s="1"/>
  <c r="N246" i="3"/>
  <c r="M246" i="3"/>
  <c r="K246" i="3"/>
  <c r="J246" i="3"/>
  <c r="I246" i="3"/>
  <c r="H246" i="3"/>
  <c r="G246" i="3"/>
  <c r="E246" i="3"/>
  <c r="D246" i="3"/>
  <c r="O245" i="3"/>
  <c r="L245" i="3"/>
  <c r="I245" i="3"/>
  <c r="F245" i="3"/>
  <c r="O244" i="3"/>
  <c r="L244" i="3"/>
  <c r="I244" i="3"/>
  <c r="F244" i="3"/>
  <c r="C244" i="3" s="1"/>
  <c r="O243" i="3"/>
  <c r="L243" i="3"/>
  <c r="I243" i="3"/>
  <c r="F243" i="3"/>
  <c r="C243" i="3" s="1"/>
  <c r="O242" i="3"/>
  <c r="L242" i="3"/>
  <c r="I242" i="3"/>
  <c r="F242" i="3"/>
  <c r="O241" i="3"/>
  <c r="L241" i="3"/>
  <c r="I241" i="3"/>
  <c r="F241" i="3"/>
  <c r="C241" i="3" s="1"/>
  <c r="O240" i="3"/>
  <c r="L240" i="3"/>
  <c r="I240" i="3"/>
  <c r="F240" i="3"/>
  <c r="C240" i="3" s="1"/>
  <c r="O239" i="3"/>
  <c r="L239" i="3"/>
  <c r="I239" i="3"/>
  <c r="F239" i="3"/>
  <c r="F238" i="3" s="1"/>
  <c r="N238" i="3"/>
  <c r="M238" i="3"/>
  <c r="K238" i="3"/>
  <c r="J238" i="3"/>
  <c r="I238" i="3"/>
  <c r="H238" i="3"/>
  <c r="G238" i="3"/>
  <c r="E238" i="3"/>
  <c r="D238" i="3"/>
  <c r="O237" i="3"/>
  <c r="L237" i="3"/>
  <c r="I237" i="3"/>
  <c r="F237" i="3"/>
  <c r="O236" i="3"/>
  <c r="O235" i="3" s="1"/>
  <c r="L236" i="3"/>
  <c r="L235" i="3" s="1"/>
  <c r="I236" i="3"/>
  <c r="C236" i="3" s="1"/>
  <c r="F236" i="3"/>
  <c r="N235" i="3"/>
  <c r="M235" i="3"/>
  <c r="K235" i="3"/>
  <c r="J235" i="3"/>
  <c r="I235" i="3"/>
  <c r="H235" i="3"/>
  <c r="G235" i="3"/>
  <c r="F235" i="3"/>
  <c r="E235" i="3"/>
  <c r="D235" i="3"/>
  <c r="O234" i="3"/>
  <c r="O233" i="3" s="1"/>
  <c r="L234" i="3"/>
  <c r="I234" i="3"/>
  <c r="C234" i="3" s="1"/>
  <c r="F234" i="3"/>
  <c r="N233" i="3"/>
  <c r="N231" i="3" s="1"/>
  <c r="N230" i="3" s="1"/>
  <c r="M233" i="3"/>
  <c r="L233" i="3"/>
  <c r="K233" i="3"/>
  <c r="J233" i="3"/>
  <c r="J231" i="3" s="1"/>
  <c r="J230" i="3" s="1"/>
  <c r="H233" i="3"/>
  <c r="G233" i="3"/>
  <c r="F233" i="3"/>
  <c r="E233" i="3"/>
  <c r="D233" i="3"/>
  <c r="O232" i="3"/>
  <c r="L232" i="3"/>
  <c r="I232" i="3"/>
  <c r="C232" i="3" s="1"/>
  <c r="F232" i="3"/>
  <c r="K231" i="3"/>
  <c r="H231" i="3"/>
  <c r="G231" i="3"/>
  <c r="D231" i="3"/>
  <c r="D230" i="3" s="1"/>
  <c r="O229" i="3"/>
  <c r="L229" i="3"/>
  <c r="I229" i="3"/>
  <c r="F229" i="3"/>
  <c r="O228" i="3"/>
  <c r="O227" i="3" s="1"/>
  <c r="L228" i="3"/>
  <c r="L227" i="3" s="1"/>
  <c r="I228" i="3"/>
  <c r="F228" i="3"/>
  <c r="C228" i="3" s="1"/>
  <c r="N227" i="3"/>
  <c r="M227" i="3"/>
  <c r="K227" i="3"/>
  <c r="J227" i="3"/>
  <c r="I227" i="3"/>
  <c r="H227" i="3"/>
  <c r="G227" i="3"/>
  <c r="F227" i="3"/>
  <c r="E227" i="3"/>
  <c r="D227" i="3"/>
  <c r="O226" i="3"/>
  <c r="L226" i="3"/>
  <c r="I226" i="3"/>
  <c r="F226" i="3"/>
  <c r="O225" i="3"/>
  <c r="L225" i="3"/>
  <c r="I225" i="3"/>
  <c r="F225" i="3"/>
  <c r="O224" i="3"/>
  <c r="L224" i="3"/>
  <c r="I224" i="3"/>
  <c r="F224" i="3"/>
  <c r="C224" i="3"/>
  <c r="O223" i="3"/>
  <c r="L223" i="3"/>
  <c r="I223" i="3"/>
  <c r="F223" i="3"/>
  <c r="C223" i="3" s="1"/>
  <c r="O222" i="3"/>
  <c r="L222" i="3"/>
  <c r="I222" i="3"/>
  <c r="F222" i="3"/>
  <c r="O221" i="3"/>
  <c r="L221" i="3"/>
  <c r="I221" i="3"/>
  <c r="F221" i="3"/>
  <c r="C221" i="3" s="1"/>
  <c r="O220" i="3"/>
  <c r="L220" i="3"/>
  <c r="I220" i="3"/>
  <c r="F220" i="3"/>
  <c r="C220" i="3" s="1"/>
  <c r="O219" i="3"/>
  <c r="L219" i="3"/>
  <c r="I219" i="3"/>
  <c r="F219" i="3"/>
  <c r="C219" i="3" s="1"/>
  <c r="O218" i="3"/>
  <c r="L218" i="3"/>
  <c r="I218" i="3"/>
  <c r="F218" i="3"/>
  <c r="O217" i="3"/>
  <c r="L217" i="3"/>
  <c r="L216" i="3" s="1"/>
  <c r="I217" i="3"/>
  <c r="F217" i="3"/>
  <c r="C217" i="3" s="1"/>
  <c r="O216" i="3"/>
  <c r="N216" i="3"/>
  <c r="M216" i="3"/>
  <c r="K216" i="3"/>
  <c r="J216" i="3"/>
  <c r="H216" i="3"/>
  <c r="G216" i="3"/>
  <c r="E216" i="3"/>
  <c r="D216" i="3"/>
  <c r="O215" i="3"/>
  <c r="L215" i="3"/>
  <c r="I215" i="3"/>
  <c r="F215" i="3"/>
  <c r="O214" i="3"/>
  <c r="L214" i="3"/>
  <c r="I214" i="3"/>
  <c r="C214" i="3" s="1"/>
  <c r="F214" i="3"/>
  <c r="O213" i="3"/>
  <c r="L213" i="3"/>
  <c r="I213" i="3"/>
  <c r="F213" i="3"/>
  <c r="O212" i="3"/>
  <c r="L212" i="3"/>
  <c r="I212" i="3"/>
  <c r="F212" i="3"/>
  <c r="C212" i="3" s="1"/>
  <c r="O211" i="3"/>
  <c r="L211" i="3"/>
  <c r="I211" i="3"/>
  <c r="F211" i="3"/>
  <c r="O210" i="3"/>
  <c r="L210" i="3"/>
  <c r="I210" i="3"/>
  <c r="C210" i="3" s="1"/>
  <c r="F210" i="3"/>
  <c r="O209" i="3"/>
  <c r="L209" i="3"/>
  <c r="I209" i="3"/>
  <c r="F209" i="3"/>
  <c r="O208" i="3"/>
  <c r="L208" i="3"/>
  <c r="I208" i="3"/>
  <c r="C208" i="3" s="1"/>
  <c r="F208" i="3"/>
  <c r="O207" i="3"/>
  <c r="L207" i="3"/>
  <c r="I207" i="3"/>
  <c r="F207" i="3"/>
  <c r="O206" i="3"/>
  <c r="L206" i="3"/>
  <c r="I206" i="3"/>
  <c r="F206" i="3"/>
  <c r="N205" i="3"/>
  <c r="N204" i="3" s="1"/>
  <c r="M205" i="3"/>
  <c r="K205" i="3"/>
  <c r="J205" i="3"/>
  <c r="J204" i="3" s="1"/>
  <c r="H205" i="3"/>
  <c r="G205" i="3"/>
  <c r="F205" i="3"/>
  <c r="E205" i="3"/>
  <c r="D205" i="3"/>
  <c r="D204" i="3" s="1"/>
  <c r="M204" i="3"/>
  <c r="K204" i="3"/>
  <c r="H204" i="3"/>
  <c r="G204" i="3"/>
  <c r="E204" i="3"/>
  <c r="O203" i="3"/>
  <c r="L203" i="3"/>
  <c r="I203" i="3"/>
  <c r="F203" i="3"/>
  <c r="O202" i="3"/>
  <c r="L202" i="3"/>
  <c r="I202" i="3"/>
  <c r="C202" i="3" s="1"/>
  <c r="F202" i="3"/>
  <c r="O201" i="3"/>
  <c r="L201" i="3"/>
  <c r="I201" i="3"/>
  <c r="F201" i="3"/>
  <c r="O200" i="3"/>
  <c r="L200" i="3"/>
  <c r="I200" i="3"/>
  <c r="F200" i="3"/>
  <c r="C200" i="3"/>
  <c r="O199" i="3"/>
  <c r="L199" i="3"/>
  <c r="L198" i="3" s="1"/>
  <c r="I199" i="3"/>
  <c r="F199" i="3"/>
  <c r="F198" i="3" s="1"/>
  <c r="N198" i="3"/>
  <c r="N196" i="3" s="1"/>
  <c r="N195" i="3" s="1"/>
  <c r="M198" i="3"/>
  <c r="M196" i="3" s="1"/>
  <c r="M195" i="3" s="1"/>
  <c r="K198" i="3"/>
  <c r="J198" i="3"/>
  <c r="J196" i="3" s="1"/>
  <c r="J195" i="3" s="1"/>
  <c r="I198" i="3"/>
  <c r="H198" i="3"/>
  <c r="H196" i="3" s="1"/>
  <c r="H195" i="3" s="1"/>
  <c r="G198" i="3"/>
  <c r="E198" i="3"/>
  <c r="E196" i="3" s="1"/>
  <c r="E195" i="3" s="1"/>
  <c r="D198" i="3"/>
  <c r="O197" i="3"/>
  <c r="L197" i="3"/>
  <c r="I197" i="3"/>
  <c r="F197" i="3"/>
  <c r="F196" i="3" s="1"/>
  <c r="K196" i="3"/>
  <c r="K195" i="3" s="1"/>
  <c r="G196" i="3"/>
  <c r="G195" i="3" s="1"/>
  <c r="D196" i="3"/>
  <c r="D195" i="3" s="1"/>
  <c r="D194" i="3" s="1"/>
  <c r="O193" i="3"/>
  <c r="L193" i="3"/>
  <c r="I193" i="3"/>
  <c r="F193" i="3"/>
  <c r="F192" i="3" s="1"/>
  <c r="O192" i="3"/>
  <c r="O191" i="3" s="1"/>
  <c r="N192" i="3"/>
  <c r="N191" i="3" s="1"/>
  <c r="M192" i="3"/>
  <c r="M191" i="3" s="1"/>
  <c r="M187" i="3" s="1"/>
  <c r="K192" i="3"/>
  <c r="K191" i="3" s="1"/>
  <c r="J192" i="3"/>
  <c r="I192" i="3"/>
  <c r="H192" i="3"/>
  <c r="G192" i="3"/>
  <c r="G191" i="3" s="1"/>
  <c r="E192" i="3"/>
  <c r="E191" i="3" s="1"/>
  <c r="D192" i="3"/>
  <c r="J191" i="3"/>
  <c r="I191" i="3"/>
  <c r="H191" i="3"/>
  <c r="D191" i="3"/>
  <c r="O190" i="3"/>
  <c r="L190" i="3"/>
  <c r="I190" i="3"/>
  <c r="F190" i="3"/>
  <c r="O189" i="3"/>
  <c r="L189" i="3"/>
  <c r="I189" i="3"/>
  <c r="F189" i="3"/>
  <c r="O188" i="3"/>
  <c r="O187" i="3" s="1"/>
  <c r="N188" i="3"/>
  <c r="N187" i="3" s="1"/>
  <c r="M188" i="3"/>
  <c r="K188" i="3"/>
  <c r="J188" i="3"/>
  <c r="H188" i="3"/>
  <c r="G188" i="3"/>
  <c r="G187" i="3" s="1"/>
  <c r="F188" i="3"/>
  <c r="E188" i="3"/>
  <c r="E187" i="3" s="1"/>
  <c r="D188" i="3"/>
  <c r="J187" i="3"/>
  <c r="H187" i="3"/>
  <c r="D187" i="3"/>
  <c r="O186" i="3"/>
  <c r="L186" i="3"/>
  <c r="I186" i="3"/>
  <c r="F186" i="3"/>
  <c r="O185" i="3"/>
  <c r="L185" i="3"/>
  <c r="I185" i="3"/>
  <c r="F185" i="3"/>
  <c r="O184" i="3"/>
  <c r="N184" i="3"/>
  <c r="M184" i="3"/>
  <c r="K184" i="3"/>
  <c r="J184" i="3"/>
  <c r="H184" i="3"/>
  <c r="G184" i="3"/>
  <c r="F184" i="3"/>
  <c r="E184" i="3"/>
  <c r="D184" i="3"/>
  <c r="O183" i="3"/>
  <c r="L183" i="3"/>
  <c r="I183" i="3"/>
  <c r="F183" i="3"/>
  <c r="O182" i="3"/>
  <c r="L182" i="3"/>
  <c r="I182" i="3"/>
  <c r="F182" i="3"/>
  <c r="O181" i="3"/>
  <c r="L181" i="3"/>
  <c r="C181" i="3" s="1"/>
  <c r="I181" i="3"/>
  <c r="F181" i="3"/>
  <c r="O180" i="3"/>
  <c r="O179" i="3" s="1"/>
  <c r="L180" i="3"/>
  <c r="L179" i="3" s="1"/>
  <c r="I180" i="3"/>
  <c r="F180" i="3"/>
  <c r="C180" i="3" s="1"/>
  <c r="N179" i="3"/>
  <c r="M179" i="3"/>
  <c r="K179" i="3"/>
  <c r="J179" i="3"/>
  <c r="H179" i="3"/>
  <c r="G179" i="3"/>
  <c r="E179" i="3"/>
  <c r="D179" i="3"/>
  <c r="O178" i="3"/>
  <c r="L178" i="3"/>
  <c r="I178" i="3"/>
  <c r="F178" i="3"/>
  <c r="O177" i="3"/>
  <c r="L177" i="3"/>
  <c r="I177" i="3"/>
  <c r="F177" i="3"/>
  <c r="C177" i="3" s="1"/>
  <c r="O176" i="3"/>
  <c r="O175" i="3" s="1"/>
  <c r="O174" i="3" s="1"/>
  <c r="O173" i="3" s="1"/>
  <c r="L176" i="3"/>
  <c r="I176" i="3"/>
  <c r="F176" i="3"/>
  <c r="C176" i="3"/>
  <c r="N175" i="3"/>
  <c r="M175" i="3"/>
  <c r="L175" i="3"/>
  <c r="K175" i="3"/>
  <c r="K174" i="3" s="1"/>
  <c r="K173" i="3" s="1"/>
  <c r="J175" i="3"/>
  <c r="H175" i="3"/>
  <c r="H174" i="3" s="1"/>
  <c r="H173" i="3" s="1"/>
  <c r="G175" i="3"/>
  <c r="F175" i="3"/>
  <c r="E175" i="3"/>
  <c r="D175" i="3"/>
  <c r="D174" i="3" s="1"/>
  <c r="N174" i="3"/>
  <c r="N173" i="3" s="1"/>
  <c r="M174" i="3"/>
  <c r="M173" i="3" s="1"/>
  <c r="J174" i="3"/>
  <c r="G174" i="3"/>
  <c r="E174" i="3"/>
  <c r="E173" i="3" s="1"/>
  <c r="J173" i="3"/>
  <c r="G173" i="3"/>
  <c r="D173" i="3"/>
  <c r="O172" i="3"/>
  <c r="L172" i="3"/>
  <c r="I172" i="3"/>
  <c r="F172" i="3"/>
  <c r="C172" i="3" s="1"/>
  <c r="O171" i="3"/>
  <c r="L171" i="3"/>
  <c r="I171" i="3"/>
  <c r="F171" i="3"/>
  <c r="O170" i="3"/>
  <c r="L170" i="3"/>
  <c r="I170" i="3"/>
  <c r="F170" i="3"/>
  <c r="O169" i="3"/>
  <c r="L169" i="3"/>
  <c r="I169" i="3"/>
  <c r="F169" i="3"/>
  <c r="O168" i="3"/>
  <c r="L168" i="3"/>
  <c r="C168" i="3" s="1"/>
  <c r="I168" i="3"/>
  <c r="F168" i="3"/>
  <c r="O167" i="3"/>
  <c r="L167" i="3"/>
  <c r="I167" i="3"/>
  <c r="F167" i="3"/>
  <c r="N166" i="3"/>
  <c r="M166" i="3"/>
  <c r="M165" i="3" s="1"/>
  <c r="K166" i="3"/>
  <c r="K165" i="3" s="1"/>
  <c r="J166" i="3"/>
  <c r="I166" i="3"/>
  <c r="I165" i="3" s="1"/>
  <c r="H166" i="3"/>
  <c r="G166" i="3"/>
  <c r="G165" i="3" s="1"/>
  <c r="E166" i="3"/>
  <c r="E165" i="3" s="1"/>
  <c r="D166" i="3"/>
  <c r="N165" i="3"/>
  <c r="J165" i="3"/>
  <c r="H165" i="3"/>
  <c r="D165" i="3"/>
  <c r="O164" i="3"/>
  <c r="L164" i="3"/>
  <c r="I164" i="3"/>
  <c r="F164" i="3"/>
  <c r="C164" i="3" s="1"/>
  <c r="O163" i="3"/>
  <c r="L163" i="3"/>
  <c r="I163" i="3"/>
  <c r="F163" i="3"/>
  <c r="O162" i="3"/>
  <c r="L162" i="3"/>
  <c r="I162" i="3"/>
  <c r="C162" i="3" s="1"/>
  <c r="F162" i="3"/>
  <c r="O161" i="3"/>
  <c r="L161" i="3"/>
  <c r="L160" i="3" s="1"/>
  <c r="I161" i="3"/>
  <c r="F161" i="3"/>
  <c r="F160" i="3" s="1"/>
  <c r="O160" i="3"/>
  <c r="N160" i="3"/>
  <c r="M160" i="3"/>
  <c r="K160" i="3"/>
  <c r="J160" i="3"/>
  <c r="H160" i="3"/>
  <c r="G160" i="3"/>
  <c r="E160" i="3"/>
  <c r="D160" i="3"/>
  <c r="O159" i="3"/>
  <c r="L159" i="3"/>
  <c r="I159" i="3"/>
  <c r="F159" i="3"/>
  <c r="O158" i="3"/>
  <c r="L158" i="3"/>
  <c r="I158" i="3"/>
  <c r="C158" i="3" s="1"/>
  <c r="F158" i="3"/>
  <c r="O157" i="3"/>
  <c r="L157" i="3"/>
  <c r="I157" i="3"/>
  <c r="F157" i="3"/>
  <c r="O156" i="3"/>
  <c r="L156" i="3"/>
  <c r="I156" i="3"/>
  <c r="F156" i="3"/>
  <c r="C156" i="3" s="1"/>
  <c r="O155" i="3"/>
  <c r="L155" i="3"/>
  <c r="I155" i="3"/>
  <c r="F155" i="3"/>
  <c r="O154" i="3"/>
  <c r="L154" i="3"/>
  <c r="I154" i="3"/>
  <c r="F154" i="3"/>
  <c r="O153" i="3"/>
  <c r="L153" i="3"/>
  <c r="I153" i="3"/>
  <c r="F153" i="3"/>
  <c r="C153" i="3" s="1"/>
  <c r="O152" i="3"/>
  <c r="O151" i="3" s="1"/>
  <c r="L152" i="3"/>
  <c r="I152" i="3"/>
  <c r="I151" i="3" s="1"/>
  <c r="F152" i="3"/>
  <c r="C152" i="3"/>
  <c r="N151" i="3"/>
  <c r="M151" i="3"/>
  <c r="L151" i="3"/>
  <c r="K151" i="3"/>
  <c r="J151" i="3"/>
  <c r="H151" i="3"/>
  <c r="G151" i="3"/>
  <c r="E151" i="3"/>
  <c r="D151" i="3"/>
  <c r="O150" i="3"/>
  <c r="L150" i="3"/>
  <c r="I150" i="3"/>
  <c r="C150" i="3" s="1"/>
  <c r="F150" i="3"/>
  <c r="O149" i="3"/>
  <c r="L149" i="3"/>
  <c r="I149" i="3"/>
  <c r="F149" i="3"/>
  <c r="O148" i="3"/>
  <c r="L148" i="3"/>
  <c r="I148" i="3"/>
  <c r="F148" i="3"/>
  <c r="C148" i="3" s="1"/>
  <c r="O147" i="3"/>
  <c r="L147" i="3"/>
  <c r="I147" i="3"/>
  <c r="F147" i="3"/>
  <c r="C147" i="3" s="1"/>
  <c r="O146" i="3"/>
  <c r="L146" i="3"/>
  <c r="I146" i="3"/>
  <c r="F146" i="3"/>
  <c r="O145" i="3"/>
  <c r="L145" i="3"/>
  <c r="L144" i="3" s="1"/>
  <c r="I145" i="3"/>
  <c r="F145" i="3"/>
  <c r="F144" i="3" s="1"/>
  <c r="O144" i="3"/>
  <c r="N144" i="3"/>
  <c r="M144" i="3"/>
  <c r="K144" i="3"/>
  <c r="J144" i="3"/>
  <c r="H144" i="3"/>
  <c r="G144" i="3"/>
  <c r="E144" i="3"/>
  <c r="D144" i="3"/>
  <c r="O143" i="3"/>
  <c r="L143" i="3"/>
  <c r="I143" i="3"/>
  <c r="F143" i="3"/>
  <c r="O142" i="3"/>
  <c r="O141" i="3" s="1"/>
  <c r="L142" i="3"/>
  <c r="I142" i="3"/>
  <c r="I141" i="3" s="1"/>
  <c r="F142" i="3"/>
  <c r="N141" i="3"/>
  <c r="M141" i="3"/>
  <c r="L141" i="3"/>
  <c r="K141" i="3"/>
  <c r="J141" i="3"/>
  <c r="H141" i="3"/>
  <c r="G141" i="3"/>
  <c r="F141" i="3"/>
  <c r="E141" i="3"/>
  <c r="D141" i="3"/>
  <c r="O140" i="3"/>
  <c r="L140" i="3"/>
  <c r="I140" i="3"/>
  <c r="F140" i="3"/>
  <c r="C140" i="3"/>
  <c r="O139" i="3"/>
  <c r="L139" i="3"/>
  <c r="I139" i="3"/>
  <c r="F139" i="3"/>
  <c r="C139" i="3" s="1"/>
  <c r="O138" i="3"/>
  <c r="L138" i="3"/>
  <c r="I138" i="3"/>
  <c r="F138" i="3"/>
  <c r="O137" i="3"/>
  <c r="L137" i="3"/>
  <c r="L136" i="3" s="1"/>
  <c r="I137" i="3"/>
  <c r="F137" i="3"/>
  <c r="F136" i="3" s="1"/>
  <c r="O136" i="3"/>
  <c r="N136" i="3"/>
  <c r="M136" i="3"/>
  <c r="K136" i="3"/>
  <c r="J136" i="3"/>
  <c r="H136" i="3"/>
  <c r="G136" i="3"/>
  <c r="E136" i="3"/>
  <c r="D136" i="3"/>
  <c r="O135" i="3"/>
  <c r="L135" i="3"/>
  <c r="I135" i="3"/>
  <c r="F135" i="3"/>
  <c r="O134" i="3"/>
  <c r="L134" i="3"/>
  <c r="I134" i="3"/>
  <c r="C134" i="3" s="1"/>
  <c r="F134" i="3"/>
  <c r="O133" i="3"/>
  <c r="L133" i="3"/>
  <c r="I133" i="3"/>
  <c r="F133" i="3"/>
  <c r="O132" i="3"/>
  <c r="O131" i="3" s="1"/>
  <c r="O130" i="3" s="1"/>
  <c r="L132" i="3"/>
  <c r="I132" i="3"/>
  <c r="I131" i="3" s="1"/>
  <c r="F132" i="3"/>
  <c r="C132" i="3"/>
  <c r="N131" i="3"/>
  <c r="N130" i="3" s="1"/>
  <c r="M131" i="3"/>
  <c r="L131" i="3"/>
  <c r="K131" i="3"/>
  <c r="J131" i="3"/>
  <c r="J130" i="3" s="1"/>
  <c r="H131" i="3"/>
  <c r="H130" i="3" s="1"/>
  <c r="G131" i="3"/>
  <c r="E131" i="3"/>
  <c r="E130" i="3" s="1"/>
  <c r="D131" i="3"/>
  <c r="D130" i="3" s="1"/>
  <c r="M130" i="3"/>
  <c r="O129" i="3"/>
  <c r="L129" i="3"/>
  <c r="L128" i="3" s="1"/>
  <c r="I129" i="3"/>
  <c r="F129" i="3"/>
  <c r="F128" i="3" s="1"/>
  <c r="O128" i="3"/>
  <c r="N128" i="3"/>
  <c r="M128" i="3"/>
  <c r="K128" i="3"/>
  <c r="J128" i="3"/>
  <c r="I128" i="3"/>
  <c r="H128" i="3"/>
  <c r="G128" i="3"/>
  <c r="E128" i="3"/>
  <c r="D128" i="3"/>
  <c r="O127" i="3"/>
  <c r="L127" i="3"/>
  <c r="I127" i="3"/>
  <c r="F127" i="3"/>
  <c r="C127" i="3" s="1"/>
  <c r="O126" i="3"/>
  <c r="L126" i="3"/>
  <c r="I126" i="3"/>
  <c r="F126" i="3"/>
  <c r="O125" i="3"/>
  <c r="L125" i="3"/>
  <c r="I125" i="3"/>
  <c r="F125" i="3"/>
  <c r="C125" i="3" s="1"/>
  <c r="O124" i="3"/>
  <c r="O122" i="3" s="1"/>
  <c r="L124" i="3"/>
  <c r="I124" i="3"/>
  <c r="F124" i="3"/>
  <c r="C124" i="3" s="1"/>
  <c r="O123" i="3"/>
  <c r="L123" i="3"/>
  <c r="L122" i="3" s="1"/>
  <c r="I123" i="3"/>
  <c r="I122" i="3" s="1"/>
  <c r="F123" i="3"/>
  <c r="N122" i="3"/>
  <c r="M122" i="3"/>
  <c r="K122" i="3"/>
  <c r="J122" i="3"/>
  <c r="H122" i="3"/>
  <c r="G122" i="3"/>
  <c r="E122" i="3"/>
  <c r="D122" i="3"/>
  <c r="O121" i="3"/>
  <c r="L121" i="3"/>
  <c r="I121" i="3"/>
  <c r="F121" i="3"/>
  <c r="O120" i="3"/>
  <c r="L120" i="3"/>
  <c r="I120" i="3"/>
  <c r="C120" i="3" s="1"/>
  <c r="F120" i="3"/>
  <c r="O119" i="3"/>
  <c r="L119" i="3"/>
  <c r="I119" i="3"/>
  <c r="F119" i="3"/>
  <c r="O118" i="3"/>
  <c r="L118" i="3"/>
  <c r="I118" i="3"/>
  <c r="F118" i="3"/>
  <c r="O117" i="3"/>
  <c r="L117" i="3"/>
  <c r="L116" i="3" s="1"/>
  <c r="I117" i="3"/>
  <c r="F117" i="3"/>
  <c r="F116" i="3" s="1"/>
  <c r="O116" i="3"/>
  <c r="N116" i="3"/>
  <c r="M116" i="3"/>
  <c r="K116" i="3"/>
  <c r="J116" i="3"/>
  <c r="H116" i="3"/>
  <c r="G116" i="3"/>
  <c r="E116" i="3"/>
  <c r="D116" i="3"/>
  <c r="O115" i="3"/>
  <c r="L115" i="3"/>
  <c r="I115" i="3"/>
  <c r="F115" i="3"/>
  <c r="C115" i="3" s="1"/>
  <c r="O114" i="3"/>
  <c r="L114" i="3"/>
  <c r="I114" i="3"/>
  <c r="F114" i="3"/>
  <c r="O113" i="3"/>
  <c r="L113" i="3"/>
  <c r="L112" i="3" s="1"/>
  <c r="I113" i="3"/>
  <c r="F113" i="3"/>
  <c r="F112" i="3" s="1"/>
  <c r="O112" i="3"/>
  <c r="N112" i="3"/>
  <c r="M112" i="3"/>
  <c r="K112" i="3"/>
  <c r="J112" i="3"/>
  <c r="H112" i="3"/>
  <c r="G112" i="3"/>
  <c r="E112" i="3"/>
  <c r="D112" i="3"/>
  <c r="O111" i="3"/>
  <c r="L111" i="3"/>
  <c r="I111" i="3"/>
  <c r="F111" i="3"/>
  <c r="O110" i="3"/>
  <c r="L110" i="3"/>
  <c r="I110" i="3"/>
  <c r="C110" i="3" s="1"/>
  <c r="F110" i="3"/>
  <c r="O109" i="3"/>
  <c r="L109" i="3"/>
  <c r="I109" i="3"/>
  <c r="F109" i="3"/>
  <c r="O108" i="3"/>
  <c r="L108" i="3"/>
  <c r="I108" i="3"/>
  <c r="F108" i="3"/>
  <c r="C108" i="3" s="1"/>
  <c r="O107" i="3"/>
  <c r="L107" i="3"/>
  <c r="I107" i="3"/>
  <c r="F107" i="3"/>
  <c r="O106" i="3"/>
  <c r="L106" i="3"/>
  <c r="I106" i="3"/>
  <c r="F106" i="3"/>
  <c r="O105" i="3"/>
  <c r="L105" i="3"/>
  <c r="I105" i="3"/>
  <c r="F105" i="3"/>
  <c r="O104" i="3"/>
  <c r="O103" i="3" s="1"/>
  <c r="L104" i="3"/>
  <c r="L103" i="3" s="1"/>
  <c r="I104" i="3"/>
  <c r="I103" i="3" s="1"/>
  <c r="F104" i="3"/>
  <c r="C104" i="3"/>
  <c r="N103" i="3"/>
  <c r="M103" i="3"/>
  <c r="K103" i="3"/>
  <c r="J103" i="3"/>
  <c r="H103" i="3"/>
  <c r="G103" i="3"/>
  <c r="E103" i="3"/>
  <c r="D103" i="3"/>
  <c r="O102" i="3"/>
  <c r="L102" i="3"/>
  <c r="I102" i="3"/>
  <c r="C102" i="3" s="1"/>
  <c r="F102" i="3"/>
  <c r="O101" i="3"/>
  <c r="L101" i="3"/>
  <c r="I101" i="3"/>
  <c r="F101" i="3"/>
  <c r="O100" i="3"/>
  <c r="L100" i="3"/>
  <c r="I100" i="3"/>
  <c r="F100" i="3"/>
  <c r="C100" i="3" s="1"/>
  <c r="O99" i="3"/>
  <c r="L99" i="3"/>
  <c r="I99" i="3"/>
  <c r="F99" i="3"/>
  <c r="O98" i="3"/>
  <c r="L98" i="3"/>
  <c r="I98" i="3"/>
  <c r="C98" i="3" s="1"/>
  <c r="F98" i="3"/>
  <c r="O97" i="3"/>
  <c r="L97" i="3"/>
  <c r="I97" i="3"/>
  <c r="F97" i="3"/>
  <c r="O96" i="3"/>
  <c r="O95" i="3" s="1"/>
  <c r="L96" i="3"/>
  <c r="L95" i="3" s="1"/>
  <c r="I96" i="3"/>
  <c r="I95" i="3" s="1"/>
  <c r="F96" i="3"/>
  <c r="N95" i="3"/>
  <c r="M95" i="3"/>
  <c r="K95" i="3"/>
  <c r="J95" i="3"/>
  <c r="H95" i="3"/>
  <c r="G95" i="3"/>
  <c r="E95" i="3"/>
  <c r="D95" i="3"/>
  <c r="O94" i="3"/>
  <c r="L94" i="3"/>
  <c r="I94" i="3"/>
  <c r="F94" i="3"/>
  <c r="O93" i="3"/>
  <c r="L93" i="3"/>
  <c r="I93" i="3"/>
  <c r="F93" i="3"/>
  <c r="C93" i="3" s="1"/>
  <c r="O92" i="3"/>
  <c r="L92" i="3"/>
  <c r="I92" i="3"/>
  <c r="F92" i="3"/>
  <c r="C92" i="3" s="1"/>
  <c r="O91" i="3"/>
  <c r="L91" i="3"/>
  <c r="I91" i="3"/>
  <c r="F91" i="3"/>
  <c r="C91" i="3" s="1"/>
  <c r="O90" i="3"/>
  <c r="O89" i="3" s="1"/>
  <c r="L90" i="3"/>
  <c r="I90" i="3"/>
  <c r="I89" i="3" s="1"/>
  <c r="F90" i="3"/>
  <c r="N89" i="3"/>
  <c r="M89" i="3"/>
  <c r="K89" i="3"/>
  <c r="J89" i="3"/>
  <c r="H89" i="3"/>
  <c r="G89" i="3"/>
  <c r="F89" i="3"/>
  <c r="E89" i="3"/>
  <c r="D89" i="3"/>
  <c r="O88" i="3"/>
  <c r="L88" i="3"/>
  <c r="I88" i="3"/>
  <c r="F88" i="3"/>
  <c r="C88" i="3" s="1"/>
  <c r="O87" i="3"/>
  <c r="L87" i="3"/>
  <c r="I87" i="3"/>
  <c r="F87" i="3"/>
  <c r="O86" i="3"/>
  <c r="L86" i="3"/>
  <c r="I86" i="3"/>
  <c r="F86" i="3"/>
  <c r="O85" i="3"/>
  <c r="L85" i="3"/>
  <c r="L84" i="3" s="1"/>
  <c r="I85" i="3"/>
  <c r="F85" i="3"/>
  <c r="F84" i="3" s="1"/>
  <c r="O84" i="3"/>
  <c r="O83" i="3" s="1"/>
  <c r="N84" i="3"/>
  <c r="M84" i="3"/>
  <c r="M83" i="3" s="1"/>
  <c r="K84" i="3"/>
  <c r="K83" i="3" s="1"/>
  <c r="J84" i="3"/>
  <c r="H84" i="3"/>
  <c r="G84" i="3"/>
  <c r="G83" i="3" s="1"/>
  <c r="E84" i="3"/>
  <c r="E83" i="3" s="1"/>
  <c r="D84" i="3"/>
  <c r="H83" i="3"/>
  <c r="D83" i="3"/>
  <c r="O82" i="3"/>
  <c r="L82" i="3"/>
  <c r="I82" i="3"/>
  <c r="F82" i="3"/>
  <c r="O81" i="3"/>
  <c r="L81" i="3"/>
  <c r="L80" i="3" s="1"/>
  <c r="I81" i="3"/>
  <c r="F81" i="3"/>
  <c r="F80" i="3" s="1"/>
  <c r="O80" i="3"/>
  <c r="N80" i="3"/>
  <c r="M80" i="3"/>
  <c r="K80" i="3"/>
  <c r="J80" i="3"/>
  <c r="H80" i="3"/>
  <c r="G80" i="3"/>
  <c r="E80" i="3"/>
  <c r="D80" i="3"/>
  <c r="O79" i="3"/>
  <c r="L79" i="3"/>
  <c r="I79" i="3"/>
  <c r="F79" i="3"/>
  <c r="O78" i="3"/>
  <c r="O77" i="3" s="1"/>
  <c r="O76" i="3" s="1"/>
  <c r="L78" i="3"/>
  <c r="I78" i="3"/>
  <c r="I77" i="3" s="1"/>
  <c r="F78" i="3"/>
  <c r="N77" i="3"/>
  <c r="N76" i="3" s="1"/>
  <c r="M77" i="3"/>
  <c r="L77" i="3"/>
  <c r="K77" i="3"/>
  <c r="J77" i="3"/>
  <c r="J76" i="3" s="1"/>
  <c r="H77" i="3"/>
  <c r="H76" i="3" s="1"/>
  <c r="H75" i="3" s="1"/>
  <c r="G77" i="3"/>
  <c r="F77" i="3"/>
  <c r="E77" i="3"/>
  <c r="D77" i="3"/>
  <c r="D76" i="3" s="1"/>
  <c r="D75" i="3" s="1"/>
  <c r="M76" i="3"/>
  <c r="M75" i="3" s="1"/>
  <c r="K76" i="3"/>
  <c r="G76" i="3"/>
  <c r="E76" i="3"/>
  <c r="O74" i="3"/>
  <c r="L74" i="3"/>
  <c r="I74" i="3"/>
  <c r="F74" i="3"/>
  <c r="O73" i="3"/>
  <c r="L73" i="3"/>
  <c r="I73" i="3"/>
  <c r="F73" i="3"/>
  <c r="C73" i="3" s="1"/>
  <c r="O72" i="3"/>
  <c r="L72" i="3"/>
  <c r="I72" i="3"/>
  <c r="F72" i="3"/>
  <c r="C72" i="3" s="1"/>
  <c r="O71" i="3"/>
  <c r="L71" i="3"/>
  <c r="I71" i="3"/>
  <c r="F71" i="3"/>
  <c r="O70" i="3"/>
  <c r="O69" i="3" s="1"/>
  <c r="L70" i="3"/>
  <c r="I70" i="3"/>
  <c r="I69" i="3" s="1"/>
  <c r="F70" i="3"/>
  <c r="N69" i="3"/>
  <c r="N67" i="3" s="1"/>
  <c r="M69" i="3"/>
  <c r="K69" i="3"/>
  <c r="K67" i="3" s="1"/>
  <c r="J69" i="3"/>
  <c r="J67" i="3" s="1"/>
  <c r="H69" i="3"/>
  <c r="G69" i="3"/>
  <c r="F69" i="3"/>
  <c r="F67" i="3" s="1"/>
  <c r="E69" i="3"/>
  <c r="D69" i="3"/>
  <c r="O68" i="3"/>
  <c r="O67" i="3" s="1"/>
  <c r="L68" i="3"/>
  <c r="C68" i="3" s="1"/>
  <c r="I68" i="3"/>
  <c r="F68" i="3"/>
  <c r="M67" i="3"/>
  <c r="H67" i="3"/>
  <c r="G67" i="3"/>
  <c r="E67" i="3"/>
  <c r="D67" i="3"/>
  <c r="O66" i="3"/>
  <c r="L66" i="3"/>
  <c r="I66" i="3"/>
  <c r="C66" i="3" s="1"/>
  <c r="F66" i="3"/>
  <c r="O65" i="3"/>
  <c r="L65" i="3"/>
  <c r="I65" i="3"/>
  <c r="F65" i="3"/>
  <c r="O64" i="3"/>
  <c r="L64" i="3"/>
  <c r="I64" i="3"/>
  <c r="F64" i="3"/>
  <c r="C64" i="3" s="1"/>
  <c r="O63" i="3"/>
  <c r="L63" i="3"/>
  <c r="I63" i="3"/>
  <c r="F63" i="3"/>
  <c r="O62" i="3"/>
  <c r="L62" i="3"/>
  <c r="I62" i="3"/>
  <c r="F62" i="3"/>
  <c r="O61" i="3"/>
  <c r="L61" i="3"/>
  <c r="I61" i="3"/>
  <c r="F61" i="3"/>
  <c r="O60" i="3"/>
  <c r="L60" i="3"/>
  <c r="C60" i="3" s="1"/>
  <c r="I60" i="3"/>
  <c r="F60" i="3"/>
  <c r="O59" i="3"/>
  <c r="L59" i="3"/>
  <c r="I59" i="3"/>
  <c r="F59" i="3"/>
  <c r="C59" i="3" s="1"/>
  <c r="N58" i="3"/>
  <c r="M58" i="3"/>
  <c r="K58" i="3"/>
  <c r="J58" i="3"/>
  <c r="I58" i="3"/>
  <c r="H58" i="3"/>
  <c r="G58" i="3"/>
  <c r="E58" i="3"/>
  <c r="D58" i="3"/>
  <c r="O57" i="3"/>
  <c r="L57" i="3"/>
  <c r="I57" i="3"/>
  <c r="F57" i="3"/>
  <c r="C57" i="3" s="1"/>
  <c r="O56" i="3"/>
  <c r="O55" i="3" s="1"/>
  <c r="L56" i="3"/>
  <c r="I56" i="3"/>
  <c r="I55" i="3" s="1"/>
  <c r="I54" i="3" s="1"/>
  <c r="F56" i="3"/>
  <c r="C56" i="3" s="1"/>
  <c r="N55" i="3"/>
  <c r="N54" i="3" s="1"/>
  <c r="M55" i="3"/>
  <c r="L55" i="3"/>
  <c r="K55" i="3"/>
  <c r="J55" i="3"/>
  <c r="J54" i="3" s="1"/>
  <c r="H55" i="3"/>
  <c r="H54" i="3" s="1"/>
  <c r="H53" i="3" s="1"/>
  <c r="G55" i="3"/>
  <c r="G54" i="3" s="1"/>
  <c r="G53" i="3" s="1"/>
  <c r="E55" i="3"/>
  <c r="D55" i="3"/>
  <c r="D54" i="3" s="1"/>
  <c r="D53" i="3" s="1"/>
  <c r="M54" i="3"/>
  <c r="M53" i="3" s="1"/>
  <c r="K54" i="3"/>
  <c r="E54" i="3"/>
  <c r="E53" i="3" s="1"/>
  <c r="N53" i="3"/>
  <c r="O47" i="3"/>
  <c r="C47" i="3"/>
  <c r="O46" i="3"/>
  <c r="O45" i="3" s="1"/>
  <c r="N45" i="3"/>
  <c r="M45" i="3"/>
  <c r="L44" i="3"/>
  <c r="L43" i="3" s="1"/>
  <c r="I44" i="3"/>
  <c r="F44" i="3"/>
  <c r="K43" i="3"/>
  <c r="J43" i="3"/>
  <c r="H43" i="3"/>
  <c r="G43" i="3"/>
  <c r="F43" i="3"/>
  <c r="E43" i="3"/>
  <c r="D43" i="3"/>
  <c r="F42" i="3"/>
  <c r="F41" i="3" s="1"/>
  <c r="C41" i="3" s="1"/>
  <c r="C42" i="3"/>
  <c r="E41" i="3"/>
  <c r="D41" i="3"/>
  <c r="L40" i="3"/>
  <c r="C40" i="3"/>
  <c r="L39" i="3"/>
  <c r="C39" i="3" s="1"/>
  <c r="L38" i="3"/>
  <c r="C38" i="3"/>
  <c r="L37" i="3"/>
  <c r="L36" i="3" s="1"/>
  <c r="C36" i="3" s="1"/>
  <c r="K36" i="3"/>
  <c r="J36" i="3"/>
  <c r="L35" i="3"/>
  <c r="C35" i="3" s="1"/>
  <c r="L34" i="3"/>
  <c r="C34" i="3"/>
  <c r="K33" i="3"/>
  <c r="J33" i="3"/>
  <c r="L32" i="3"/>
  <c r="L31" i="3" s="1"/>
  <c r="C32" i="3"/>
  <c r="K31" i="3"/>
  <c r="K26" i="3" s="1"/>
  <c r="J31" i="3"/>
  <c r="C31" i="3"/>
  <c r="L30" i="3"/>
  <c r="C30" i="3" s="1"/>
  <c r="L29" i="3"/>
  <c r="C29" i="3"/>
  <c r="L28" i="3"/>
  <c r="C28" i="3" s="1"/>
  <c r="K27" i="3"/>
  <c r="J27" i="3"/>
  <c r="J26" i="3" s="1"/>
  <c r="J20" i="3" s="1"/>
  <c r="F25" i="3"/>
  <c r="C25" i="3" s="1"/>
  <c r="I24" i="3"/>
  <c r="F24" i="3"/>
  <c r="C24" i="3"/>
  <c r="O23" i="3"/>
  <c r="L23" i="3"/>
  <c r="I23" i="3"/>
  <c r="F23" i="3"/>
  <c r="O22" i="3"/>
  <c r="O21" i="3" s="1"/>
  <c r="L22" i="3"/>
  <c r="I22" i="3"/>
  <c r="F22" i="3"/>
  <c r="C22" i="3" s="1"/>
  <c r="N21" i="3"/>
  <c r="N289" i="3" s="1"/>
  <c r="N288" i="3" s="1"/>
  <c r="M21" i="3"/>
  <c r="M289" i="3" s="1"/>
  <c r="M288" i="3" s="1"/>
  <c r="L21" i="3"/>
  <c r="K21" i="3"/>
  <c r="K289" i="3" s="1"/>
  <c r="K288" i="3" s="1"/>
  <c r="J21" i="3"/>
  <c r="J289" i="3" s="1"/>
  <c r="J288" i="3" s="1"/>
  <c r="I21" i="3"/>
  <c r="I289" i="3" s="1"/>
  <c r="H21" i="3"/>
  <c r="H289" i="3" s="1"/>
  <c r="H288" i="3" s="1"/>
  <c r="G21" i="3"/>
  <c r="G289" i="3" s="1"/>
  <c r="G288" i="3" s="1"/>
  <c r="E21" i="3"/>
  <c r="E289" i="3" s="1"/>
  <c r="E288" i="3" s="1"/>
  <c r="D21" i="3"/>
  <c r="D289" i="3" s="1"/>
  <c r="D288" i="3" s="1"/>
  <c r="N20" i="3"/>
  <c r="G20" i="3"/>
  <c r="G187" i="4" l="1"/>
  <c r="L289" i="3"/>
  <c r="L33" i="3"/>
  <c r="C33" i="3" s="1"/>
  <c r="C61" i="3"/>
  <c r="C63" i="3"/>
  <c r="L69" i="3"/>
  <c r="L67" i="3" s="1"/>
  <c r="C79" i="3"/>
  <c r="C87" i="3"/>
  <c r="C94" i="3"/>
  <c r="C96" i="3"/>
  <c r="C105" i="3"/>
  <c r="C107" i="3"/>
  <c r="C118" i="3"/>
  <c r="C121" i="3"/>
  <c r="C133" i="3"/>
  <c r="C135" i="3"/>
  <c r="C143" i="3"/>
  <c r="C155" i="3"/>
  <c r="C167" i="3"/>
  <c r="O166" i="3"/>
  <c r="O165" i="3" s="1"/>
  <c r="L174" i="3"/>
  <c r="C198" i="3"/>
  <c r="O198" i="3"/>
  <c r="O196" i="3" s="1"/>
  <c r="O195" i="3" s="1"/>
  <c r="C207" i="3"/>
  <c r="O205" i="3"/>
  <c r="O204" i="3" s="1"/>
  <c r="C218" i="3"/>
  <c r="C237" i="3"/>
  <c r="L238" i="3"/>
  <c r="L231" i="3" s="1"/>
  <c r="K230" i="3"/>
  <c r="C253" i="3"/>
  <c r="C255" i="3"/>
  <c r="C261" i="3"/>
  <c r="C263" i="3"/>
  <c r="C273" i="3"/>
  <c r="C284" i="3"/>
  <c r="I290" i="3"/>
  <c r="C297" i="3"/>
  <c r="C32" i="4"/>
  <c r="L33" i="4"/>
  <c r="C33" i="4" s="1"/>
  <c r="F43" i="4"/>
  <c r="C61" i="4"/>
  <c r="C66" i="4"/>
  <c r="N53" i="4"/>
  <c r="C72" i="4"/>
  <c r="L77" i="4"/>
  <c r="E83" i="4"/>
  <c r="F89" i="4"/>
  <c r="O89" i="4"/>
  <c r="C101" i="4"/>
  <c r="C104" i="4"/>
  <c r="C106" i="4"/>
  <c r="C114" i="4"/>
  <c r="C115" i="4"/>
  <c r="O112" i="4"/>
  <c r="C121" i="4"/>
  <c r="G75" i="4"/>
  <c r="C133" i="4"/>
  <c r="E130" i="4"/>
  <c r="O141" i="4"/>
  <c r="C149" i="4"/>
  <c r="C152" i="4"/>
  <c r="C154" i="4"/>
  <c r="C162" i="4"/>
  <c r="C180" i="4"/>
  <c r="C181" i="4"/>
  <c r="D187" i="4"/>
  <c r="M187" i="4"/>
  <c r="K195" i="4"/>
  <c r="K194" i="4" s="1"/>
  <c r="C200" i="4"/>
  <c r="C201" i="4"/>
  <c r="C212" i="4"/>
  <c r="C213" i="4"/>
  <c r="C217" i="4"/>
  <c r="C223" i="4"/>
  <c r="L204" i="4"/>
  <c r="L231" i="4"/>
  <c r="L230" i="4" s="1"/>
  <c r="F233" i="4"/>
  <c r="F231" i="4" s="1"/>
  <c r="C237" i="4"/>
  <c r="C241" i="4"/>
  <c r="C244" i="4"/>
  <c r="C247" i="4"/>
  <c r="C254" i="4"/>
  <c r="C268" i="4"/>
  <c r="L290" i="4"/>
  <c r="I288" i="3"/>
  <c r="L27" i="3"/>
  <c r="C27" i="3" s="1"/>
  <c r="C37" i="3"/>
  <c r="K53" i="3"/>
  <c r="F55" i="3"/>
  <c r="L58" i="3"/>
  <c r="C62" i="3"/>
  <c r="C65" i="3"/>
  <c r="J53" i="3"/>
  <c r="C71" i="3"/>
  <c r="C86" i="3"/>
  <c r="N83" i="3"/>
  <c r="L89" i="3"/>
  <c r="C97" i="3"/>
  <c r="C99" i="3"/>
  <c r="C106" i="3"/>
  <c r="C109" i="3"/>
  <c r="C111" i="3"/>
  <c r="C123" i="3"/>
  <c r="K130" i="3"/>
  <c r="K75" i="3" s="1"/>
  <c r="K286" i="3" s="1"/>
  <c r="C154" i="3"/>
  <c r="C157" i="3"/>
  <c r="C159" i="3"/>
  <c r="C169" i="3"/>
  <c r="C171" i="3"/>
  <c r="C178" i="3"/>
  <c r="C186" i="3"/>
  <c r="C190" i="3"/>
  <c r="C197" i="3"/>
  <c r="C203" i="3"/>
  <c r="C206" i="3"/>
  <c r="C211" i="3"/>
  <c r="C222" i="3"/>
  <c r="C225" i="3"/>
  <c r="C229" i="3"/>
  <c r="E231" i="3"/>
  <c r="E230" i="3" s="1"/>
  <c r="O238" i="3"/>
  <c r="C238" i="3" s="1"/>
  <c r="G230" i="3"/>
  <c r="G194" i="3" s="1"/>
  <c r="C254" i="3"/>
  <c r="C257" i="3"/>
  <c r="C262" i="3"/>
  <c r="C265" i="3"/>
  <c r="C267" i="3"/>
  <c r="O270" i="3"/>
  <c r="O269" i="3" s="1"/>
  <c r="C277" i="3"/>
  <c r="L36" i="4"/>
  <c r="C36" i="4" s="1"/>
  <c r="E53" i="4"/>
  <c r="J53" i="4"/>
  <c r="F69" i="4"/>
  <c r="O69" i="4"/>
  <c r="O67" i="4" s="1"/>
  <c r="L84" i="4"/>
  <c r="C110" i="4"/>
  <c r="C113" i="4"/>
  <c r="L116" i="4"/>
  <c r="C124" i="4"/>
  <c r="F122" i="4"/>
  <c r="C129" i="4"/>
  <c r="L131" i="4"/>
  <c r="L130" i="4" s="1"/>
  <c r="J130" i="4"/>
  <c r="N130" i="4"/>
  <c r="O136" i="4"/>
  <c r="O144" i="4"/>
  <c r="L144" i="4"/>
  <c r="C153" i="4"/>
  <c r="C156" i="4"/>
  <c r="C158" i="4"/>
  <c r="C161" i="4"/>
  <c r="C164" i="4"/>
  <c r="D75" i="4"/>
  <c r="C171" i="4"/>
  <c r="C175" i="4"/>
  <c r="C176" i="4"/>
  <c r="C177" i="4"/>
  <c r="I179" i="4"/>
  <c r="E187" i="4"/>
  <c r="F196" i="4"/>
  <c r="O196" i="4"/>
  <c r="O195" i="4" s="1"/>
  <c r="G195" i="4"/>
  <c r="G194" i="4" s="1"/>
  <c r="I198" i="4"/>
  <c r="C207" i="4"/>
  <c r="C220" i="4"/>
  <c r="C221" i="4"/>
  <c r="F227" i="4"/>
  <c r="C227" i="4" s="1"/>
  <c r="C245" i="4"/>
  <c r="C249" i="4"/>
  <c r="C250" i="4"/>
  <c r="C258" i="4"/>
  <c r="C264" i="4"/>
  <c r="F272" i="4"/>
  <c r="F270" i="4" s="1"/>
  <c r="F269" i="4" s="1"/>
  <c r="O290" i="4"/>
  <c r="G73" i="5"/>
  <c r="C23" i="3"/>
  <c r="C46" i="3"/>
  <c r="M52" i="3"/>
  <c r="L54" i="3"/>
  <c r="L53" i="3" s="1"/>
  <c r="E75" i="3"/>
  <c r="C82" i="3"/>
  <c r="L83" i="3"/>
  <c r="J83" i="3"/>
  <c r="C101" i="3"/>
  <c r="G130" i="3"/>
  <c r="C138" i="3"/>
  <c r="C146" i="3"/>
  <c r="C149" i="3"/>
  <c r="C163" i="3"/>
  <c r="L166" i="3"/>
  <c r="L165" i="3" s="1"/>
  <c r="C170" i="3"/>
  <c r="C182" i="3"/>
  <c r="F179" i="3"/>
  <c r="C185" i="3"/>
  <c r="C189" i="3"/>
  <c r="K194" i="3"/>
  <c r="C213" i="3"/>
  <c r="C215" i="3"/>
  <c r="C226" i="3"/>
  <c r="C250" i="3"/>
  <c r="C282" i="3"/>
  <c r="D52" i="4"/>
  <c r="G52" i="4"/>
  <c r="G51" i="4" s="1"/>
  <c r="C57" i="4"/>
  <c r="C59" i="4"/>
  <c r="C64" i="4"/>
  <c r="C68" i="4"/>
  <c r="E75" i="4"/>
  <c r="O77" i="4"/>
  <c r="O76" i="4" s="1"/>
  <c r="C81" i="4"/>
  <c r="M83" i="4"/>
  <c r="M75" i="4" s="1"/>
  <c r="M286" i="4" s="1"/>
  <c r="C93" i="4"/>
  <c r="C96" i="4"/>
  <c r="C98" i="4"/>
  <c r="C109" i="4"/>
  <c r="C118" i="4"/>
  <c r="O116" i="4"/>
  <c r="O83" i="4" s="1"/>
  <c r="O75" i="4" s="1"/>
  <c r="O286" i="4" s="1"/>
  <c r="C125" i="4"/>
  <c r="M130" i="4"/>
  <c r="C146" i="4"/>
  <c r="C188" i="4"/>
  <c r="H195" i="4"/>
  <c r="H194" i="4" s="1"/>
  <c r="C211" i="4"/>
  <c r="O231" i="4"/>
  <c r="O230" i="4" s="1"/>
  <c r="C246" i="4"/>
  <c r="C262" i="4"/>
  <c r="C278" i="4"/>
  <c r="C279" i="4"/>
  <c r="C280" i="4"/>
  <c r="C291" i="4"/>
  <c r="C294" i="4"/>
  <c r="C296" i="4"/>
  <c r="G116" i="5"/>
  <c r="E52" i="3"/>
  <c r="O58" i="3"/>
  <c r="C74" i="3"/>
  <c r="G75" i="3"/>
  <c r="G52" i="3" s="1"/>
  <c r="G51" i="3" s="1"/>
  <c r="N75" i="3"/>
  <c r="O75" i="3"/>
  <c r="C89" i="3"/>
  <c r="C114" i="3"/>
  <c r="C119" i="3"/>
  <c r="C126" i="3"/>
  <c r="I179" i="3"/>
  <c r="C193" i="3"/>
  <c r="I196" i="3"/>
  <c r="N194" i="3"/>
  <c r="C201" i="3"/>
  <c r="L205" i="3"/>
  <c r="L204" i="3" s="1"/>
  <c r="C227" i="3"/>
  <c r="H230" i="3"/>
  <c r="M231" i="3"/>
  <c r="M230" i="3" s="1"/>
  <c r="C242" i="3"/>
  <c r="C245" i="3"/>
  <c r="C274" i="3"/>
  <c r="C294" i="3"/>
  <c r="C295" i="3"/>
  <c r="O45" i="4"/>
  <c r="C56" i="4"/>
  <c r="F58" i="4"/>
  <c r="M53" i="4"/>
  <c r="L69" i="4"/>
  <c r="C73" i="4"/>
  <c r="C85" i="4"/>
  <c r="C88" i="4"/>
  <c r="K75" i="4"/>
  <c r="K52" i="4" s="1"/>
  <c r="K51" i="4" s="1"/>
  <c r="C137" i="4"/>
  <c r="C140" i="4"/>
  <c r="F166" i="4"/>
  <c r="L173" i="4"/>
  <c r="C184" i="4"/>
  <c r="H187" i="4"/>
  <c r="H52" i="4" s="1"/>
  <c r="H51" i="4" s="1"/>
  <c r="L187" i="4"/>
  <c r="D195" i="4"/>
  <c r="D194" i="4" s="1"/>
  <c r="C203" i="4"/>
  <c r="C205" i="4"/>
  <c r="C216" i="4"/>
  <c r="C219" i="4"/>
  <c r="C233" i="4"/>
  <c r="C236" i="4"/>
  <c r="I276" i="4"/>
  <c r="G97" i="5"/>
  <c r="O289" i="3"/>
  <c r="O288" i="3" s="1"/>
  <c r="O20" i="3"/>
  <c r="I53" i="3"/>
  <c r="C45" i="3"/>
  <c r="H52" i="3"/>
  <c r="J75" i="3"/>
  <c r="J52" i="3" s="1"/>
  <c r="D20" i="3"/>
  <c r="H20" i="3"/>
  <c r="F76" i="3"/>
  <c r="C128" i="3"/>
  <c r="L130" i="3"/>
  <c r="C141" i="3"/>
  <c r="K20" i="3"/>
  <c r="F21" i="3"/>
  <c r="E20" i="3"/>
  <c r="M20" i="3"/>
  <c r="L26" i="3"/>
  <c r="C44" i="3"/>
  <c r="I43" i="3"/>
  <c r="C43" i="3" s="1"/>
  <c r="N52" i="3"/>
  <c r="N51" i="3" s="1"/>
  <c r="N50" i="3" s="1"/>
  <c r="C55" i="3"/>
  <c r="O54" i="3"/>
  <c r="O53" i="3" s="1"/>
  <c r="O52" i="3" s="1"/>
  <c r="I67" i="3"/>
  <c r="L76" i="3"/>
  <c r="L75" i="3" s="1"/>
  <c r="C67" i="3"/>
  <c r="D52" i="3"/>
  <c r="D51" i="3" s="1"/>
  <c r="F58" i="3"/>
  <c r="C58" i="3" s="1"/>
  <c r="C69" i="3"/>
  <c r="C77" i="3"/>
  <c r="C81" i="3"/>
  <c r="C85" i="3"/>
  <c r="C113" i="3"/>
  <c r="C117" i="3"/>
  <c r="F122" i="3"/>
  <c r="C122" i="3" s="1"/>
  <c r="C129" i="3"/>
  <c r="C137" i="3"/>
  <c r="C145" i="3"/>
  <c r="C161" i="3"/>
  <c r="F166" i="3"/>
  <c r="K187" i="3"/>
  <c r="E194" i="3"/>
  <c r="E51" i="3" s="1"/>
  <c r="J194" i="3"/>
  <c r="F231" i="3"/>
  <c r="C246" i="3"/>
  <c r="G286" i="3"/>
  <c r="C70" i="3"/>
  <c r="C78" i="3"/>
  <c r="I80" i="3"/>
  <c r="C80" i="3" s="1"/>
  <c r="I84" i="3"/>
  <c r="C90" i="3"/>
  <c r="F95" i="3"/>
  <c r="C95" i="3" s="1"/>
  <c r="F103" i="3"/>
  <c r="C103" i="3" s="1"/>
  <c r="I112" i="3"/>
  <c r="C112" i="3" s="1"/>
  <c r="I116" i="3"/>
  <c r="C116" i="3" s="1"/>
  <c r="F131" i="3"/>
  <c r="I136" i="3"/>
  <c r="C142" i="3"/>
  <c r="I144" i="3"/>
  <c r="C144" i="3" s="1"/>
  <c r="F151" i="3"/>
  <c r="C151" i="3" s="1"/>
  <c r="I160" i="3"/>
  <c r="C160" i="3" s="1"/>
  <c r="F191" i="3"/>
  <c r="O231" i="3"/>
  <c r="O230" i="3" s="1"/>
  <c r="O286" i="3" s="1"/>
  <c r="H286" i="3"/>
  <c r="C283" i="3"/>
  <c r="F174" i="3"/>
  <c r="C179" i="3"/>
  <c r="H194" i="3"/>
  <c r="M194" i="3"/>
  <c r="M51" i="3" s="1"/>
  <c r="C235" i="3"/>
  <c r="L259" i="3"/>
  <c r="L230" i="3" s="1"/>
  <c r="M286" i="3"/>
  <c r="C281" i="3"/>
  <c r="D286" i="3"/>
  <c r="E286" i="3"/>
  <c r="J286" i="3"/>
  <c r="N286" i="3"/>
  <c r="C183" i="3"/>
  <c r="C199" i="3"/>
  <c r="I205" i="3"/>
  <c r="F216" i="3"/>
  <c r="I233" i="3"/>
  <c r="I231" i="3" s="1"/>
  <c r="C239" i="3"/>
  <c r="C247" i="3"/>
  <c r="F252" i="3"/>
  <c r="F260" i="3"/>
  <c r="F264" i="3"/>
  <c r="C271" i="3"/>
  <c r="F276" i="3"/>
  <c r="L288" i="3"/>
  <c r="E289" i="4"/>
  <c r="E288" i="4" s="1"/>
  <c r="E20" i="4"/>
  <c r="F21" i="4"/>
  <c r="C22" i="4"/>
  <c r="O289" i="4"/>
  <c r="O288" i="4" s="1"/>
  <c r="O20" i="4"/>
  <c r="C43" i="4"/>
  <c r="O53" i="4"/>
  <c r="F67" i="4"/>
  <c r="N75" i="4"/>
  <c r="N52" i="4" s="1"/>
  <c r="N51" i="4" s="1"/>
  <c r="L76" i="4"/>
  <c r="C141" i="4"/>
  <c r="L26" i="4"/>
  <c r="C27" i="4"/>
  <c r="F54" i="4"/>
  <c r="I175" i="3"/>
  <c r="I174" i="3" s="1"/>
  <c r="L184" i="3"/>
  <c r="L173" i="3" s="1"/>
  <c r="L188" i="3"/>
  <c r="L187" i="3" s="1"/>
  <c r="L192" i="3"/>
  <c r="L191" i="3" s="1"/>
  <c r="L196" i="3"/>
  <c r="L195" i="3" s="1"/>
  <c r="C209" i="3"/>
  <c r="C233" i="3"/>
  <c r="L272" i="3"/>
  <c r="L276" i="3"/>
  <c r="F290" i="3"/>
  <c r="C290" i="3" s="1"/>
  <c r="M289" i="4"/>
  <c r="M288" i="4" s="1"/>
  <c r="M20" i="4"/>
  <c r="L289" i="4"/>
  <c r="L288" i="4" s="1"/>
  <c r="L20" i="4"/>
  <c r="G287" i="4"/>
  <c r="G50" i="4"/>
  <c r="J75" i="4"/>
  <c r="J52" i="4" s="1"/>
  <c r="J51" i="4" s="1"/>
  <c r="C77" i="4"/>
  <c r="F76" i="4"/>
  <c r="O130" i="4"/>
  <c r="I184" i="3"/>
  <c r="I188" i="3"/>
  <c r="I216" i="3"/>
  <c r="I252" i="3"/>
  <c r="I251" i="3" s="1"/>
  <c r="I260" i="3"/>
  <c r="I264" i="3"/>
  <c r="I272" i="3"/>
  <c r="I276" i="3"/>
  <c r="C293" i="3"/>
  <c r="I289" i="4"/>
  <c r="I20" i="4"/>
  <c r="C45" i="4"/>
  <c r="F165" i="4"/>
  <c r="C165" i="4" s="1"/>
  <c r="C166" i="4"/>
  <c r="C28" i="4"/>
  <c r="C34" i="4"/>
  <c r="C37" i="4"/>
  <c r="C42" i="4"/>
  <c r="C46" i="4"/>
  <c r="C62" i="4"/>
  <c r="C70" i="4"/>
  <c r="C78" i="4"/>
  <c r="I80" i="4"/>
  <c r="C80" i="4" s="1"/>
  <c r="I84" i="4"/>
  <c r="C90" i="4"/>
  <c r="F95" i="4"/>
  <c r="F103" i="4"/>
  <c r="I112" i="4"/>
  <c r="C112" i="4" s="1"/>
  <c r="I116" i="4"/>
  <c r="C116" i="4" s="1"/>
  <c r="C126" i="4"/>
  <c r="I128" i="4"/>
  <c r="C128" i="4" s="1"/>
  <c r="F131" i="4"/>
  <c r="I136" i="4"/>
  <c r="C136" i="4" s="1"/>
  <c r="C142" i="4"/>
  <c r="I144" i="4"/>
  <c r="C144" i="4" s="1"/>
  <c r="F151" i="4"/>
  <c r="I160" i="4"/>
  <c r="C160" i="4" s="1"/>
  <c r="C179" i="4"/>
  <c r="N286" i="4"/>
  <c r="H286" i="4"/>
  <c r="I196" i="4"/>
  <c r="I195" i="4" s="1"/>
  <c r="J286" i="4"/>
  <c r="D286" i="4"/>
  <c r="L55" i="4"/>
  <c r="L54" i="4" s="1"/>
  <c r="I58" i="4"/>
  <c r="C58" i="4" s="1"/>
  <c r="L67" i="4"/>
  <c r="I122" i="4"/>
  <c r="C122" i="4" s="1"/>
  <c r="C168" i="4"/>
  <c r="C169" i="4"/>
  <c r="I174" i="4"/>
  <c r="I173" i="4" s="1"/>
  <c r="O187" i="4"/>
  <c r="F191" i="4"/>
  <c r="C192" i="4"/>
  <c r="O270" i="4"/>
  <c r="O269" i="4" s="1"/>
  <c r="O194" i="4" s="1"/>
  <c r="C272" i="4"/>
  <c r="E286" i="4"/>
  <c r="I55" i="4"/>
  <c r="I54" i="4" s="1"/>
  <c r="I53" i="4" s="1"/>
  <c r="I95" i="4"/>
  <c r="I103" i="4"/>
  <c r="I131" i="4"/>
  <c r="I151" i="4"/>
  <c r="C276" i="4"/>
  <c r="I270" i="4"/>
  <c r="I269" i="4" s="1"/>
  <c r="G286" i="4"/>
  <c r="K286" i="4"/>
  <c r="C283" i="4"/>
  <c r="C284" i="4"/>
  <c r="I290" i="4"/>
  <c r="C290" i="4" s="1"/>
  <c r="F174" i="4"/>
  <c r="C185" i="4"/>
  <c r="C193" i="4"/>
  <c r="L281" i="4"/>
  <c r="L198" i="4"/>
  <c r="L196" i="4" s="1"/>
  <c r="L195" i="4" s="1"/>
  <c r="H287" i="4" l="1"/>
  <c r="H50" i="4"/>
  <c r="J50" i="4"/>
  <c r="J287" i="4"/>
  <c r="K50" i="4"/>
  <c r="K287" i="4"/>
  <c r="N50" i="4"/>
  <c r="N287" i="4"/>
  <c r="G50" i="3"/>
  <c r="G287" i="3"/>
  <c r="I288" i="4"/>
  <c r="I130" i="3"/>
  <c r="O194" i="3"/>
  <c r="C136" i="3"/>
  <c r="L83" i="4"/>
  <c r="C151" i="4"/>
  <c r="I76" i="4"/>
  <c r="I76" i="3"/>
  <c r="J51" i="3"/>
  <c r="D51" i="4"/>
  <c r="E52" i="4"/>
  <c r="E51" i="4" s="1"/>
  <c r="C231" i="4"/>
  <c r="F230" i="4"/>
  <c r="C230" i="4" s="1"/>
  <c r="C103" i="4"/>
  <c r="C216" i="3"/>
  <c r="C192" i="3"/>
  <c r="H51" i="3"/>
  <c r="M52" i="4"/>
  <c r="M51" i="4" s="1"/>
  <c r="L52" i="3"/>
  <c r="L75" i="4"/>
  <c r="I204" i="3"/>
  <c r="I195" i="3" s="1"/>
  <c r="K52" i="3"/>
  <c r="K51" i="3" s="1"/>
  <c r="C69" i="4"/>
  <c r="C89" i="4"/>
  <c r="F204" i="4"/>
  <c r="C204" i="4" s="1"/>
  <c r="M50" i="3"/>
  <c r="M287" i="3"/>
  <c r="J50" i="3"/>
  <c r="J287" i="3"/>
  <c r="E287" i="3"/>
  <c r="E50" i="3"/>
  <c r="F130" i="4"/>
  <c r="C131" i="4"/>
  <c r="C174" i="4"/>
  <c r="F173" i="4"/>
  <c r="C173" i="4" s="1"/>
  <c r="C196" i="4"/>
  <c r="F83" i="4"/>
  <c r="C184" i="3"/>
  <c r="I173" i="3"/>
  <c r="L269" i="4"/>
  <c r="C281" i="4"/>
  <c r="I130" i="4"/>
  <c r="I194" i="4"/>
  <c r="C95" i="4"/>
  <c r="L270" i="3"/>
  <c r="L269" i="3" s="1"/>
  <c r="L286" i="3" s="1"/>
  <c r="C264" i="3"/>
  <c r="F204" i="3"/>
  <c r="C76" i="3"/>
  <c r="I83" i="4"/>
  <c r="I75" i="4" s="1"/>
  <c r="L194" i="4"/>
  <c r="C269" i="4"/>
  <c r="I259" i="3"/>
  <c r="I230" i="3" s="1"/>
  <c r="C270" i="4"/>
  <c r="C191" i="4"/>
  <c r="F187" i="4"/>
  <c r="L53" i="4"/>
  <c r="L52" i="4" s="1"/>
  <c r="L51" i="4" s="1"/>
  <c r="L50" i="4" s="1"/>
  <c r="C198" i="4"/>
  <c r="C84" i="4"/>
  <c r="C272" i="3"/>
  <c r="I270" i="3"/>
  <c r="I269" i="3" s="1"/>
  <c r="C26" i="4"/>
  <c r="F259" i="3"/>
  <c r="C259" i="3" s="1"/>
  <c r="C260" i="3"/>
  <c r="C175" i="3"/>
  <c r="C205" i="3"/>
  <c r="C131" i="3"/>
  <c r="F130" i="3"/>
  <c r="C130" i="3" s="1"/>
  <c r="C231" i="3"/>
  <c r="D287" i="3"/>
  <c r="D50" i="3"/>
  <c r="O51" i="3"/>
  <c r="I20" i="3"/>
  <c r="N287" i="3"/>
  <c r="I187" i="3"/>
  <c r="C188" i="3"/>
  <c r="C55" i="4"/>
  <c r="C67" i="4"/>
  <c r="F289" i="4"/>
  <c r="C21" i="4"/>
  <c r="F20" i="4"/>
  <c r="C20" i="4" s="1"/>
  <c r="C276" i="3"/>
  <c r="F251" i="3"/>
  <c r="C251" i="3" s="1"/>
  <c r="C252" i="3"/>
  <c r="C174" i="3"/>
  <c r="F173" i="3"/>
  <c r="C173" i="3" s="1"/>
  <c r="F270" i="3"/>
  <c r="F165" i="3"/>
  <c r="C165" i="3" s="1"/>
  <c r="C166" i="3"/>
  <c r="C26" i="3"/>
  <c r="F83" i="3"/>
  <c r="L20" i="3"/>
  <c r="H287" i="3"/>
  <c r="H50" i="3"/>
  <c r="C76" i="4"/>
  <c r="F75" i="4"/>
  <c r="F53" i="4"/>
  <c r="C54" i="4"/>
  <c r="O52" i="4"/>
  <c r="O51" i="4" s="1"/>
  <c r="C196" i="3"/>
  <c r="F187" i="3"/>
  <c r="C187" i="3" s="1"/>
  <c r="C191" i="3"/>
  <c r="I83" i="3"/>
  <c r="I75" i="3" s="1"/>
  <c r="I52" i="3" s="1"/>
  <c r="F54" i="3"/>
  <c r="F289" i="3"/>
  <c r="F20" i="3"/>
  <c r="C20" i="3" s="1"/>
  <c r="C21" i="3"/>
  <c r="C84" i="3"/>
  <c r="K50" i="3" l="1"/>
  <c r="K287" i="3"/>
  <c r="M50" i="4"/>
  <c r="M287" i="4"/>
  <c r="D287" i="4"/>
  <c r="D50" i="4"/>
  <c r="I194" i="3"/>
  <c r="I51" i="3"/>
  <c r="I50" i="3" s="1"/>
  <c r="F195" i="4"/>
  <c r="E50" i="4"/>
  <c r="E287" i="4"/>
  <c r="I287" i="3"/>
  <c r="I286" i="4"/>
  <c r="I52" i="4"/>
  <c r="I51" i="4" s="1"/>
  <c r="I286" i="3"/>
  <c r="F288" i="4"/>
  <c r="C288" i="4" s="1"/>
  <c r="C289" i="4"/>
  <c r="O50" i="3"/>
  <c r="O287" i="3"/>
  <c r="F230" i="3"/>
  <c r="C230" i="3" s="1"/>
  <c r="C187" i="4"/>
  <c r="F286" i="4"/>
  <c r="L286" i="4"/>
  <c r="C130" i="4"/>
  <c r="C75" i="4"/>
  <c r="C289" i="3"/>
  <c r="F288" i="3"/>
  <c r="C288" i="3" s="1"/>
  <c r="C53" i="4"/>
  <c r="F52" i="4"/>
  <c r="C54" i="3"/>
  <c r="F53" i="3"/>
  <c r="L194" i="3"/>
  <c r="L51" i="3" s="1"/>
  <c r="C83" i="3"/>
  <c r="L287" i="4"/>
  <c r="C204" i="3"/>
  <c r="F195" i="3"/>
  <c r="O50" i="4"/>
  <c r="O287" i="4"/>
  <c r="C270" i="3"/>
  <c r="F269" i="3"/>
  <c r="F75" i="3"/>
  <c r="C75" i="3" s="1"/>
  <c r="C83" i="4"/>
  <c r="F194" i="4" l="1"/>
  <c r="C194" i="4" s="1"/>
  <c r="C195" i="4"/>
  <c r="C286" i="4"/>
  <c r="I287" i="4"/>
  <c r="I50" i="4"/>
  <c r="C269" i="3"/>
  <c r="F286" i="3"/>
  <c r="C286" i="3" s="1"/>
  <c r="C52" i="4"/>
  <c r="F51" i="4"/>
  <c r="F194" i="3"/>
  <c r="C194" i="3" s="1"/>
  <c r="C195" i="3"/>
  <c r="L50" i="3"/>
  <c r="L287" i="3"/>
  <c r="F52" i="3"/>
  <c r="C53" i="3"/>
  <c r="F51" i="3" l="1"/>
  <c r="C52" i="3"/>
  <c r="F287" i="4"/>
  <c r="C287" i="4" s="1"/>
  <c r="F50" i="4"/>
  <c r="C50" i="4" s="1"/>
  <c r="C51" i="4"/>
  <c r="F287" i="3" l="1"/>
  <c r="C287" i="3" s="1"/>
  <c r="C51" i="3"/>
  <c r="F50" i="3"/>
  <c r="C50" i="3" s="1"/>
  <c r="G19" i="2" l="1"/>
  <c r="G18" i="2"/>
  <c r="G17" i="2"/>
  <c r="G16" i="2"/>
  <c r="G15" i="2"/>
  <c r="G14" i="2"/>
  <c r="G13" i="2"/>
  <c r="F12" i="2"/>
  <c r="E12" i="2"/>
  <c r="G12" i="2" l="1"/>
  <c r="E24" i="1" l="1"/>
  <c r="O298" i="1" l="1"/>
  <c r="L298" i="1"/>
  <c r="I298" i="1"/>
  <c r="F298" i="1"/>
  <c r="C298" i="1" s="1"/>
  <c r="O297" i="1"/>
  <c r="L297" i="1"/>
  <c r="I297" i="1"/>
  <c r="F297" i="1"/>
  <c r="O296" i="1"/>
  <c r="L296" i="1"/>
  <c r="I296" i="1"/>
  <c r="F296" i="1"/>
  <c r="O295" i="1"/>
  <c r="L295" i="1"/>
  <c r="I295" i="1"/>
  <c r="F295" i="1"/>
  <c r="O294" i="1"/>
  <c r="L294" i="1"/>
  <c r="I294" i="1"/>
  <c r="F294" i="1"/>
  <c r="O293" i="1"/>
  <c r="L293" i="1"/>
  <c r="I293" i="1"/>
  <c r="F293" i="1"/>
  <c r="O292" i="1"/>
  <c r="L292" i="1"/>
  <c r="I292" i="1"/>
  <c r="F292" i="1"/>
  <c r="O291" i="1"/>
  <c r="L291" i="1"/>
  <c r="L290" i="1" s="1"/>
  <c r="I291" i="1"/>
  <c r="F291" i="1"/>
  <c r="F290" i="1" s="1"/>
  <c r="N290" i="1"/>
  <c r="M290" i="1"/>
  <c r="K290" i="1"/>
  <c r="J290" i="1"/>
  <c r="H290" i="1"/>
  <c r="G290" i="1"/>
  <c r="E290" i="1"/>
  <c r="D290" i="1"/>
  <c r="O285" i="1"/>
  <c r="L285" i="1"/>
  <c r="I285" i="1"/>
  <c r="F285" i="1"/>
  <c r="O284" i="1"/>
  <c r="O283" i="1" s="1"/>
  <c r="L284" i="1"/>
  <c r="L283" i="1" s="1"/>
  <c r="I284" i="1"/>
  <c r="F284" i="1"/>
  <c r="F283" i="1" s="1"/>
  <c r="N283" i="1"/>
  <c r="M283" i="1"/>
  <c r="K283" i="1"/>
  <c r="J283" i="1"/>
  <c r="H283" i="1"/>
  <c r="G283" i="1"/>
  <c r="E283" i="1"/>
  <c r="D283" i="1"/>
  <c r="O282" i="1"/>
  <c r="O281" i="1" s="1"/>
  <c r="L282" i="1"/>
  <c r="L281" i="1" s="1"/>
  <c r="I282" i="1"/>
  <c r="I281" i="1" s="1"/>
  <c r="F282" i="1"/>
  <c r="N281" i="1"/>
  <c r="M281" i="1"/>
  <c r="K281" i="1"/>
  <c r="J281" i="1"/>
  <c r="H281" i="1"/>
  <c r="G281" i="1"/>
  <c r="E281" i="1"/>
  <c r="D281" i="1"/>
  <c r="O280" i="1"/>
  <c r="L280" i="1"/>
  <c r="I280" i="1"/>
  <c r="F280" i="1"/>
  <c r="O279" i="1"/>
  <c r="L279" i="1"/>
  <c r="I279" i="1"/>
  <c r="F279" i="1"/>
  <c r="O278" i="1"/>
  <c r="L278" i="1"/>
  <c r="I278" i="1"/>
  <c r="F278" i="1"/>
  <c r="O277" i="1"/>
  <c r="L277" i="1"/>
  <c r="I277" i="1"/>
  <c r="I276" i="1" s="1"/>
  <c r="F277" i="1"/>
  <c r="N276" i="1"/>
  <c r="M276" i="1"/>
  <c r="K276" i="1"/>
  <c r="J276" i="1"/>
  <c r="H276" i="1"/>
  <c r="G276" i="1"/>
  <c r="E276" i="1"/>
  <c r="D276" i="1"/>
  <c r="O275" i="1"/>
  <c r="L275" i="1"/>
  <c r="I275" i="1"/>
  <c r="F275" i="1"/>
  <c r="O274" i="1"/>
  <c r="L274" i="1"/>
  <c r="I274" i="1"/>
  <c r="F274" i="1"/>
  <c r="O273" i="1"/>
  <c r="L273" i="1"/>
  <c r="I273" i="1"/>
  <c r="I272" i="1" s="1"/>
  <c r="F273" i="1"/>
  <c r="N272" i="1"/>
  <c r="M272" i="1"/>
  <c r="K272" i="1"/>
  <c r="K270" i="1" s="1"/>
  <c r="K269" i="1" s="1"/>
  <c r="J272" i="1"/>
  <c r="H272" i="1"/>
  <c r="G272" i="1"/>
  <c r="G270" i="1" s="1"/>
  <c r="G269" i="1" s="1"/>
  <c r="E272" i="1"/>
  <c r="D272" i="1"/>
  <c r="O271" i="1"/>
  <c r="L271" i="1"/>
  <c r="I271" i="1"/>
  <c r="F271" i="1"/>
  <c r="J270" i="1"/>
  <c r="J269" i="1" s="1"/>
  <c r="H270" i="1"/>
  <c r="H269" i="1" s="1"/>
  <c r="D270" i="1"/>
  <c r="O268" i="1"/>
  <c r="L268" i="1"/>
  <c r="I268" i="1"/>
  <c r="F268" i="1"/>
  <c r="O267" i="1"/>
  <c r="L267" i="1"/>
  <c r="I267" i="1"/>
  <c r="F267" i="1"/>
  <c r="O266" i="1"/>
  <c r="L266" i="1"/>
  <c r="I266" i="1"/>
  <c r="F266" i="1"/>
  <c r="C266" i="1" s="1"/>
  <c r="O265" i="1"/>
  <c r="L265" i="1"/>
  <c r="I265" i="1"/>
  <c r="F265" i="1"/>
  <c r="N264" i="1"/>
  <c r="M264" i="1"/>
  <c r="K264" i="1"/>
  <c r="J264" i="1"/>
  <c r="H264" i="1"/>
  <c r="G264" i="1"/>
  <c r="E264" i="1"/>
  <c r="D264" i="1"/>
  <c r="O263" i="1"/>
  <c r="L263" i="1"/>
  <c r="I263" i="1"/>
  <c r="F263" i="1"/>
  <c r="O262" i="1"/>
  <c r="L262" i="1"/>
  <c r="I262" i="1"/>
  <c r="F262" i="1"/>
  <c r="O261" i="1"/>
  <c r="L261" i="1"/>
  <c r="I261" i="1"/>
  <c r="I260" i="1" s="1"/>
  <c r="F261" i="1"/>
  <c r="N260" i="1"/>
  <c r="N259" i="1" s="1"/>
  <c r="M260" i="1"/>
  <c r="K260" i="1"/>
  <c r="K259" i="1" s="1"/>
  <c r="J260" i="1"/>
  <c r="J259" i="1" s="1"/>
  <c r="H260" i="1"/>
  <c r="H259" i="1" s="1"/>
  <c r="G260" i="1"/>
  <c r="G259" i="1" s="1"/>
  <c r="E260" i="1"/>
  <c r="D260" i="1"/>
  <c r="O258" i="1"/>
  <c r="L258" i="1"/>
  <c r="I258" i="1"/>
  <c r="F258" i="1"/>
  <c r="O257" i="1"/>
  <c r="L257" i="1"/>
  <c r="I257" i="1"/>
  <c r="F257" i="1"/>
  <c r="O256" i="1"/>
  <c r="L256" i="1"/>
  <c r="I256" i="1"/>
  <c r="F256" i="1"/>
  <c r="O255" i="1"/>
  <c r="L255" i="1"/>
  <c r="I255" i="1"/>
  <c r="F255" i="1"/>
  <c r="O254" i="1"/>
  <c r="L254" i="1"/>
  <c r="I254" i="1"/>
  <c r="F254" i="1"/>
  <c r="O253" i="1"/>
  <c r="L253" i="1"/>
  <c r="L252" i="1" s="1"/>
  <c r="I253" i="1"/>
  <c r="F253" i="1"/>
  <c r="N252" i="1"/>
  <c r="M252" i="1"/>
  <c r="M251" i="1" s="1"/>
  <c r="K252" i="1"/>
  <c r="J252" i="1"/>
  <c r="J251" i="1" s="1"/>
  <c r="H252" i="1"/>
  <c r="G252" i="1"/>
  <c r="G251" i="1" s="1"/>
  <c r="E252" i="1"/>
  <c r="E251" i="1" s="1"/>
  <c r="D252" i="1"/>
  <c r="D251" i="1" s="1"/>
  <c r="N251" i="1"/>
  <c r="K251" i="1"/>
  <c r="H251" i="1"/>
  <c r="O250" i="1"/>
  <c r="L250" i="1"/>
  <c r="I250" i="1"/>
  <c r="F250" i="1"/>
  <c r="O249" i="1"/>
  <c r="L249" i="1"/>
  <c r="I249" i="1"/>
  <c r="F249" i="1"/>
  <c r="O248" i="1"/>
  <c r="L248" i="1"/>
  <c r="I248" i="1"/>
  <c r="F248" i="1"/>
  <c r="O247" i="1"/>
  <c r="L247" i="1"/>
  <c r="I247" i="1"/>
  <c r="F247" i="1"/>
  <c r="O246" i="1"/>
  <c r="N246" i="1"/>
  <c r="M246" i="1"/>
  <c r="K246" i="1"/>
  <c r="J246" i="1"/>
  <c r="H246" i="1"/>
  <c r="G246" i="1"/>
  <c r="E246" i="1"/>
  <c r="D246" i="1"/>
  <c r="O245" i="1"/>
  <c r="L245" i="1"/>
  <c r="I245" i="1"/>
  <c r="F245" i="1"/>
  <c r="O244" i="1"/>
  <c r="L244" i="1"/>
  <c r="I244" i="1"/>
  <c r="F244" i="1"/>
  <c r="O243" i="1"/>
  <c r="L243" i="1"/>
  <c r="I243" i="1"/>
  <c r="F243" i="1"/>
  <c r="O242" i="1"/>
  <c r="L242" i="1"/>
  <c r="I242" i="1"/>
  <c r="F242" i="1"/>
  <c r="O241" i="1"/>
  <c r="L241" i="1"/>
  <c r="I241" i="1"/>
  <c r="F241" i="1"/>
  <c r="O240" i="1"/>
  <c r="L240" i="1"/>
  <c r="I240" i="1"/>
  <c r="F240" i="1"/>
  <c r="O239" i="1"/>
  <c r="L239" i="1"/>
  <c r="I239" i="1"/>
  <c r="F239" i="1"/>
  <c r="N238" i="1"/>
  <c r="M238" i="1"/>
  <c r="K238" i="1"/>
  <c r="J238" i="1"/>
  <c r="H238" i="1"/>
  <c r="G238" i="1"/>
  <c r="E238" i="1"/>
  <c r="D238" i="1"/>
  <c r="O237" i="1"/>
  <c r="L237" i="1"/>
  <c r="I237" i="1"/>
  <c r="F237" i="1"/>
  <c r="O236" i="1"/>
  <c r="O235" i="1" s="1"/>
  <c r="L236" i="1"/>
  <c r="L235" i="1" s="1"/>
  <c r="I236" i="1"/>
  <c r="I235" i="1" s="1"/>
  <c r="F236" i="1"/>
  <c r="N235" i="1"/>
  <c r="M235" i="1"/>
  <c r="K235" i="1"/>
  <c r="J235" i="1"/>
  <c r="H235" i="1"/>
  <c r="G235" i="1"/>
  <c r="F235" i="1"/>
  <c r="E235" i="1"/>
  <c r="D235" i="1"/>
  <c r="O234" i="1"/>
  <c r="O233" i="1" s="1"/>
  <c r="L234" i="1"/>
  <c r="I234" i="1"/>
  <c r="I233" i="1" s="1"/>
  <c r="F234" i="1"/>
  <c r="C234" i="1" s="1"/>
  <c r="N233" i="1"/>
  <c r="M233" i="1"/>
  <c r="L233" i="1"/>
  <c r="K233" i="1"/>
  <c r="J233" i="1"/>
  <c r="H233" i="1"/>
  <c r="G233" i="1"/>
  <c r="E233" i="1"/>
  <c r="D233" i="1"/>
  <c r="O232" i="1"/>
  <c r="L232" i="1"/>
  <c r="I232" i="1"/>
  <c r="F232" i="1"/>
  <c r="N231" i="1"/>
  <c r="O229" i="1"/>
  <c r="L229" i="1"/>
  <c r="I229" i="1"/>
  <c r="F229" i="1"/>
  <c r="O228" i="1"/>
  <c r="L228" i="1"/>
  <c r="I228" i="1"/>
  <c r="I227" i="1" s="1"/>
  <c r="F228" i="1"/>
  <c r="F227" i="1" s="1"/>
  <c r="O227" i="1"/>
  <c r="N227" i="1"/>
  <c r="M227" i="1"/>
  <c r="L227" i="1"/>
  <c r="K227" i="1"/>
  <c r="J227" i="1"/>
  <c r="H227" i="1"/>
  <c r="G227" i="1"/>
  <c r="E227" i="1"/>
  <c r="D227" i="1"/>
  <c r="O226" i="1"/>
  <c r="L226" i="1"/>
  <c r="I226" i="1"/>
  <c r="F226" i="1"/>
  <c r="C226" i="1" s="1"/>
  <c r="O225" i="1"/>
  <c r="L225" i="1"/>
  <c r="I225" i="1"/>
  <c r="F225" i="1"/>
  <c r="O224" i="1"/>
  <c r="L224" i="1"/>
  <c r="I224" i="1"/>
  <c r="F224" i="1"/>
  <c r="O223" i="1"/>
  <c r="L223" i="1"/>
  <c r="I223" i="1"/>
  <c r="F223" i="1"/>
  <c r="O222" i="1"/>
  <c r="L222" i="1"/>
  <c r="I222" i="1"/>
  <c r="F222" i="1"/>
  <c r="C222" i="1" s="1"/>
  <c r="O221" i="1"/>
  <c r="L221" i="1"/>
  <c r="I221" i="1"/>
  <c r="F221" i="1"/>
  <c r="O220" i="1"/>
  <c r="L220" i="1"/>
  <c r="I220" i="1"/>
  <c r="F220" i="1"/>
  <c r="O219" i="1"/>
  <c r="L219" i="1"/>
  <c r="I219" i="1"/>
  <c r="F219" i="1"/>
  <c r="O218" i="1"/>
  <c r="L218" i="1"/>
  <c r="I218" i="1"/>
  <c r="F218" i="1"/>
  <c r="O217" i="1"/>
  <c r="L217" i="1"/>
  <c r="I217" i="1"/>
  <c r="F217" i="1"/>
  <c r="N216" i="1"/>
  <c r="M216" i="1"/>
  <c r="K216" i="1"/>
  <c r="J216" i="1"/>
  <c r="H216" i="1"/>
  <c r="G216" i="1"/>
  <c r="E216" i="1"/>
  <c r="D216" i="1"/>
  <c r="O215" i="1"/>
  <c r="L215" i="1"/>
  <c r="I215" i="1"/>
  <c r="F215" i="1"/>
  <c r="O214" i="1"/>
  <c r="L214" i="1"/>
  <c r="I214" i="1"/>
  <c r="C214" i="1" s="1"/>
  <c r="F214" i="1"/>
  <c r="O213" i="1"/>
  <c r="L213" i="1"/>
  <c r="I213" i="1"/>
  <c r="F213" i="1"/>
  <c r="O212" i="1"/>
  <c r="L212" i="1"/>
  <c r="I212" i="1"/>
  <c r="F212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O208" i="1"/>
  <c r="L208" i="1"/>
  <c r="I208" i="1"/>
  <c r="F208" i="1"/>
  <c r="O207" i="1"/>
  <c r="L207" i="1"/>
  <c r="I207" i="1"/>
  <c r="F207" i="1"/>
  <c r="O206" i="1"/>
  <c r="O205" i="1" s="1"/>
  <c r="L206" i="1"/>
  <c r="I206" i="1"/>
  <c r="F206" i="1"/>
  <c r="N205" i="1"/>
  <c r="M205" i="1"/>
  <c r="M204" i="1" s="1"/>
  <c r="K205" i="1"/>
  <c r="J205" i="1"/>
  <c r="H205" i="1"/>
  <c r="G205" i="1"/>
  <c r="G204" i="1" s="1"/>
  <c r="E205" i="1"/>
  <c r="D205" i="1"/>
  <c r="O203" i="1"/>
  <c r="L203" i="1"/>
  <c r="I203" i="1"/>
  <c r="F203" i="1"/>
  <c r="O202" i="1"/>
  <c r="L202" i="1"/>
  <c r="I202" i="1"/>
  <c r="F202" i="1"/>
  <c r="O201" i="1"/>
  <c r="L201" i="1"/>
  <c r="I201" i="1"/>
  <c r="F201" i="1"/>
  <c r="O200" i="1"/>
  <c r="L200" i="1"/>
  <c r="I200" i="1"/>
  <c r="F200" i="1"/>
  <c r="O199" i="1"/>
  <c r="L199" i="1"/>
  <c r="L198" i="1" s="1"/>
  <c r="I199" i="1"/>
  <c r="F199" i="1"/>
  <c r="F198" i="1" s="1"/>
  <c r="O198" i="1"/>
  <c r="N198" i="1"/>
  <c r="M198" i="1"/>
  <c r="K198" i="1"/>
  <c r="K196" i="1" s="1"/>
  <c r="J198" i="1"/>
  <c r="J196" i="1" s="1"/>
  <c r="H198" i="1"/>
  <c r="G198" i="1"/>
  <c r="G196" i="1" s="1"/>
  <c r="E198" i="1"/>
  <c r="E196" i="1" s="1"/>
  <c r="D198" i="1"/>
  <c r="D196" i="1" s="1"/>
  <c r="O197" i="1"/>
  <c r="L197" i="1"/>
  <c r="I197" i="1"/>
  <c r="F197" i="1"/>
  <c r="N196" i="1"/>
  <c r="M196" i="1"/>
  <c r="H196" i="1"/>
  <c r="O193" i="1"/>
  <c r="L193" i="1"/>
  <c r="L192" i="1" s="1"/>
  <c r="L191" i="1" s="1"/>
  <c r="I193" i="1"/>
  <c r="F193" i="1"/>
  <c r="O192" i="1"/>
  <c r="N192" i="1"/>
  <c r="N191" i="1" s="1"/>
  <c r="M192" i="1"/>
  <c r="M191" i="1" s="1"/>
  <c r="K192" i="1"/>
  <c r="K191" i="1" s="1"/>
  <c r="J192" i="1"/>
  <c r="I192" i="1"/>
  <c r="I191" i="1" s="1"/>
  <c r="H192" i="1"/>
  <c r="H191" i="1" s="1"/>
  <c r="G192" i="1"/>
  <c r="G191" i="1" s="1"/>
  <c r="E192" i="1"/>
  <c r="E191" i="1" s="1"/>
  <c r="D192" i="1"/>
  <c r="D191" i="1" s="1"/>
  <c r="D187" i="1" s="1"/>
  <c r="O191" i="1"/>
  <c r="J191" i="1"/>
  <c r="J187" i="1" s="1"/>
  <c r="O190" i="1"/>
  <c r="L190" i="1"/>
  <c r="I190" i="1"/>
  <c r="F190" i="1"/>
  <c r="O189" i="1"/>
  <c r="L189" i="1"/>
  <c r="I189" i="1"/>
  <c r="I188" i="1" s="1"/>
  <c r="I187" i="1" s="1"/>
  <c r="F189" i="1"/>
  <c r="N188" i="1"/>
  <c r="M188" i="1"/>
  <c r="M187" i="1" s="1"/>
  <c r="K188" i="1"/>
  <c r="J188" i="1"/>
  <c r="H188" i="1"/>
  <c r="G188" i="1"/>
  <c r="E188" i="1"/>
  <c r="D188" i="1"/>
  <c r="O186" i="1"/>
  <c r="L186" i="1"/>
  <c r="I186" i="1"/>
  <c r="F186" i="1"/>
  <c r="O185" i="1"/>
  <c r="O184" i="1" s="1"/>
  <c r="L185" i="1"/>
  <c r="L184" i="1" s="1"/>
  <c r="I185" i="1"/>
  <c r="F185" i="1"/>
  <c r="F184" i="1" s="1"/>
  <c r="N184" i="1"/>
  <c r="M184" i="1"/>
  <c r="K184" i="1"/>
  <c r="J184" i="1"/>
  <c r="H184" i="1"/>
  <c r="G184" i="1"/>
  <c r="E184" i="1"/>
  <c r="D184" i="1"/>
  <c r="O183" i="1"/>
  <c r="L183" i="1"/>
  <c r="I183" i="1"/>
  <c r="F183" i="1"/>
  <c r="O182" i="1"/>
  <c r="L182" i="1"/>
  <c r="I182" i="1"/>
  <c r="F182" i="1"/>
  <c r="O181" i="1"/>
  <c r="L181" i="1"/>
  <c r="I181" i="1"/>
  <c r="F181" i="1"/>
  <c r="O180" i="1"/>
  <c r="O179" i="1" s="1"/>
  <c r="L180" i="1"/>
  <c r="L179" i="1" s="1"/>
  <c r="I180" i="1"/>
  <c r="I179" i="1" s="1"/>
  <c r="F180" i="1"/>
  <c r="N179" i="1"/>
  <c r="M179" i="1"/>
  <c r="K179" i="1"/>
  <c r="J179" i="1"/>
  <c r="H179" i="1"/>
  <c r="G179" i="1"/>
  <c r="E179" i="1"/>
  <c r="D179" i="1"/>
  <c r="O178" i="1"/>
  <c r="L178" i="1"/>
  <c r="I178" i="1"/>
  <c r="F178" i="1"/>
  <c r="O177" i="1"/>
  <c r="L177" i="1"/>
  <c r="I177" i="1"/>
  <c r="F177" i="1"/>
  <c r="O176" i="1"/>
  <c r="O175" i="1" s="1"/>
  <c r="L176" i="1"/>
  <c r="I176" i="1"/>
  <c r="I175" i="1" s="1"/>
  <c r="F176" i="1"/>
  <c r="N175" i="1"/>
  <c r="M175" i="1"/>
  <c r="M174" i="1" s="1"/>
  <c r="M173" i="1" s="1"/>
  <c r="K175" i="1"/>
  <c r="J175" i="1"/>
  <c r="H175" i="1"/>
  <c r="H174" i="1" s="1"/>
  <c r="G175" i="1"/>
  <c r="G174" i="1" s="1"/>
  <c r="E175" i="1"/>
  <c r="E174" i="1" s="1"/>
  <c r="E173" i="1" s="1"/>
  <c r="D175" i="1"/>
  <c r="K174" i="1"/>
  <c r="K173" i="1" s="1"/>
  <c r="I174" i="1"/>
  <c r="O172" i="1"/>
  <c r="L172" i="1"/>
  <c r="I172" i="1"/>
  <c r="F172" i="1"/>
  <c r="O171" i="1"/>
  <c r="L171" i="1"/>
  <c r="I171" i="1"/>
  <c r="F171" i="1"/>
  <c r="O170" i="1"/>
  <c r="L170" i="1"/>
  <c r="I170" i="1"/>
  <c r="F170" i="1"/>
  <c r="O169" i="1"/>
  <c r="L169" i="1"/>
  <c r="I169" i="1"/>
  <c r="F169" i="1"/>
  <c r="O168" i="1"/>
  <c r="L168" i="1"/>
  <c r="I168" i="1"/>
  <c r="F168" i="1"/>
  <c r="O167" i="1"/>
  <c r="L167" i="1"/>
  <c r="I167" i="1"/>
  <c r="I166" i="1" s="1"/>
  <c r="I165" i="1" s="1"/>
  <c r="F167" i="1"/>
  <c r="N166" i="1"/>
  <c r="M166" i="1"/>
  <c r="M165" i="1" s="1"/>
  <c r="K166" i="1"/>
  <c r="K165" i="1" s="1"/>
  <c r="J166" i="1"/>
  <c r="H166" i="1"/>
  <c r="H165" i="1" s="1"/>
  <c r="G166" i="1"/>
  <c r="G165" i="1" s="1"/>
  <c r="E166" i="1"/>
  <c r="E165" i="1" s="1"/>
  <c r="D166" i="1"/>
  <c r="N165" i="1"/>
  <c r="J165" i="1"/>
  <c r="D165" i="1"/>
  <c r="O164" i="1"/>
  <c r="L164" i="1"/>
  <c r="I164" i="1"/>
  <c r="F164" i="1"/>
  <c r="O163" i="1"/>
  <c r="L163" i="1"/>
  <c r="I163" i="1"/>
  <c r="F163" i="1"/>
  <c r="O162" i="1"/>
  <c r="L162" i="1"/>
  <c r="I162" i="1"/>
  <c r="F162" i="1"/>
  <c r="O161" i="1"/>
  <c r="L161" i="1"/>
  <c r="L160" i="1" s="1"/>
  <c r="I161" i="1"/>
  <c r="F161" i="1"/>
  <c r="F160" i="1" s="1"/>
  <c r="O160" i="1"/>
  <c r="N160" i="1"/>
  <c r="M160" i="1"/>
  <c r="K160" i="1"/>
  <c r="J160" i="1"/>
  <c r="H160" i="1"/>
  <c r="G160" i="1"/>
  <c r="E160" i="1"/>
  <c r="D160" i="1"/>
  <c r="O159" i="1"/>
  <c r="L159" i="1"/>
  <c r="I159" i="1"/>
  <c r="F159" i="1"/>
  <c r="O158" i="1"/>
  <c r="L158" i="1"/>
  <c r="I158" i="1"/>
  <c r="F158" i="1"/>
  <c r="O157" i="1"/>
  <c r="L157" i="1"/>
  <c r="I157" i="1"/>
  <c r="F157" i="1"/>
  <c r="O156" i="1"/>
  <c r="L156" i="1"/>
  <c r="I156" i="1"/>
  <c r="F156" i="1"/>
  <c r="O155" i="1"/>
  <c r="L155" i="1"/>
  <c r="I155" i="1"/>
  <c r="F155" i="1"/>
  <c r="O154" i="1"/>
  <c r="L154" i="1"/>
  <c r="I154" i="1"/>
  <c r="F154" i="1"/>
  <c r="O153" i="1"/>
  <c r="L153" i="1"/>
  <c r="I153" i="1"/>
  <c r="F153" i="1"/>
  <c r="O152" i="1"/>
  <c r="O151" i="1" s="1"/>
  <c r="L152" i="1"/>
  <c r="I152" i="1"/>
  <c r="I151" i="1" s="1"/>
  <c r="F152" i="1"/>
  <c r="N151" i="1"/>
  <c r="M151" i="1"/>
  <c r="K151" i="1"/>
  <c r="J151" i="1"/>
  <c r="H151" i="1"/>
  <c r="G151" i="1"/>
  <c r="E151" i="1"/>
  <c r="D151" i="1"/>
  <c r="O150" i="1"/>
  <c r="L150" i="1"/>
  <c r="I150" i="1"/>
  <c r="F150" i="1"/>
  <c r="O149" i="1"/>
  <c r="L149" i="1"/>
  <c r="I149" i="1"/>
  <c r="F149" i="1"/>
  <c r="O148" i="1"/>
  <c r="L148" i="1"/>
  <c r="I148" i="1"/>
  <c r="F148" i="1"/>
  <c r="O147" i="1"/>
  <c r="L147" i="1"/>
  <c r="I147" i="1"/>
  <c r="F147" i="1"/>
  <c r="O146" i="1"/>
  <c r="L146" i="1"/>
  <c r="I146" i="1"/>
  <c r="F146" i="1"/>
  <c r="O145" i="1"/>
  <c r="L145" i="1"/>
  <c r="I145" i="1"/>
  <c r="I144" i="1" s="1"/>
  <c r="F145" i="1"/>
  <c r="F144" i="1" s="1"/>
  <c r="N144" i="1"/>
  <c r="M144" i="1"/>
  <c r="K144" i="1"/>
  <c r="J144" i="1"/>
  <c r="H144" i="1"/>
  <c r="G144" i="1"/>
  <c r="E144" i="1"/>
  <c r="D144" i="1"/>
  <c r="O143" i="1"/>
  <c r="L143" i="1"/>
  <c r="I143" i="1"/>
  <c r="F143" i="1"/>
  <c r="O142" i="1"/>
  <c r="O141" i="1" s="1"/>
  <c r="L142" i="1"/>
  <c r="I142" i="1"/>
  <c r="I141" i="1" s="1"/>
  <c r="F142" i="1"/>
  <c r="F141" i="1" s="1"/>
  <c r="N141" i="1"/>
  <c r="M141" i="1"/>
  <c r="K141" i="1"/>
  <c r="J141" i="1"/>
  <c r="H141" i="1"/>
  <c r="G141" i="1"/>
  <c r="E141" i="1"/>
  <c r="D141" i="1"/>
  <c r="O140" i="1"/>
  <c r="L140" i="1"/>
  <c r="I140" i="1"/>
  <c r="F140" i="1"/>
  <c r="O139" i="1"/>
  <c r="L139" i="1"/>
  <c r="I139" i="1"/>
  <c r="F139" i="1"/>
  <c r="O138" i="1"/>
  <c r="L138" i="1"/>
  <c r="I138" i="1"/>
  <c r="F138" i="1"/>
  <c r="O137" i="1"/>
  <c r="L137" i="1"/>
  <c r="I137" i="1"/>
  <c r="F137" i="1"/>
  <c r="N136" i="1"/>
  <c r="M136" i="1"/>
  <c r="K136" i="1"/>
  <c r="J136" i="1"/>
  <c r="I136" i="1"/>
  <c r="H136" i="1"/>
  <c r="G136" i="1"/>
  <c r="E136" i="1"/>
  <c r="D136" i="1"/>
  <c r="O135" i="1"/>
  <c r="L135" i="1"/>
  <c r="I135" i="1"/>
  <c r="F135" i="1"/>
  <c r="O134" i="1"/>
  <c r="L134" i="1"/>
  <c r="I134" i="1"/>
  <c r="F134" i="1"/>
  <c r="O133" i="1"/>
  <c r="L133" i="1"/>
  <c r="I133" i="1"/>
  <c r="F133" i="1"/>
  <c r="O132" i="1"/>
  <c r="L132" i="1"/>
  <c r="L131" i="1" s="1"/>
  <c r="I132" i="1"/>
  <c r="F132" i="1"/>
  <c r="N131" i="1"/>
  <c r="M131" i="1"/>
  <c r="K131" i="1"/>
  <c r="J131" i="1"/>
  <c r="H131" i="1"/>
  <c r="G131" i="1"/>
  <c r="E131" i="1"/>
  <c r="D131" i="1"/>
  <c r="O129" i="1"/>
  <c r="L129" i="1"/>
  <c r="L128" i="1" s="1"/>
  <c r="I129" i="1"/>
  <c r="I128" i="1" s="1"/>
  <c r="F129" i="1"/>
  <c r="O128" i="1"/>
  <c r="N128" i="1"/>
  <c r="M128" i="1"/>
  <c r="K128" i="1"/>
  <c r="J128" i="1"/>
  <c r="H128" i="1"/>
  <c r="G128" i="1"/>
  <c r="E128" i="1"/>
  <c r="D128" i="1"/>
  <c r="O127" i="1"/>
  <c r="L127" i="1"/>
  <c r="I127" i="1"/>
  <c r="F127" i="1"/>
  <c r="O126" i="1"/>
  <c r="L126" i="1"/>
  <c r="I126" i="1"/>
  <c r="F126" i="1"/>
  <c r="O125" i="1"/>
  <c r="L125" i="1"/>
  <c r="I125" i="1"/>
  <c r="F125" i="1"/>
  <c r="O124" i="1"/>
  <c r="L124" i="1"/>
  <c r="I124" i="1"/>
  <c r="F124" i="1"/>
  <c r="O123" i="1"/>
  <c r="L123" i="1"/>
  <c r="I123" i="1"/>
  <c r="F123" i="1"/>
  <c r="O122" i="1"/>
  <c r="N122" i="1"/>
  <c r="M122" i="1"/>
  <c r="K122" i="1"/>
  <c r="J122" i="1"/>
  <c r="H122" i="1"/>
  <c r="G122" i="1"/>
  <c r="E122" i="1"/>
  <c r="D122" i="1"/>
  <c r="O121" i="1"/>
  <c r="L121" i="1"/>
  <c r="I121" i="1"/>
  <c r="F121" i="1"/>
  <c r="O120" i="1"/>
  <c r="L120" i="1"/>
  <c r="I120" i="1"/>
  <c r="F120" i="1"/>
  <c r="O119" i="1"/>
  <c r="L119" i="1"/>
  <c r="I119" i="1"/>
  <c r="F119" i="1"/>
  <c r="O118" i="1"/>
  <c r="L118" i="1"/>
  <c r="I118" i="1"/>
  <c r="F118" i="1"/>
  <c r="O117" i="1"/>
  <c r="L117" i="1"/>
  <c r="I117" i="1"/>
  <c r="F117" i="1"/>
  <c r="N116" i="1"/>
  <c r="M116" i="1"/>
  <c r="K116" i="1"/>
  <c r="J116" i="1"/>
  <c r="H116" i="1"/>
  <c r="G116" i="1"/>
  <c r="E116" i="1"/>
  <c r="D116" i="1"/>
  <c r="O115" i="1"/>
  <c r="L115" i="1"/>
  <c r="I115" i="1"/>
  <c r="F115" i="1"/>
  <c r="O114" i="1"/>
  <c r="L114" i="1"/>
  <c r="I114" i="1"/>
  <c r="F114" i="1"/>
  <c r="O113" i="1"/>
  <c r="L113" i="1"/>
  <c r="L112" i="1" s="1"/>
  <c r="I113" i="1"/>
  <c r="I112" i="1" s="1"/>
  <c r="F113" i="1"/>
  <c r="N112" i="1"/>
  <c r="M112" i="1"/>
  <c r="K112" i="1"/>
  <c r="J112" i="1"/>
  <c r="H112" i="1"/>
  <c r="G112" i="1"/>
  <c r="E112" i="1"/>
  <c r="D112" i="1"/>
  <c r="O111" i="1"/>
  <c r="L111" i="1"/>
  <c r="I111" i="1"/>
  <c r="F111" i="1"/>
  <c r="O110" i="1"/>
  <c r="L110" i="1"/>
  <c r="I110" i="1"/>
  <c r="F110" i="1"/>
  <c r="O109" i="1"/>
  <c r="L109" i="1"/>
  <c r="I109" i="1"/>
  <c r="F109" i="1"/>
  <c r="O108" i="1"/>
  <c r="L108" i="1"/>
  <c r="I108" i="1"/>
  <c r="F108" i="1"/>
  <c r="O107" i="1"/>
  <c r="L107" i="1"/>
  <c r="I107" i="1"/>
  <c r="F107" i="1"/>
  <c r="O106" i="1"/>
  <c r="L106" i="1"/>
  <c r="I106" i="1"/>
  <c r="F106" i="1"/>
  <c r="O105" i="1"/>
  <c r="L105" i="1"/>
  <c r="I105" i="1"/>
  <c r="F105" i="1"/>
  <c r="O104" i="1"/>
  <c r="L104" i="1"/>
  <c r="I104" i="1"/>
  <c r="F104" i="1"/>
  <c r="F103" i="1" s="1"/>
  <c r="N103" i="1"/>
  <c r="M103" i="1"/>
  <c r="K103" i="1"/>
  <c r="J103" i="1"/>
  <c r="H103" i="1"/>
  <c r="G103" i="1"/>
  <c r="E103" i="1"/>
  <c r="D103" i="1"/>
  <c r="O102" i="1"/>
  <c r="L102" i="1"/>
  <c r="I102" i="1"/>
  <c r="F102" i="1"/>
  <c r="O101" i="1"/>
  <c r="L101" i="1"/>
  <c r="I101" i="1"/>
  <c r="F101" i="1"/>
  <c r="O100" i="1"/>
  <c r="L100" i="1"/>
  <c r="I100" i="1"/>
  <c r="F100" i="1"/>
  <c r="O99" i="1"/>
  <c r="L99" i="1"/>
  <c r="I99" i="1"/>
  <c r="F99" i="1"/>
  <c r="O98" i="1"/>
  <c r="L98" i="1"/>
  <c r="I98" i="1"/>
  <c r="F98" i="1"/>
  <c r="O97" i="1"/>
  <c r="L97" i="1"/>
  <c r="I97" i="1"/>
  <c r="F97" i="1"/>
  <c r="O96" i="1"/>
  <c r="L96" i="1"/>
  <c r="L95" i="1" s="1"/>
  <c r="I96" i="1"/>
  <c r="F96" i="1"/>
  <c r="N95" i="1"/>
  <c r="M95" i="1"/>
  <c r="K95" i="1"/>
  <c r="J95" i="1"/>
  <c r="H95" i="1"/>
  <c r="G95" i="1"/>
  <c r="E95" i="1"/>
  <c r="D95" i="1"/>
  <c r="O94" i="1"/>
  <c r="L94" i="1"/>
  <c r="I94" i="1"/>
  <c r="F94" i="1"/>
  <c r="O93" i="1"/>
  <c r="L93" i="1"/>
  <c r="I93" i="1"/>
  <c r="F93" i="1"/>
  <c r="O92" i="1"/>
  <c r="L92" i="1"/>
  <c r="I92" i="1"/>
  <c r="F92" i="1"/>
  <c r="O91" i="1"/>
  <c r="L91" i="1"/>
  <c r="I91" i="1"/>
  <c r="F91" i="1"/>
  <c r="O90" i="1"/>
  <c r="O89" i="1" s="1"/>
  <c r="L90" i="1"/>
  <c r="I90" i="1"/>
  <c r="F90" i="1"/>
  <c r="N89" i="1"/>
  <c r="M89" i="1"/>
  <c r="K89" i="1"/>
  <c r="J89" i="1"/>
  <c r="H89" i="1"/>
  <c r="G89" i="1"/>
  <c r="E89" i="1"/>
  <c r="D89" i="1"/>
  <c r="O88" i="1"/>
  <c r="L88" i="1"/>
  <c r="I88" i="1"/>
  <c r="F88" i="1"/>
  <c r="O87" i="1"/>
  <c r="L87" i="1"/>
  <c r="I87" i="1"/>
  <c r="F87" i="1"/>
  <c r="O86" i="1"/>
  <c r="L86" i="1"/>
  <c r="I86" i="1"/>
  <c r="F86" i="1"/>
  <c r="O85" i="1"/>
  <c r="L85" i="1"/>
  <c r="L84" i="1" s="1"/>
  <c r="I85" i="1"/>
  <c r="F85" i="1"/>
  <c r="F84" i="1" s="1"/>
  <c r="N84" i="1"/>
  <c r="M84" i="1"/>
  <c r="K84" i="1"/>
  <c r="J84" i="1"/>
  <c r="H84" i="1"/>
  <c r="G84" i="1"/>
  <c r="E84" i="1"/>
  <c r="D84" i="1"/>
  <c r="O82" i="1"/>
  <c r="L82" i="1"/>
  <c r="I82" i="1"/>
  <c r="F82" i="1"/>
  <c r="O81" i="1"/>
  <c r="O80" i="1" s="1"/>
  <c r="L81" i="1"/>
  <c r="I81" i="1"/>
  <c r="F81" i="1"/>
  <c r="N80" i="1"/>
  <c r="M80" i="1"/>
  <c r="L80" i="1"/>
  <c r="K80" i="1"/>
  <c r="J80" i="1"/>
  <c r="H80" i="1"/>
  <c r="G80" i="1"/>
  <c r="F80" i="1"/>
  <c r="E80" i="1"/>
  <c r="D80" i="1"/>
  <c r="O79" i="1"/>
  <c r="L79" i="1"/>
  <c r="I79" i="1"/>
  <c r="F79" i="1"/>
  <c r="O78" i="1"/>
  <c r="L78" i="1"/>
  <c r="L77" i="1" s="1"/>
  <c r="I78" i="1"/>
  <c r="F78" i="1"/>
  <c r="N77" i="1"/>
  <c r="M77" i="1"/>
  <c r="M76" i="1" s="1"/>
  <c r="K77" i="1"/>
  <c r="K76" i="1" s="1"/>
  <c r="J77" i="1"/>
  <c r="H77" i="1"/>
  <c r="G77" i="1"/>
  <c r="E77" i="1"/>
  <c r="D77" i="1"/>
  <c r="D76" i="1" s="1"/>
  <c r="H76" i="1"/>
  <c r="O74" i="1"/>
  <c r="L74" i="1"/>
  <c r="I74" i="1"/>
  <c r="F74" i="1"/>
  <c r="O73" i="1"/>
  <c r="L73" i="1"/>
  <c r="I73" i="1"/>
  <c r="F73" i="1"/>
  <c r="O72" i="1"/>
  <c r="L72" i="1"/>
  <c r="I72" i="1"/>
  <c r="F72" i="1"/>
  <c r="O71" i="1"/>
  <c r="L71" i="1"/>
  <c r="I71" i="1"/>
  <c r="F71" i="1"/>
  <c r="O70" i="1"/>
  <c r="L70" i="1"/>
  <c r="I70" i="1"/>
  <c r="I69" i="1" s="1"/>
  <c r="F70" i="1"/>
  <c r="N69" i="1"/>
  <c r="M69" i="1"/>
  <c r="M67" i="1" s="1"/>
  <c r="K69" i="1"/>
  <c r="K67" i="1" s="1"/>
  <c r="J69" i="1"/>
  <c r="J67" i="1" s="1"/>
  <c r="H69" i="1"/>
  <c r="H67" i="1" s="1"/>
  <c r="G69" i="1"/>
  <c r="G67" i="1" s="1"/>
  <c r="E69" i="1"/>
  <c r="E67" i="1" s="1"/>
  <c r="D69" i="1"/>
  <c r="D67" i="1" s="1"/>
  <c r="O68" i="1"/>
  <c r="L68" i="1"/>
  <c r="I68" i="1"/>
  <c r="F68" i="1"/>
  <c r="N67" i="1"/>
  <c r="O66" i="1"/>
  <c r="L66" i="1"/>
  <c r="I66" i="1"/>
  <c r="F66" i="1"/>
  <c r="O65" i="1"/>
  <c r="L65" i="1"/>
  <c r="I65" i="1"/>
  <c r="F65" i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O59" i="1"/>
  <c r="L59" i="1"/>
  <c r="I59" i="1"/>
  <c r="F59" i="1"/>
  <c r="N58" i="1"/>
  <c r="M58" i="1"/>
  <c r="K58" i="1"/>
  <c r="J58" i="1"/>
  <c r="H58" i="1"/>
  <c r="G58" i="1"/>
  <c r="E58" i="1"/>
  <c r="D58" i="1"/>
  <c r="O57" i="1"/>
  <c r="L57" i="1"/>
  <c r="I57" i="1"/>
  <c r="F57" i="1"/>
  <c r="O56" i="1"/>
  <c r="L56" i="1"/>
  <c r="I56" i="1"/>
  <c r="I55" i="1" s="1"/>
  <c r="F56" i="1"/>
  <c r="N55" i="1"/>
  <c r="N54" i="1" s="1"/>
  <c r="N53" i="1" s="1"/>
  <c r="M55" i="1"/>
  <c r="K55" i="1"/>
  <c r="K54" i="1" s="1"/>
  <c r="K53" i="1" s="1"/>
  <c r="J55" i="1"/>
  <c r="J54" i="1" s="1"/>
  <c r="H55" i="1"/>
  <c r="G55" i="1"/>
  <c r="E55" i="1"/>
  <c r="D55" i="1"/>
  <c r="H54" i="1"/>
  <c r="D54" i="1"/>
  <c r="O47" i="1"/>
  <c r="C47" i="1" s="1"/>
  <c r="O46" i="1"/>
  <c r="C46" i="1" s="1"/>
  <c r="N45" i="1"/>
  <c r="M45" i="1"/>
  <c r="L44" i="1"/>
  <c r="L43" i="1" s="1"/>
  <c r="I44" i="1"/>
  <c r="F44" i="1"/>
  <c r="F43" i="1" s="1"/>
  <c r="K43" i="1"/>
  <c r="J43" i="1"/>
  <c r="I43" i="1"/>
  <c r="H43" i="1"/>
  <c r="G43" i="1"/>
  <c r="E43" i="1"/>
  <c r="D43" i="1"/>
  <c r="F42" i="1"/>
  <c r="C42" i="1" s="1"/>
  <c r="E41" i="1"/>
  <c r="D41" i="1"/>
  <c r="L40" i="1"/>
  <c r="C40" i="1" s="1"/>
  <c r="L39" i="1"/>
  <c r="C39" i="1" s="1"/>
  <c r="L38" i="1"/>
  <c r="C38" i="1" s="1"/>
  <c r="L37" i="1"/>
  <c r="C37" i="1" s="1"/>
  <c r="K36" i="1"/>
  <c r="J36" i="1"/>
  <c r="L35" i="1"/>
  <c r="C35" i="1" s="1"/>
  <c r="L34" i="1"/>
  <c r="C34" i="1" s="1"/>
  <c r="K33" i="1"/>
  <c r="J33" i="1"/>
  <c r="L32" i="1"/>
  <c r="C32" i="1" s="1"/>
  <c r="K31" i="1"/>
  <c r="J31" i="1"/>
  <c r="J26" i="1" s="1"/>
  <c r="J20" i="1" s="1"/>
  <c r="L30" i="1"/>
  <c r="C30" i="1" s="1"/>
  <c r="L29" i="1"/>
  <c r="C29" i="1" s="1"/>
  <c r="L28" i="1"/>
  <c r="C28" i="1" s="1"/>
  <c r="K27" i="1"/>
  <c r="J27" i="1"/>
  <c r="F25" i="1"/>
  <c r="C25" i="1" s="1"/>
  <c r="I24" i="1"/>
  <c r="O23" i="1"/>
  <c r="L23" i="1"/>
  <c r="I23" i="1"/>
  <c r="F23" i="1"/>
  <c r="O22" i="1"/>
  <c r="L22" i="1"/>
  <c r="I22" i="1"/>
  <c r="I21" i="1" s="1"/>
  <c r="F22" i="1"/>
  <c r="N21" i="1"/>
  <c r="N289" i="1" s="1"/>
  <c r="N288" i="1" s="1"/>
  <c r="M21" i="1"/>
  <c r="M289" i="1" s="1"/>
  <c r="M288" i="1" s="1"/>
  <c r="K21" i="1"/>
  <c r="J21" i="1"/>
  <c r="J289" i="1" s="1"/>
  <c r="J288" i="1" s="1"/>
  <c r="H21" i="1"/>
  <c r="H289" i="1" s="1"/>
  <c r="H288" i="1" s="1"/>
  <c r="G21" i="1"/>
  <c r="E21" i="1"/>
  <c r="E289" i="1" s="1"/>
  <c r="D21" i="1"/>
  <c r="D289" i="1" s="1"/>
  <c r="D288" i="1" s="1"/>
  <c r="L58" i="1" l="1"/>
  <c r="J53" i="1"/>
  <c r="C59" i="1"/>
  <c r="C60" i="1"/>
  <c r="C62" i="1"/>
  <c r="C79" i="1"/>
  <c r="N76" i="1"/>
  <c r="C23" i="1"/>
  <c r="M130" i="1"/>
  <c r="E130" i="1"/>
  <c r="C148" i="1"/>
  <c r="C156" i="1"/>
  <c r="C157" i="1"/>
  <c r="C159" i="1"/>
  <c r="C190" i="1"/>
  <c r="E231" i="1"/>
  <c r="M231" i="1"/>
  <c r="O77" i="1"/>
  <c r="N20" i="1"/>
  <c r="C63" i="1"/>
  <c r="G83" i="1"/>
  <c r="M83" i="1"/>
  <c r="C110" i="1"/>
  <c r="C118" i="1"/>
  <c r="C120" i="1"/>
  <c r="C127" i="1"/>
  <c r="C202" i="1"/>
  <c r="C206" i="1"/>
  <c r="O252" i="1"/>
  <c r="O251" i="1" s="1"/>
  <c r="O166" i="1"/>
  <c r="O165" i="1" s="1"/>
  <c r="C172" i="1"/>
  <c r="E204" i="1"/>
  <c r="K204" i="1"/>
  <c r="C254" i="1"/>
  <c r="C262" i="1"/>
  <c r="C263" i="1"/>
  <c r="O264" i="1"/>
  <c r="C282" i="1"/>
  <c r="I67" i="1"/>
  <c r="I20" i="1"/>
  <c r="C57" i="1"/>
  <c r="C134" i="1"/>
  <c r="C154" i="1"/>
  <c r="C164" i="1"/>
  <c r="C168" i="1"/>
  <c r="C171" i="1"/>
  <c r="C176" i="1"/>
  <c r="C180" i="1"/>
  <c r="L188" i="1"/>
  <c r="G195" i="1"/>
  <c r="H204" i="1"/>
  <c r="H231" i="1"/>
  <c r="N270" i="1"/>
  <c r="N269" i="1" s="1"/>
  <c r="F281" i="1"/>
  <c r="C281" i="1" s="1"/>
  <c r="C294" i="1"/>
  <c r="C296" i="1"/>
  <c r="D259" i="1"/>
  <c r="O76" i="1"/>
  <c r="C90" i="1"/>
  <c r="C94" i="1"/>
  <c r="C96" i="1"/>
  <c r="C102" i="1"/>
  <c r="O112" i="1"/>
  <c r="C132" i="1"/>
  <c r="G130" i="1"/>
  <c r="E187" i="1"/>
  <c r="O188" i="1"/>
  <c r="O187" i="1" s="1"/>
  <c r="H187" i="1"/>
  <c r="D204" i="1"/>
  <c r="C242" i="1"/>
  <c r="C243" i="1"/>
  <c r="C245" i="1"/>
  <c r="J231" i="1"/>
  <c r="J230" i="1" s="1"/>
  <c r="L264" i="1"/>
  <c r="C274" i="1"/>
  <c r="C275" i="1"/>
  <c r="F41" i="1"/>
  <c r="C41" i="1" s="1"/>
  <c r="E54" i="1"/>
  <c r="E53" i="1" s="1"/>
  <c r="C71" i="1"/>
  <c r="C74" i="1"/>
  <c r="E76" i="1"/>
  <c r="I77" i="1"/>
  <c r="C88" i="1"/>
  <c r="C99" i="1"/>
  <c r="C108" i="1"/>
  <c r="C138" i="1"/>
  <c r="C142" i="1"/>
  <c r="C210" i="1"/>
  <c r="C218" i="1"/>
  <c r="C221" i="1"/>
  <c r="F233" i="1"/>
  <c r="C250" i="1"/>
  <c r="C258" i="1"/>
  <c r="C278" i="1"/>
  <c r="O290" i="1"/>
  <c r="L187" i="1"/>
  <c r="F175" i="1"/>
  <c r="D195" i="1"/>
  <c r="K231" i="1"/>
  <c r="K230" i="1" s="1"/>
  <c r="L21" i="1"/>
  <c r="L289" i="1" s="1"/>
  <c r="L27" i="1"/>
  <c r="C27" i="1" s="1"/>
  <c r="O55" i="1"/>
  <c r="C61" i="1"/>
  <c r="C66" i="1"/>
  <c r="C73" i="1"/>
  <c r="G76" i="1"/>
  <c r="G75" i="1" s="1"/>
  <c r="D83" i="1"/>
  <c r="H83" i="1"/>
  <c r="N83" i="1"/>
  <c r="O84" i="1"/>
  <c r="C100" i="1"/>
  <c r="C107" i="1"/>
  <c r="I116" i="1"/>
  <c r="C124" i="1"/>
  <c r="J130" i="1"/>
  <c r="N130" i="1"/>
  <c r="O136" i="1"/>
  <c r="C147" i="1"/>
  <c r="O144" i="1"/>
  <c r="C158" i="1"/>
  <c r="C163" i="1"/>
  <c r="C170" i="1"/>
  <c r="C178" i="1"/>
  <c r="C186" i="1"/>
  <c r="I216" i="1"/>
  <c r="C224" i="1"/>
  <c r="C225" i="1"/>
  <c r="C228" i="1"/>
  <c r="C229" i="1"/>
  <c r="L238" i="1"/>
  <c r="C244" i="1"/>
  <c r="C255" i="1"/>
  <c r="C257" i="1"/>
  <c r="M259" i="1"/>
  <c r="M230" i="1" s="1"/>
  <c r="L260" i="1"/>
  <c r="L272" i="1"/>
  <c r="O276" i="1"/>
  <c r="F89" i="1"/>
  <c r="C114" i="1"/>
  <c r="G187" i="1"/>
  <c r="K26" i="1"/>
  <c r="G54" i="1"/>
  <c r="G53" i="1" s="1"/>
  <c r="C65" i="1"/>
  <c r="M75" i="1"/>
  <c r="L76" i="1"/>
  <c r="J76" i="1"/>
  <c r="J83" i="1"/>
  <c r="C87" i="1"/>
  <c r="L89" i="1"/>
  <c r="F95" i="1"/>
  <c r="K83" i="1"/>
  <c r="K75" i="1" s="1"/>
  <c r="C106" i="1"/>
  <c r="C109" i="1"/>
  <c r="O103" i="1"/>
  <c r="O116" i="1"/>
  <c r="K130" i="1"/>
  <c r="L141" i="1"/>
  <c r="C146" i="1"/>
  <c r="C152" i="1"/>
  <c r="L151" i="1"/>
  <c r="G173" i="1"/>
  <c r="N174" i="1"/>
  <c r="N173" i="1" s="1"/>
  <c r="L175" i="1"/>
  <c r="L174" i="1" s="1"/>
  <c r="L173" i="1" s="1"/>
  <c r="C181" i="1"/>
  <c r="O196" i="1"/>
  <c r="I205" i="1"/>
  <c r="I204" i="1" s="1"/>
  <c r="C212" i="1"/>
  <c r="C213" i="1"/>
  <c r="D231" i="1"/>
  <c r="D230" i="1" s="1"/>
  <c r="H230" i="1"/>
  <c r="L251" i="1"/>
  <c r="C268" i="1"/>
  <c r="D269" i="1"/>
  <c r="E83" i="1"/>
  <c r="E75" i="1" s="1"/>
  <c r="E52" i="1" s="1"/>
  <c r="K187" i="1"/>
  <c r="E288" i="1"/>
  <c r="O21" i="1"/>
  <c r="O289" i="1" s="1"/>
  <c r="O288" i="1" s="1"/>
  <c r="L31" i="1"/>
  <c r="C31" i="1" s="1"/>
  <c r="H20" i="1"/>
  <c r="M54" i="1"/>
  <c r="M53" i="1" s="1"/>
  <c r="L55" i="1"/>
  <c r="L54" i="1" s="1"/>
  <c r="O58" i="1"/>
  <c r="O69" i="1"/>
  <c r="O67" i="1" s="1"/>
  <c r="C82" i="1"/>
  <c r="I95" i="1"/>
  <c r="C101" i="1"/>
  <c r="L103" i="1"/>
  <c r="L136" i="1"/>
  <c r="C140" i="1"/>
  <c r="L144" i="1"/>
  <c r="C144" i="1" s="1"/>
  <c r="C150" i="1"/>
  <c r="C153" i="1"/>
  <c r="J174" i="1"/>
  <c r="J173" i="1" s="1"/>
  <c r="C182" i="1"/>
  <c r="C185" i="1"/>
  <c r="N187" i="1"/>
  <c r="K195" i="1"/>
  <c r="C201" i="1"/>
  <c r="H195" i="1"/>
  <c r="L205" i="1"/>
  <c r="C215" i="1"/>
  <c r="J204" i="1"/>
  <c r="J195" i="1" s="1"/>
  <c r="J194" i="1" s="1"/>
  <c r="N204" i="1"/>
  <c r="N195" i="1" s="1"/>
  <c r="C236" i="1"/>
  <c r="C237" i="1"/>
  <c r="O238" i="1"/>
  <c r="L246" i="1"/>
  <c r="O260" i="1"/>
  <c r="E270" i="1"/>
  <c r="E269" i="1" s="1"/>
  <c r="O272" i="1"/>
  <c r="O270" i="1" s="1"/>
  <c r="O269" i="1" s="1"/>
  <c r="C280" i="1"/>
  <c r="C285" i="1"/>
  <c r="C293" i="1"/>
  <c r="C295" i="1"/>
  <c r="G289" i="1"/>
  <c r="G288" i="1" s="1"/>
  <c r="G20" i="1"/>
  <c r="K289" i="1"/>
  <c r="K288" i="1" s="1"/>
  <c r="K20" i="1"/>
  <c r="F55" i="1"/>
  <c r="C56" i="1"/>
  <c r="C78" i="1"/>
  <c r="F77" i="1"/>
  <c r="I80" i="1"/>
  <c r="I76" i="1" s="1"/>
  <c r="C81" i="1"/>
  <c r="C92" i="1"/>
  <c r="I89" i="1"/>
  <c r="E20" i="1"/>
  <c r="C44" i="1"/>
  <c r="H53" i="1"/>
  <c r="I58" i="1"/>
  <c r="C70" i="1"/>
  <c r="F69" i="1"/>
  <c r="F67" i="1" s="1"/>
  <c r="O95" i="1"/>
  <c r="F112" i="1"/>
  <c r="C113" i="1"/>
  <c r="C133" i="1"/>
  <c r="F131" i="1"/>
  <c r="C64" i="1"/>
  <c r="C72" i="1"/>
  <c r="I84" i="1"/>
  <c r="C86" i="1"/>
  <c r="I122" i="1"/>
  <c r="C126" i="1"/>
  <c r="C141" i="1"/>
  <c r="C189" i="1"/>
  <c r="F188" i="1"/>
  <c r="C217" i="1"/>
  <c r="F216" i="1"/>
  <c r="C235" i="1"/>
  <c r="C22" i="1"/>
  <c r="F21" i="1"/>
  <c r="L33" i="1"/>
  <c r="C33" i="1" s="1"/>
  <c r="C43" i="1"/>
  <c r="O45" i="1"/>
  <c r="I54" i="1"/>
  <c r="I53" i="1" s="1"/>
  <c r="M20" i="1"/>
  <c r="L36" i="1"/>
  <c r="C36" i="1" s="1"/>
  <c r="D53" i="1"/>
  <c r="F58" i="1"/>
  <c r="L69" i="1"/>
  <c r="L67" i="1" s="1"/>
  <c r="L53" i="1" s="1"/>
  <c r="C89" i="1"/>
  <c r="C104" i="1"/>
  <c r="F116" i="1"/>
  <c r="C117" i="1"/>
  <c r="F136" i="1"/>
  <c r="C137" i="1"/>
  <c r="C183" i="1"/>
  <c r="F179" i="1"/>
  <c r="C179" i="1" s="1"/>
  <c r="C256" i="1"/>
  <c r="I252" i="1"/>
  <c r="I251" i="1" s="1"/>
  <c r="C68" i="1"/>
  <c r="C91" i="1"/>
  <c r="C97" i="1"/>
  <c r="C98" i="1"/>
  <c r="C111" i="1"/>
  <c r="C115" i="1"/>
  <c r="C119" i="1"/>
  <c r="C123" i="1"/>
  <c r="F122" i="1"/>
  <c r="D130" i="1"/>
  <c r="D75" i="1" s="1"/>
  <c r="H130" i="1"/>
  <c r="I131" i="1"/>
  <c r="C135" i="1"/>
  <c r="C139" i="1"/>
  <c r="C143" i="1"/>
  <c r="C149" i="1"/>
  <c r="C167" i="1"/>
  <c r="F166" i="1"/>
  <c r="O174" i="1"/>
  <c r="O173" i="1" s="1"/>
  <c r="C85" i="1"/>
  <c r="C105" i="1"/>
  <c r="L116" i="1"/>
  <c r="C121" i="1"/>
  <c r="C125" i="1"/>
  <c r="F128" i="1"/>
  <c r="C128" i="1" s="1"/>
  <c r="C129" i="1"/>
  <c r="C169" i="1"/>
  <c r="C177" i="1"/>
  <c r="C265" i="1"/>
  <c r="F264" i="1"/>
  <c r="C93" i="1"/>
  <c r="I103" i="1"/>
  <c r="L122" i="1"/>
  <c r="O131" i="1"/>
  <c r="C155" i="1"/>
  <c r="F151" i="1"/>
  <c r="C162" i="1"/>
  <c r="I160" i="1"/>
  <c r="C160" i="1" s="1"/>
  <c r="L166" i="1"/>
  <c r="L165" i="1" s="1"/>
  <c r="D174" i="1"/>
  <c r="D173" i="1" s="1"/>
  <c r="H173" i="1"/>
  <c r="I283" i="1"/>
  <c r="C284" i="1"/>
  <c r="C145" i="1"/>
  <c r="C161" i="1"/>
  <c r="I184" i="1"/>
  <c r="C184" i="1" s="1"/>
  <c r="C193" i="1"/>
  <c r="F192" i="1"/>
  <c r="E195" i="1"/>
  <c r="M195" i="1"/>
  <c r="L196" i="1"/>
  <c r="C207" i="1"/>
  <c r="C208" i="1"/>
  <c r="C209" i="1"/>
  <c r="F205" i="1"/>
  <c r="C219" i="1"/>
  <c r="C220" i="1"/>
  <c r="C227" i="1"/>
  <c r="C247" i="1"/>
  <c r="C249" i="1"/>
  <c r="F246" i="1"/>
  <c r="C267" i="1"/>
  <c r="M270" i="1"/>
  <c r="M269" i="1" s="1"/>
  <c r="C277" i="1"/>
  <c r="F276" i="1"/>
  <c r="L288" i="1"/>
  <c r="C200" i="1"/>
  <c r="I198" i="1"/>
  <c r="C203" i="1"/>
  <c r="C211" i="1"/>
  <c r="C223" i="1"/>
  <c r="N230" i="1"/>
  <c r="O231" i="1"/>
  <c r="L231" i="1"/>
  <c r="C239" i="1"/>
  <c r="C241" i="1"/>
  <c r="F238" i="1"/>
  <c r="C248" i="1"/>
  <c r="I246" i="1"/>
  <c r="C253" i="1"/>
  <c r="F252" i="1"/>
  <c r="E259" i="1"/>
  <c r="E230" i="1" s="1"/>
  <c r="C261" i="1"/>
  <c r="F260" i="1"/>
  <c r="O259" i="1"/>
  <c r="I270" i="1"/>
  <c r="I269" i="1" s="1"/>
  <c r="C279" i="1"/>
  <c r="C197" i="1"/>
  <c r="F196" i="1"/>
  <c r="D194" i="1"/>
  <c r="O216" i="1"/>
  <c r="O204" i="1" s="1"/>
  <c r="O195" i="1" s="1"/>
  <c r="L216" i="1"/>
  <c r="L204" i="1" s="1"/>
  <c r="C232" i="1"/>
  <c r="C233" i="1"/>
  <c r="G231" i="1"/>
  <c r="G230" i="1" s="1"/>
  <c r="G194" i="1" s="1"/>
  <c r="C240" i="1"/>
  <c r="I238" i="1"/>
  <c r="I264" i="1"/>
  <c r="I259" i="1" s="1"/>
  <c r="C273" i="1"/>
  <c r="F272" i="1"/>
  <c r="L276" i="1"/>
  <c r="C283" i="1"/>
  <c r="C292" i="1"/>
  <c r="I290" i="1"/>
  <c r="C290" i="1" s="1"/>
  <c r="C297" i="1"/>
  <c r="C199" i="1"/>
  <c r="C271" i="1"/>
  <c r="C291" i="1"/>
  <c r="D286" i="1" l="1"/>
  <c r="H75" i="1"/>
  <c r="C276" i="1"/>
  <c r="G52" i="1"/>
  <c r="N194" i="1"/>
  <c r="C151" i="1"/>
  <c r="C103" i="1"/>
  <c r="C112" i="1"/>
  <c r="M52" i="1"/>
  <c r="N75" i="1"/>
  <c r="O230" i="1"/>
  <c r="O194" i="1" s="1"/>
  <c r="C95" i="1"/>
  <c r="L270" i="1"/>
  <c r="L269" i="1" s="1"/>
  <c r="M194" i="1"/>
  <c r="K52" i="1"/>
  <c r="L259" i="1"/>
  <c r="L230" i="1" s="1"/>
  <c r="N52" i="1"/>
  <c r="N286" i="1"/>
  <c r="O54" i="1"/>
  <c r="O53" i="1" s="1"/>
  <c r="F174" i="1"/>
  <c r="C174" i="1" s="1"/>
  <c r="C116" i="1"/>
  <c r="C58" i="1"/>
  <c r="I83" i="1"/>
  <c r="J75" i="1"/>
  <c r="C272" i="1"/>
  <c r="I231" i="1"/>
  <c r="I230" i="1" s="1"/>
  <c r="I130" i="1"/>
  <c r="F270" i="1"/>
  <c r="E286" i="1"/>
  <c r="K286" i="1"/>
  <c r="O130" i="1"/>
  <c r="L83" i="1"/>
  <c r="C175" i="1"/>
  <c r="H286" i="1"/>
  <c r="C136" i="1"/>
  <c r="L130" i="1"/>
  <c r="H194" i="1"/>
  <c r="K194" i="1"/>
  <c r="K51" i="1" s="1"/>
  <c r="N51" i="1"/>
  <c r="I173" i="1"/>
  <c r="C67" i="1"/>
  <c r="C252" i="1"/>
  <c r="F251" i="1"/>
  <c r="C251" i="1" s="1"/>
  <c r="C246" i="1"/>
  <c r="E194" i="1"/>
  <c r="E51" i="1" s="1"/>
  <c r="C264" i="1"/>
  <c r="C122" i="1"/>
  <c r="I289" i="1"/>
  <c r="I288" i="1" s="1"/>
  <c r="C188" i="1"/>
  <c r="C84" i="1"/>
  <c r="C131" i="1"/>
  <c r="F130" i="1"/>
  <c r="L26" i="1"/>
  <c r="C77" i="1"/>
  <c r="F76" i="1"/>
  <c r="O83" i="1"/>
  <c r="O75" i="1" s="1"/>
  <c r="F269" i="1"/>
  <c r="C270" i="1"/>
  <c r="C166" i="1"/>
  <c r="F165" i="1"/>
  <c r="C165" i="1" s="1"/>
  <c r="F289" i="1"/>
  <c r="C21" i="1"/>
  <c r="C260" i="1"/>
  <c r="F259" i="1"/>
  <c r="C259" i="1" s="1"/>
  <c r="C238" i="1"/>
  <c r="M286" i="1"/>
  <c r="C192" i="1"/>
  <c r="F191" i="1"/>
  <c r="C191" i="1" s="1"/>
  <c r="C80" i="1"/>
  <c r="D52" i="1"/>
  <c r="D51" i="1" s="1"/>
  <c r="C45" i="1"/>
  <c r="F231" i="1"/>
  <c r="C216" i="1"/>
  <c r="F83" i="1"/>
  <c r="H52" i="1"/>
  <c r="H51" i="1" s="1"/>
  <c r="C55" i="1"/>
  <c r="F54" i="1"/>
  <c r="C198" i="1"/>
  <c r="I196" i="1"/>
  <c r="I195" i="1" s="1"/>
  <c r="I194" i="1" s="1"/>
  <c r="C205" i="1"/>
  <c r="F204" i="1"/>
  <c r="C204" i="1" s="1"/>
  <c r="L195" i="1"/>
  <c r="C69" i="1"/>
  <c r="G286" i="1"/>
  <c r="O20" i="1"/>
  <c r="G51" i="1"/>
  <c r="L194" i="1" l="1"/>
  <c r="M51" i="1"/>
  <c r="M50" i="1"/>
  <c r="M287" i="1"/>
  <c r="I75" i="1"/>
  <c r="I52" i="1" s="1"/>
  <c r="I51" i="1" s="1"/>
  <c r="K50" i="1"/>
  <c r="K287" i="1"/>
  <c r="F173" i="1"/>
  <c r="L75" i="1"/>
  <c r="L52" i="1" s="1"/>
  <c r="O52" i="1"/>
  <c r="O51" i="1" s="1"/>
  <c r="O50" i="1" s="1"/>
  <c r="C130" i="1"/>
  <c r="L286" i="1"/>
  <c r="J52" i="1"/>
  <c r="J51" i="1" s="1"/>
  <c r="J286" i="1"/>
  <c r="H287" i="1"/>
  <c r="H50" i="1"/>
  <c r="F75" i="1"/>
  <c r="C76" i="1"/>
  <c r="I286" i="1"/>
  <c r="C83" i="1"/>
  <c r="C173" i="1"/>
  <c r="N50" i="1"/>
  <c r="N287" i="1"/>
  <c r="C54" i="1"/>
  <c r="F53" i="1"/>
  <c r="D50" i="1"/>
  <c r="D24" i="1"/>
  <c r="F195" i="1"/>
  <c r="C289" i="1"/>
  <c r="F288" i="1"/>
  <c r="C288" i="1" s="1"/>
  <c r="C269" i="1"/>
  <c r="C26" i="1"/>
  <c r="L20" i="1"/>
  <c r="F187" i="1"/>
  <c r="C187" i="1" s="1"/>
  <c r="O286" i="1"/>
  <c r="G287" i="1"/>
  <c r="G50" i="1"/>
  <c r="F230" i="1"/>
  <c r="C230" i="1" s="1"/>
  <c r="C231" i="1"/>
  <c r="C196" i="1"/>
  <c r="E287" i="1"/>
  <c r="E50" i="1"/>
  <c r="L51" i="1"/>
  <c r="L50" i="1" s="1"/>
  <c r="I50" i="1" l="1"/>
  <c r="I287" i="1"/>
  <c r="O287" i="1"/>
  <c r="C75" i="1"/>
  <c r="J50" i="1"/>
  <c r="J287" i="1"/>
  <c r="F286" i="1"/>
  <c r="C286" i="1" s="1"/>
  <c r="F194" i="1"/>
  <c r="C194" i="1" s="1"/>
  <c r="C195" i="1"/>
  <c r="F52" i="1"/>
  <c r="C53" i="1"/>
  <c r="F24" i="1"/>
  <c r="D20" i="1"/>
  <c r="L287" i="1"/>
  <c r="D287" i="1"/>
  <c r="C24" i="1" l="1"/>
  <c r="F20" i="1"/>
  <c r="C20" i="1" s="1"/>
  <c r="F51" i="1"/>
  <c r="C52" i="1"/>
  <c r="F287" i="1" l="1"/>
  <c r="C287" i="1" s="1"/>
  <c r="C51" i="1"/>
  <c r="F50" i="1"/>
  <c r="C50" i="1" s="1"/>
</calcChain>
</file>

<file path=xl/sharedStrings.xml><?xml version="1.0" encoding="utf-8"?>
<sst xmlns="http://schemas.openxmlformats.org/spreadsheetml/2006/main" count="9417" uniqueCount="623">
  <si>
    <t>Tāme Nr.04.1.7.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</si>
  <si>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</si>
  <si>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</si>
  <si>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</si>
  <si>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</si>
  <si>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</si>
  <si>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</si>
  <si>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</si>
  <si>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</si>
  <si>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04.900</t>
  </si>
  <si>
    <t>Programma</t>
  </si>
  <si>
    <t>Pilsētas ekonomiskās attīstības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</si>
  <si>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</si>
  <si>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</si>
  <si>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</si>
  <si>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</si>
  <si>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</si>
  <si>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</si>
  <si>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</si>
  <si>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</si>
  <si>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</si>
  <si>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Izdevumu tāme 2018.gadam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</si>
  <si>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</si>
  <si>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</si>
  <si>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</si>
  <si>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</si>
  <si>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</si>
  <si>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</si>
  <si>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</si>
  <si>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</si>
  <si>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</si>
  <si>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</si>
  <si>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</si>
  <si>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</si>
  <si>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</si>
  <si>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</si>
  <si>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</si>
  <si>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</si>
  <si>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</si>
  <si>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</si>
  <si>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</si>
  <si>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</si>
  <si>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</si>
  <si>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</si>
  <si>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</si>
  <si>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</si>
  <si>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</si>
  <si>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</si>
  <si>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</si>
  <si>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</si>
  <si>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</si>
  <si>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</si>
  <si>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</si>
  <si>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</si>
  <si>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</si>
  <si>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</si>
  <si>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</si>
  <si>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</si>
  <si>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</si>
  <si>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</si>
  <si>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</si>
  <si>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</si>
  <si>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</si>
  <si>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</si>
  <si>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</si>
  <si>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</si>
  <si>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</si>
  <si>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</si>
  <si>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</si>
  <si>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</si>
  <si>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</si>
  <si>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</si>
  <si>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</si>
  <si>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</si>
  <si>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</si>
  <si>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</si>
  <si>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</si>
  <si>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</si>
  <si>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</si>
  <si>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</si>
  <si>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</si>
  <si>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</si>
  <si>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</si>
  <si>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</si>
  <si>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</si>
  <si>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</si>
  <si>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</si>
  <si>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</si>
  <si>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</si>
  <si>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</si>
  <si>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</si>
  <si>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</si>
  <si>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</si>
  <si>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</si>
  <si>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</si>
  <si>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</si>
  <si>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</si>
  <si>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</si>
  <si>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</si>
  <si>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</si>
  <si>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</si>
  <si>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</si>
  <si>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</si>
  <si>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</si>
  <si>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</si>
  <si>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</si>
  <si>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</si>
  <si>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</si>
  <si>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</si>
  <si>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</si>
  <si>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</si>
  <si>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</si>
  <si>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</si>
  <si>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</si>
  <si>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</si>
  <si>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</si>
  <si>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</si>
  <si>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</si>
  <si>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</si>
  <si>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</si>
  <si>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</si>
  <si>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</si>
  <si>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</si>
  <si>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</si>
  <si>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</si>
  <si>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</si>
  <si>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</si>
  <si>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</si>
  <si>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</si>
  <si>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</si>
  <si>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</si>
  <si>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</si>
  <si>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</si>
  <si>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</si>
  <si>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</si>
  <si>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</si>
  <si>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</si>
  <si>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</si>
  <si>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</si>
  <si>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</si>
  <si>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</si>
  <si>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</si>
  <si>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</si>
  <si>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</si>
  <si>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</si>
  <si>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</si>
  <si>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</si>
  <si>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</si>
  <si>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</si>
  <si>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</si>
  <si>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</si>
  <si>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</si>
  <si>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</si>
  <si>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</si>
  <si>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</si>
  <si>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</si>
  <si>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</si>
  <si>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</si>
  <si>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</si>
  <si>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</si>
  <si>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</si>
  <si>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</si>
  <si>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</si>
  <si>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</si>
  <si>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</si>
  <si>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</si>
  <si>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</si>
  <si>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</si>
  <si>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</si>
  <si>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</si>
  <si>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</si>
  <si>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</si>
  <si>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</si>
  <si>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</si>
  <si>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</si>
  <si>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</si>
  <si>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</si>
  <si>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</si>
  <si>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</si>
  <si>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</si>
  <si>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</si>
  <si>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</si>
  <si>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</si>
  <si>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</si>
  <si>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</si>
  <si>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</si>
  <si>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</si>
  <si>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</si>
  <si>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</si>
  <si>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</si>
  <si>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</si>
  <si>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</si>
  <si>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</si>
  <si>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</si>
  <si>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</si>
  <si>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</si>
  <si>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</si>
  <si>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</si>
  <si>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</si>
  <si>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</si>
  <si>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</si>
  <si>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</si>
  <si>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</si>
  <si>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</si>
  <si>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</si>
  <si>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</si>
  <si>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</si>
  <si>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</si>
  <si>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</si>
  <si>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</si>
  <si>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</si>
  <si>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</si>
  <si>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</si>
  <si>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</si>
  <si>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</si>
  <si>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</si>
  <si>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</si>
  <si>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</si>
  <si>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</si>
  <si>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</si>
  <si>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</si>
  <si>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</si>
  <si>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</si>
  <si>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</si>
  <si>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</si>
  <si>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</si>
  <si>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</si>
  <si>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</si>
  <si>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</si>
  <si>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</si>
  <si>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</si>
  <si>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</si>
  <si>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</si>
  <si>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</si>
  <si>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</si>
  <si>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</si>
  <si>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</si>
  <si>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</si>
  <si>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</si>
  <si>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</si>
  <si>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</si>
  <si>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</si>
  <si>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</si>
  <si>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</si>
  <si>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</si>
  <si>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</si>
  <si>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</si>
  <si>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</si>
  <si>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</si>
  <si>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</si>
  <si>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</si>
  <si>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</si>
  <si>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</si>
  <si>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</si>
  <si>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</si>
  <si>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</si>
  <si>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</si>
  <si>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</si>
  <si>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</si>
  <si>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</si>
  <si>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</si>
  <si>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</si>
  <si>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</si>
  <si>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</si>
  <si>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</si>
  <si>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</si>
  <si>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</si>
  <si>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</si>
  <si>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</si>
  <si>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</si>
  <si>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</si>
  <si>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</si>
  <si>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</si>
  <si>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</si>
  <si>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</si>
  <si>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</si>
  <si>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</si>
  <si>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</si>
  <si>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</si>
  <si>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</si>
  <si>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</si>
  <si>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</si>
  <si>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</si>
  <si>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</si>
  <si>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</si>
  <si>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</si>
  <si>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</si>
  <si>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</si>
  <si>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</si>
  <si>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</si>
  <si>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</si>
  <si>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</si>
  <si>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</si>
  <si>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</si>
  <si>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</si>
  <si>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</si>
  <si>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</si>
  <si>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</si>
  <si>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</si>
  <si>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</si>
  <si>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</si>
  <si>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</si>
  <si>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</si>
  <si>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</si>
  <si>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</si>
  <si>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</si>
  <si>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</si>
  <si>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</si>
  <si>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</si>
  <si>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</si>
  <si>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</si>
  <si>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</si>
  <si>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</si>
  <si>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</si>
  <si>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</si>
  <si>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</si>
  <si>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</si>
  <si>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</si>
  <si>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</si>
  <si>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</si>
  <si>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</si>
  <si>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</si>
  <si>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</si>
  <si>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</si>
  <si>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</si>
  <si>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</si>
  <si>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</si>
  <si>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r>
      <rPr>
        <b/>
        <sz val="9"/>
        <rFont val="Times New Roman"/>
        <family val="1"/>
        <charset val="186"/>
      </rPr>
      <t>13.pielikums</t>
    </r>
    <r>
      <rPr>
        <sz val="9"/>
        <rFont val="Times New Roman"/>
        <family val="1"/>
        <charset val="186"/>
      </rPr>
      <t xml:space="preserve"> Jūrmalas pilsētas domes</t>
    </r>
  </si>
  <si>
    <t>2017.gada 19.decembra saistošajiem noteikumiem Nr.39</t>
  </si>
  <si>
    <t xml:space="preserve">2018.gada budžeta atšifrējums pa programmām </t>
  </si>
  <si>
    <t>Struktūrvienība:</t>
  </si>
  <si>
    <t>Mārketinga un ārējo sakaru pārvaldes Mārketinga nodaļa</t>
  </si>
  <si>
    <t>Programma:</t>
  </si>
  <si>
    <t>Funkcionālās klasifikācijas kods:</t>
  </si>
  <si>
    <t>04.900.</t>
  </si>
  <si>
    <t>Nr.</t>
  </si>
  <si>
    <t>Pasākums/ aktivitāte/ projekts/ pakalpojuma nosaukums/ objekts</t>
  </si>
  <si>
    <t>Ekonomiskās klasifikācijas kodi</t>
  </si>
  <si>
    <t>2018.gada budžets pirms priekšlikumiem</t>
  </si>
  <si>
    <t>Priekšlikumi izmaiņām (+/-)</t>
  </si>
  <si>
    <t>2018.gada budžets apstiprināts pēc izmaiņām</t>
  </si>
  <si>
    <t xml:space="preserve">Attīstības plānošanas dokumenta nosaukums/ Rīcības virziens un aktiv.numurs* </t>
  </si>
  <si>
    <t>KOPĀ</t>
  </si>
  <si>
    <t>Informatīvo materiālu un reklāmas izvietošana medijos - TV, radio, internetā, presē, vidē un citos drukātajos materiālos pilsētas zīmola komunikācijas kampaņu pasākumiem un pilsētas tēla kampaņas</t>
  </si>
  <si>
    <t>JPAP_ P1.9 / R1.9.1./Nr.53; JPAP_P1.7./ R1.7.1./Nr.43; JPAP_P1.7./ R1.7.2./Nr.44; JPAP_P3.3./ R3.3.1./Nr.191;  JPAP_P1.8. /R1.8.2./Nr.47.           JPTARP_P1.3.2., JPTARP_P1.5.1.,  JPTARP_P1.7.1., JPTARP_P2.4.3., JPTARP_P.2.4.4., JPTARP_P.3.7.6.  JPTARP_P.4.5.2., JPTARP_P.4.5.2., JPTARP_P.1.9.12.</t>
  </si>
  <si>
    <t>Pasākumu, kampaņu informatīvo, mārketinga un reklāmas materiālu izstrāde un izgatavošana. Suvenīru un prezentmateriālu iegāde. Pilsētvides mārketinga objektu, pasākumu materiālu izstrāde un iegāde.</t>
  </si>
  <si>
    <t>JPAP_P1.9 / R1.9.1./Nr.53;   JPAP_P2.2. / R2.2.1./Nr.70.                 JPTARP_P1.3.2.,   JPTARP_P1.7.1., JPTARP_P.3.3.2., JPTARP_P.3.7.6., JPTARP_P.4.5.2., JPTARP_P.4.5.2., JPTARP_P.1.9.12.</t>
  </si>
  <si>
    <t>Organizatoriskie izdevumi</t>
  </si>
  <si>
    <t>Radošo, komunikāciju, pasākumu attīstības aģentūru pakalpojumi: radošo ideju izstrāde, pasākumu konceptu sagatavošana un īstenošana,  pilsētvides objektu, u.c norišu radošās idejas, dizaina konceptu izstrāde, ražošana un uzstādīšana</t>
  </si>
  <si>
    <t>JPAP_P1.9 / R1.9.1. /Nr.53; JPAP_P3.3/R.3.3.1./Nr.191.                 JPTARP_P1.3.2., JPTARP_P1.7.1., JPTARP_P.4.5.2., JPTARP_P.4.5.2., JPTARP_P.1.9.12.</t>
  </si>
  <si>
    <t>Līgumi ar fiziskām personām (autoratlīdzības)</t>
  </si>
  <si>
    <t>JPAP_P1.9 / R1.9.1./Nr.53.</t>
  </si>
  <si>
    <t>Finansējums nepieciešams darba devēja valsts sociālās apdrošināšanas obligāto iemaksu veikšanai</t>
  </si>
  <si>
    <t>Tulkošanas darbi un tulka pakalpojumi</t>
  </si>
  <si>
    <t>JPAP_P1.9 / R1.9.1./Nr.53; JPAP_P1.7./R1.7.1./Nr.43; JPAP_P1.7./R1.7.2./Nr.44; JPAP_P3.3./R3.3.1./Nr.191.               JPTARP_P.3.3.2.</t>
  </si>
  <si>
    <t>* Informatīvi -</t>
  </si>
  <si>
    <t>Attīstības plānošanas dokumenta nosaukums un rīcības virzienu atšifrējums.</t>
  </si>
  <si>
    <t>Jūrmalas pilsētas attīstības programma 2014-2020. (JPAP):</t>
  </si>
  <si>
    <t>Rīcības virziens: R1.7.1. Kultūras tūrisma piedāvājuma attīstība</t>
  </si>
  <si>
    <t xml:space="preserve"> Aktivitāte Nr.43 Kultūras dzīves piedāvājuma attīstība visa gada garumā</t>
  </si>
  <si>
    <t>Rīcības virziens: R1.7.2. Kultūras tūrisma infrastruktūras attīstība</t>
  </si>
  <si>
    <t>Aktivitāte Nr.44 Esošo Jūrmalas kultūras tūrisma objektu attīstība</t>
  </si>
  <si>
    <t>Rīcības virziens: R1.8.2. Konferenču un korporatīvo pasākumu nodrošināšanas pakalpojumu attīstība</t>
  </si>
  <si>
    <t>Aktivitāte Nr.47 Konferenču un citu pasākumu komplekso piedāvājumu sagatavošana un popularizēšana</t>
  </si>
  <si>
    <t>Rīcības virziens: R1.9.1. Jūrmalas kā kūrorta un tikšanās vietas tēla veidošana</t>
  </si>
  <si>
    <t>Aktivitāte Nr.53 Jūrmalas pilsētas zīmola integrētās komunikācijas kampaņu un pilsētas mārketinga aktivitāšu īstenošana</t>
  </si>
  <si>
    <t>Rīcības virziens: R3.3.1. Pilsētas kultūras iestāžu un muzeju darbības pilnveide</t>
  </si>
  <si>
    <t>Aktivitāte Nr.191 Daudzveidīgu kultūras pasākumu pieejamība Jūrmalas iedzīvotājiem Jūrmalas pilsētā</t>
  </si>
  <si>
    <t>Rīcības virziens R2.2.1. Jūrmalas vizuālās identitātes standarta izstrāde un ieviešana</t>
  </si>
  <si>
    <t>Aktivitāte Nr.70 Jūrmalas vizuālās identitātes veidošana un uzraudzība</t>
  </si>
  <si>
    <t>Rīcības virziens R3.1.1. Pilsētas attīstības plānošana</t>
  </si>
  <si>
    <t xml:space="preserve">Aktivitāte Nr.118. Iedzīvotāju un uzņēmēju aptauju veikšana    </t>
  </si>
  <si>
    <t>Jūrmalas pilsētas tūrisma attīstības rīcības plāns 2018.–2020. gadam (JPTARP):</t>
  </si>
  <si>
    <t>P.2.4.3. Mērķtiecīga veselīga dzīvesveida popularizēšanas kampaņa Latvijas tirgū</t>
  </si>
  <si>
    <t>P.2.4.4. Mārketing kampaņa augsti prioritāros tirgos, uzsverot ārpus tūrisma sezonu</t>
  </si>
  <si>
    <t>P.1.3.2. Piedāvājuma izveide Latvijas skolēnu ekskursijām un piedāvājuma popularizēšana</t>
  </si>
  <si>
    <t>P.1.5.1. Pasākuma “Nestāsti pasaciņas” pilnveidošana, divu dienu pasākumu programmas izveide un popularizēšana Latvijā</t>
  </si>
  <si>
    <t>P1.7.1. Tematisko mielastu nedēļu organizēšana ārpus tūrisma sezonas</t>
  </si>
  <si>
    <t>P.3.3.2. Informācijas par pasākumiem nodrošināšana dažādiem mērķa tirgiem</t>
  </si>
  <si>
    <t>P.1.9.14. Tūrisma tirgus pētījumi</t>
  </si>
  <si>
    <t>Tāme Nr.04.1.16.</t>
  </si>
  <si>
    <t>04.120</t>
  </si>
  <si>
    <t>Projekts "Algoti pagaidu sabiedriskie darbi 2017"</t>
  </si>
  <si>
    <t>LV25PARX0002484572093</t>
  </si>
  <si>
    <t>Naudas līdzekļi tika ieskaitīti 2017.gada decembrī</t>
  </si>
  <si>
    <t>Naudas līdzekļi nav nepieciešam tik lielā apjomā, jo ir atlikums no 2017.gada</t>
  </si>
  <si>
    <t>Tāme Nr.09.1.9.</t>
  </si>
  <si>
    <t>09.210</t>
  </si>
  <si>
    <t xml:space="preserve">Sākumskolu, pamatskolu, vidusskolu būvniecība, atjaunošana un uzlabošana </t>
  </si>
  <si>
    <r>
      <rPr>
        <b/>
        <sz val="9"/>
        <rFont val="Times New Roman"/>
        <family val="1"/>
        <charset val="186"/>
      </rPr>
      <t>4.pielikums</t>
    </r>
    <r>
      <rPr>
        <sz val="9"/>
        <rFont val="Times New Roman"/>
        <family val="1"/>
        <charset val="186"/>
      </rPr>
      <t xml:space="preserve"> Jūrmalas pilsētas domes</t>
    </r>
  </si>
  <si>
    <t>Struktūrvienība</t>
  </si>
  <si>
    <t>Attīstības pārvaldes Būvniecības projektu vadības nodaļa</t>
  </si>
  <si>
    <t>Administratīvo ēku būvniecība, atjaunošana un uzlabošana</t>
  </si>
  <si>
    <t xml:space="preserve"> 01.110.</t>
  </si>
  <si>
    <t>Domes administratīvo ēku infrastruktūras attīstība</t>
  </si>
  <si>
    <t>JPAP_R.3.2.1._131 JPAP R.2.8.1._99</t>
  </si>
  <si>
    <t>Glābšanas staciju būvniecība, atjaunošana un uzlabošana</t>
  </si>
  <si>
    <t>03.600.</t>
  </si>
  <si>
    <t>Glābšanas stacijas</t>
  </si>
  <si>
    <t>JPAP_R1.6.2._30</t>
  </si>
  <si>
    <t>Mellužu glābšanas stacijas pārbūve un siltināšana</t>
  </si>
  <si>
    <t>Ostas būvniecība, atjaunošana un uzlabošana</t>
  </si>
  <si>
    <t>04.520.</t>
  </si>
  <si>
    <t>Jūrmalas ūdenstūrisma pakalpojumu infrastruktūras attīstība atbilstoši pilsētas ekonomiskajai specializācijai</t>
  </si>
  <si>
    <t xml:space="preserve"> JPAP_R2.4.2._80</t>
  </si>
  <si>
    <t>Publisko teritoriju, ēku un mājokļu būvniecība, atjaunošana un uzlabošana</t>
  </si>
  <si>
    <t>06.600.</t>
  </si>
  <si>
    <t>Jauno Slokas kapu izbūve un labiekārtošana</t>
  </si>
  <si>
    <t>JPAP_R2.8.2._114</t>
  </si>
  <si>
    <t xml:space="preserve">Dubultu kultūras un izglītības centrs Strēlnieku prospektā 30, Jūrmalā </t>
  </si>
  <si>
    <t>JPAP_R3.3.1._192
JPAP_R3.2.4._173 
JPAP_R3.2.4._185</t>
  </si>
  <si>
    <t>Pašvaldības dzīvojamā fonda remonts</t>
  </si>
  <si>
    <t>JPAP_R2.9.1._115</t>
  </si>
  <si>
    <t>Ēku nojaukšana</t>
  </si>
  <si>
    <t>JPAP_R2.8.1._105</t>
  </si>
  <si>
    <t>Majoru muiža</t>
  </si>
  <si>
    <t>JPAP_R1.4.3._17</t>
  </si>
  <si>
    <t>Apsekošana, specifikāciju un tāmju sagatavošana</t>
  </si>
  <si>
    <t>JPAP_R.3.1.2._131</t>
  </si>
  <si>
    <t xml:space="preserve">Jūrmalas pašvaldības Lielupes radīto plūdu un krasta erozijas risku apdraudējumu novēršanas pasākumi Dubultos - Majoros - Dzintaros </t>
  </si>
  <si>
    <t>JPAP_R1.6.2._35</t>
  </si>
  <si>
    <t>Kapteiņa Zolta piemiņas vietas teritorijas labiekārtošana Kaugurciema ielā, Jūrmalā</t>
  </si>
  <si>
    <t>JPAP_R2.8.1._98</t>
  </si>
  <si>
    <t>Tirdzniecības nojumes jaunbūve un inženierkomunikāciju izbūve Slokas ielā 3313, Jūrmalā</t>
  </si>
  <si>
    <t>JPAP_R3..2._231</t>
  </si>
  <si>
    <t>Pašvaldības īpašumā esošo ēku kapitālais remonts</t>
  </si>
  <si>
    <t>Ēku konservācija</t>
  </si>
  <si>
    <t>Majoru muižas kompleksa atjaunošana, t.sk. teritorijas labiekārtošana</t>
  </si>
  <si>
    <t>R1.2.2.</t>
  </si>
  <si>
    <t>Atpūtu un sportu veicinošas infrastruktūras izveide, atjaunošana un labiekārtošana</t>
  </si>
  <si>
    <t xml:space="preserve"> 08.100.</t>
  </si>
  <si>
    <t>Pilsētas atpūtas parka un Jauniešu mājas izveide Kauguros</t>
  </si>
  <si>
    <t xml:space="preserve">JPAP_R2.8.1._103 JPAP_R3.7.2._230 </t>
  </si>
  <si>
    <t>Sabiedriskā centra Valtera prospektā 54, Jūrmalā attīstība</t>
  </si>
  <si>
    <t>JPAP_R3.3.1._192</t>
  </si>
  <si>
    <t>Ķemeru parka pārbūve un restaurācija</t>
  </si>
  <si>
    <t>JPAP_R1.5.2._21</t>
  </si>
  <si>
    <t>Daudzfunkcionāla dabas tūrisma centra jaunbūve un meža parka labiekārtojums Ķemeros</t>
  </si>
  <si>
    <t>JPAP_R1.6.1._21</t>
  </si>
  <si>
    <t>Ķemeru ūdenstorņa pārbūve un restaurācija</t>
  </si>
  <si>
    <t>Skvēra Tūristu ielā 2A, Ķemeros atjaunošana</t>
  </si>
  <si>
    <t>Ķemeru sēravota nojume</t>
  </si>
  <si>
    <t>JPAP_R1.6.3. 41</t>
  </si>
  <si>
    <t>Sabiedriskās tualetes remontdarbi</t>
  </si>
  <si>
    <t xml:space="preserve">Sporta nams "Taurenītis" </t>
  </si>
  <si>
    <t>JPAP_R.3.3.3_206</t>
  </si>
  <si>
    <t>Majoru sporta laukums</t>
  </si>
  <si>
    <t>Slokas stadions</t>
  </si>
  <si>
    <t>Bibliotēku ēku būvniecība, atjaunošana un uzlabošana</t>
  </si>
  <si>
    <t>08.210.</t>
  </si>
  <si>
    <t>Bibliotēku remonts</t>
  </si>
  <si>
    <t>R3.3.1. Nr.169</t>
  </si>
  <si>
    <t>Muzeja ēku būvniecība, atjaunošana un uzlabošana</t>
  </si>
  <si>
    <t>08.220.</t>
  </si>
  <si>
    <t xml:space="preserve">Jūrmalas pilsētas brīvdabas muzeja infrastruktūras attīstība </t>
  </si>
  <si>
    <t>JPAP_R3.3.1._200</t>
  </si>
  <si>
    <t>Muzeji un izstāžu zāles</t>
  </si>
  <si>
    <t>Kultūras centru un namu būvniecība, atjaunošana un uzlabošana</t>
  </si>
  <si>
    <t>08.230.</t>
  </si>
  <si>
    <t>Jūrmalas teātra ēkas energoefektivitātes paaugstināšana</t>
  </si>
  <si>
    <t xml:space="preserve">Kultūras centra ēku remonts </t>
  </si>
  <si>
    <t>Pirmsskolas  izglītības iestāžu būvniecība, atjaunošana un uzlabošana</t>
  </si>
  <si>
    <t>09.100.</t>
  </si>
  <si>
    <t>Avārijas darbi</t>
  </si>
  <si>
    <t>JPAP_R3.2.2._155</t>
  </si>
  <si>
    <t>Pirmsskolas  izglītības iestādes</t>
  </si>
  <si>
    <t>Jūrmalas PII ''Austras koks''</t>
  </si>
  <si>
    <t>Pirmsskolas izglītības iestādes ''Bitītes'' pārbūve</t>
  </si>
  <si>
    <t>Jūrmalas PII ''Katrīna''</t>
  </si>
  <si>
    <t>Jūrmalas PII ''Madara''</t>
  </si>
  <si>
    <t>Pirmsskolas izglītības iestādes ''Mārītes'' pārbūve</t>
  </si>
  <si>
    <t>Jūrmalas PII ''Mārīte''</t>
  </si>
  <si>
    <t xml:space="preserve">Infrastruktūras pilnveide pakalpojumu sniegšanai bērniem ar funkcionāliem traucējumiem </t>
  </si>
  <si>
    <t>Jūrmalas PII ''Saulīte''</t>
  </si>
  <si>
    <t>Jūrmalas PII ''Zvaniņš''</t>
  </si>
  <si>
    <t>Jūrmalas PII ''Lācītis''</t>
  </si>
  <si>
    <t>09.210.</t>
  </si>
  <si>
    <t>JPAP_R3.2.3._165</t>
  </si>
  <si>
    <t>Vispārējās izglītības iestādes</t>
  </si>
  <si>
    <t>Jūrmalas sākumskola ''Atvase''</t>
  </si>
  <si>
    <t>Jūrmalas sākumskola ''Ābelīte''</t>
  </si>
  <si>
    <t>Jūrmalas pilsētas Ķemeru pamatskolas ekas pārbūve un energoefektivitātes paaugstināšana</t>
  </si>
  <si>
    <t>Ķemeru pamatskola</t>
  </si>
  <si>
    <t>Lielupes pamatskolas pārbūve un sporta zāles piebūve</t>
  </si>
  <si>
    <t>Jūrmalas Valsts ģimnāzijas ēkas Raiņa ielā 55, Jūrmalā, pārbūve</t>
  </si>
  <si>
    <t>Jūrmalas pilsētas Jaundubultu vidusskolas ēkas un autoskolas ēkas energoefektivitātes paaugstināšana Lielupes ielā 21</t>
  </si>
  <si>
    <t>JPAP_R3.2.3._165 JPAP_R2.6.2._89</t>
  </si>
  <si>
    <t>Jūrmalas pilsētas Jaundubultu vidusskola</t>
  </si>
  <si>
    <t>Jūrmalas pilsētas Kauguru vidusskolas ēkas  energoefektivitātes paaugstināšana un telpu atjaunošana</t>
  </si>
  <si>
    <t xml:space="preserve">Jūrmalas pilsētas Kauguru vidusskola </t>
  </si>
  <si>
    <t>Majoru vidusskola</t>
  </si>
  <si>
    <t>Jūrmalas pilsētas internātpamatskola</t>
  </si>
  <si>
    <t>Jūrmalas Valsts ģimnāzijas un sākumskolas "Atvase" daudzfunkcionālās sporta halles projektēšana un celtniecība</t>
  </si>
  <si>
    <t>Finansējums nepieciešams būvuzraudzības izdevumi segšanai objektam ''Ēkas sporta zāles jumta arkas balstmezgla pastiprināšana''</t>
  </si>
  <si>
    <t xml:space="preserve">Slokas pamatskola </t>
  </si>
  <si>
    <t>Jūrmalas pilsētas Mežmalas vidusskola</t>
  </si>
  <si>
    <t>Pumpuru vidusskola</t>
  </si>
  <si>
    <t>Vakara vidusskola</t>
  </si>
  <si>
    <t>Pumpuru peldbaseina izbūve</t>
  </si>
  <si>
    <t>Interešu profesionālās ievirzes izglītības iestāžu būvniecība, atjaunošana un uzlabošana</t>
  </si>
  <si>
    <t xml:space="preserve"> 09.510.</t>
  </si>
  <si>
    <t>Jūrmalas Sporta skola</t>
  </si>
  <si>
    <t>JPAP_R3.2.4._185</t>
  </si>
  <si>
    <t>Jūrmalas Sporta skolas peldbaseina ēkas pārbūve un energoefektivitātes paaugstināšana</t>
  </si>
  <si>
    <t xml:space="preserve">Jūrmalas bērnu un jauniešu interešu centrs </t>
  </si>
  <si>
    <t>Pārējo sociālo iestāžu būvniecība, atjaunošana un uzlabošana</t>
  </si>
  <si>
    <t>10.700.</t>
  </si>
  <si>
    <t>Jūrmalas pilsētas pašvaldības iestāde ''Sprīdītis''</t>
  </si>
  <si>
    <t>JPAP_R3.5.1._216</t>
  </si>
  <si>
    <t>Jūrmalas veselības veicināšanas un sociālo pakalpojumu centra ēku pārbūve un energoefektivitātes paaugstināšana</t>
  </si>
  <si>
    <t>JPAP_R3.5.1._216 JPAP_R.2.6.2._89</t>
  </si>
  <si>
    <t>Veselības veicināšanas un sociālo pakalpojumu centrs</t>
  </si>
  <si>
    <t>R.3.5.1. Nr.216</t>
  </si>
  <si>
    <t>Administratīvās ēkas pārbūve sociālo funkciju nodrošināšanai</t>
  </si>
  <si>
    <t>Infrastruktūras izveide bez vecāku gādības palikušu bērnu un jauniešu aprūpei ģimeniskā vidē</t>
  </si>
  <si>
    <t xml:space="preserve"> R.3.5.1. Nr.182</t>
  </si>
  <si>
    <t>Infrastruktūras izveide bez vecāku gādības palikušu jauniešu aprūpei ģimeniskā vidē.</t>
  </si>
  <si>
    <t>* Informatīvi -  Jūrmalas pilsētas attstības programma 2014 -2020.gadam (JPAP), sasaiste ar attstības plānošanas dokumentiem tiks precizēta</t>
  </si>
  <si>
    <t>Stratēģiskā dokumenta nosaukums - "Jūrmalas pilsētas attīstības programma 2014.-2020.gadam"</t>
  </si>
  <si>
    <t>Stratēģiskā dokumenta kodu atšifrējums - saskaņā ar "Jūrmalas pilsētas attīstības programma 2014.-2020.gadam" mērķiem M1, M2, M3</t>
  </si>
  <si>
    <t>Tāme Nr.01.2.3.</t>
  </si>
  <si>
    <t>Pašvaldības pamatbudžets</t>
  </si>
  <si>
    <t>Jomas iela 1/5, Jūrmala</t>
  </si>
  <si>
    <t>01.890</t>
  </si>
  <si>
    <t>Izdevumi neparedzētiem gadījumiem</t>
  </si>
  <si>
    <t>Pašvaldības budžeta kopējie izdevumu konti</t>
  </si>
  <si>
    <t>Tāme Nr.04.3.1.</t>
  </si>
  <si>
    <t>Līdzfinansējuma un priekšfinansējuma nodrošināšana ES un citas ārvalstu finanšu palīdzības projektu īstenošanā</t>
  </si>
  <si>
    <t>Tāme Nr.08.1.13.</t>
  </si>
  <si>
    <t>Jomas iela 1/5, Jūrmala, LV-2015</t>
  </si>
  <si>
    <t>08.220</t>
  </si>
  <si>
    <t>Projekts "Jūrmalas brīvdabas muzeja infrastruktūras attīstība, veicinot zvejas un jūras kultūras mantojuma saglabāšanu"</t>
  </si>
  <si>
    <t>LV13TREL9802008039000</t>
  </si>
  <si>
    <t>Pašvaldības finansējums neattiecināmo izmaksu segšanai autostāvvietas izbūvei un būvuzraudzībai - 24133.97 EUR, no tiem būvuzraudzībai 968.00 EUR, autostāvvietas būvdarbiem 23 165.97 EUR.</t>
  </si>
  <si>
    <r>
      <t>Atbilstoši iepirkuma ID Nr.JPD 2017/251 RIK rezultātiem, piedāvātā būvdarbu līgumcena autstāvvietas izbūvei - 19 145.43 EUR (bez PVN), kopā 23 165.97 EUR (ar PVN). Cenu aptaujas rezultātā piedāvātā būvuzraudzības līgumcena - 800.0</t>
    </r>
    <r>
      <rPr>
        <sz val="9"/>
        <color theme="1"/>
        <rFont val="Times New Roman"/>
        <family val="1"/>
        <charset val="186"/>
      </rPr>
      <t>0 EUR</t>
    </r>
    <r>
      <rPr>
        <sz val="9"/>
        <rFont val="Times New Roman"/>
        <family val="1"/>
        <charset val="186"/>
      </rPr>
      <t xml:space="preserve"> (bez PVN), kopā 968.00 EUR (ar PVN).</t>
    </r>
  </si>
  <si>
    <t>Tāme Nr.09.1.14.</t>
  </si>
  <si>
    <t>09.510</t>
  </si>
  <si>
    <t>Projekts "Jaunie gidi"</t>
  </si>
  <si>
    <t>LV57TREL9802008032000</t>
  </si>
  <si>
    <t>Pašvaldību no valsts budžeta iestādēm saņemtie transferti Eiropas Savienības politiku instrumentu un pārējās ārvalstu finanšu palīdzības līdzfinansētajiem projektiem (pasākumiem)</t>
  </si>
  <si>
    <t>Dienas nauda Teračīnā un Kabūrā - 3 cilvēki * 7 dienas * 46 EUR (vienas dienas dienas nauda Itālijā); 3 cilvēki * 7 dienas * 57 EUR (vienas dienas dienas nauda Francijā)</t>
  </si>
  <si>
    <t>Ceļa izmaksas Jūrmalas jauniešu līderim uz Kabūru un Teračinu 550 EUR; jauniešu līdera apdrošināšanas izmaksas un vietējā transpora izmaksas 119 EUR;  moderatora un 2 JPD darbinieku ceļa izmaksas uz Kabūru un Teračinu 1650 EUR, vietējā transporta izmaksas 300 EUR, apdrošināšanas izmaksas 57 EUR, nakšņošanas izmaksas 3776 EUR.</t>
  </si>
  <si>
    <t>Izmaksas par nakšņošanu Latvijā sākotnējās vizītes ietvaros -3 naktis x 4 cilvēki x 60 EUR; Izmaksas par dalībnieku nakšņošanu Latvijā apmācību ietvaros - 6 naktis x 18 dalībnieki x 20 EUR.</t>
  </si>
  <si>
    <t>Vietējā transporta izmaksas Jūrmalā - 5 dienas x 50 EUR.</t>
  </si>
  <si>
    <t>Ceļa izmaksas Jūrmalas dalībniekiem uz Kabūru un Teračīnu 2750 EUR, apdrošināšanas izmaksas 220 EUR, vietējā transporta izmaksas 290 EUR, sākotnējās plānošanas vizītes vadīšana 50 EUR x 1 diena; apmācību vadīšana -15 dienas x 95 EUR = 1450 EUR.</t>
  </si>
  <si>
    <t>Kancelejas preces - 100 EUR x 3 aktivitātes.</t>
  </si>
  <si>
    <t>Ēdināšana sākotnējās vizītes ietvaros 11.4285 EUR x 7 ēdienreizes x 6 cilvēki; ēdināšana apmācību ietvaros - 18 cilvēki x 8 EUR x 3 ēdienreizes x 5 dienas</t>
  </si>
  <si>
    <t>Ceļa izmaksas Teračinas un Kabūras dalībniekiem uz Latviju sākotnējās vizītes ietvaros 1100 EUR; Ceļa izmaksas Teračīnas dalībniekiem uz Kabūru un Latviju 3300 EUR; Ceļa izmaksas Kabūras dalībniekiem uz Teračinu un Latviju 3300 EUR; Ēdināšnas izmaksas Kabūrā un Teračinā 4320 EUR; Izmaksas par dalībnieku nakšņošanu Kabūrā un Teračinā 4320 EUR; Vietējā transporta izmaksas Teračinā un Kabūrā (Teračinas un Kabūras dalībniekiem) 290 EUR.</t>
  </si>
  <si>
    <t>Priekšfinansējuma atmaksa pašvaldībai</t>
  </si>
  <si>
    <t>Tāme Nr.09.13.1</t>
  </si>
  <si>
    <t>Jūrmalas pirmsskolas izglītības iestāde "Austras koks"</t>
  </si>
  <si>
    <t>90009249140</t>
  </si>
  <si>
    <t>Tukuma iela 9, Jūrmala, LV-2012</t>
  </si>
  <si>
    <t>09.100</t>
  </si>
  <si>
    <t>Iestādes uzturēšana un pirmsskolas izglītības nodrošināšana</t>
  </si>
  <si>
    <t>LV91PARX0002484572069</t>
  </si>
  <si>
    <t>LV91PARX0002484573039</t>
  </si>
  <si>
    <t>LV68PARX0002484577042</t>
  </si>
  <si>
    <t>Papildus naudas līdzekļi ir nepieciešami dabas resursa nodokļa apmaksai. Sastādot 2017. g budžetu nevarējām paredzēt, ka mainīsies nodokļu likme CO2. 2017. gada nodokļa likme bija 3.50, bet 2018.g. nodokļa likme ir 4.50. Vides piesārņošana 2017.g. CO aprēķins: 71.006t * 3.50 = 248.52 ; Vides piesārņošana 2018.g. CO2 aprēķins: 73.719 t. *4.50 = 331.74 eur Starpība 331.74-248.52 = 83.22 eur . Līdz ar to EKK 2515 pietrūkst 83.22 eur nodokļa nomaksai.</t>
  </si>
  <si>
    <t>Tāme Nr.09.1.12.</t>
  </si>
  <si>
    <t>Jūrmala, Jomas iela 1/5, LV-2015</t>
  </si>
  <si>
    <t>Projekts ''Karjeras atbalsts vispārējās un profesionālās izglītības iestādēs''</t>
  </si>
  <si>
    <t>LV23TREL9802008033000</t>
  </si>
  <si>
    <t>papildus finašu līdzekļi karjeras atbašta pasākumu īstenošanai projekta ietvaros</t>
  </si>
  <si>
    <t>Finanšu līdzekļi tiks izlietoti pedagoga karjeras speciālista darba vietas iekārtošanaiu, karjeras atbalsta pasākumu organizēšanai un norisei saskaņā ar projekta nosacījumiem</t>
  </si>
  <si>
    <t>Finanšu līdzekļi tiks izlietoti karjeras atbalsta pasākumu organizēšanai un norisei saskaņā ar projekta nosacījumiem</t>
  </si>
  <si>
    <t>Tāme Nr.09.16.1</t>
  </si>
  <si>
    <t>Jūrmalas pirmsskolas izglītības iestāde "Lācitis"</t>
  </si>
  <si>
    <t>90009249259</t>
  </si>
  <si>
    <t>Tērbatas iela 42, Jūrmala, LV-2016</t>
  </si>
  <si>
    <t>LV37PARX0002484572071</t>
  </si>
  <si>
    <t>LV37PARX0002484573041</t>
  </si>
  <si>
    <t>LV14PARX0002484577044</t>
  </si>
  <si>
    <t>Papildus naudas līdzekļi ir nepieciešami, piemaksai par kvalitātes pakāpi vienam pedagogam. Aprēķins: 40.50 eur/mēn * 11 mēn = 445.50</t>
  </si>
  <si>
    <t>Tāme Nr. 09.17.1.</t>
  </si>
  <si>
    <t>Jūrmalas pirmsskolas izglītības iestāde "Madara"</t>
  </si>
  <si>
    <t>90009249314</t>
  </si>
  <si>
    <t>Tērbatas iela 1, Jūrmala, LV-2016</t>
  </si>
  <si>
    <t>LV05PARX0002484572065</t>
  </si>
  <si>
    <t>LV05PARX0002484573035</t>
  </si>
  <si>
    <t>LV79PARX0002484577038</t>
  </si>
  <si>
    <t>Naudas līdzekļi ir nepieciešāmi EKK 2279.</t>
  </si>
  <si>
    <t xml:space="preserve">Papildus līdzekļi nepieciešami rēķina apmaksai par ūdens analīzēm. 2017. gada beigās tika veiktās ūdens analīzes. Sakarā ar ūdens paraugu neapmierinošiem kvalitātes rādītājiem esam spiesti veikt atkārtotu ūdens pārbaudi.
</t>
  </si>
  <si>
    <t>Tāme Nr.09.6.1.</t>
  </si>
  <si>
    <t>Jūrmalas pilsētas Kauguru vidusskola</t>
  </si>
  <si>
    <t>90000051519</t>
  </si>
  <si>
    <t>Raiņa 118</t>
  </si>
  <si>
    <t>Iestādes uzturēšana un vispārējās izglītības nodrošināšana</t>
  </si>
  <si>
    <t>LV46PARX0002484572006</t>
  </si>
  <si>
    <t>LV12PARX0002484573006</t>
  </si>
  <si>
    <t>LV70PARX0002484577006</t>
  </si>
  <si>
    <t>Saskaņā ar 6.10.2017. Jūrmalas pilsētas Kauguru vidusskolas pirmskolas pedagogu tarifikāciju Nr.6,  2 pedagogu piemaksai par darba kvalitātes pakāpi 66,82 € x 8 mēneši = 535,-€. 5-6.g.bērnu apmācībā nodarbināto pedagogu atlīdzība. Saskaņā ar 10.10.2017. Jūrmalas pilsētas Kauguru vidusskolas interešu izglītības pedagogu tarifikāciju Nr.7,  5 pedagogu piemaksai par darba kvalitātes pakāpi 24,-€ x 8 mēneši = 192,-€. Interešu izglītības programma.</t>
  </si>
  <si>
    <t>Tāme Nr.09.8.1.</t>
  </si>
  <si>
    <t>Jūrmalas pilsētas Lielupes pamatskola</t>
  </si>
  <si>
    <t>90000051576</t>
  </si>
  <si>
    <t>Aizputes iela 1a, Jūrmala, LV-2010</t>
  </si>
  <si>
    <t>Iestādes uzturēšana vispārējās izglītības nodrošināšana</t>
  </si>
  <si>
    <t>LV51PARX0002484572013</t>
  </si>
  <si>
    <t>LV51PARX0002484573013</t>
  </si>
  <si>
    <t>LV51PARX0002484577034</t>
  </si>
  <si>
    <t>Programma MD bērnu apmācībai no 5 gadu vecuma EUR 80.00  ekonomija</t>
  </si>
  <si>
    <t>Programma MD bērnu apmācībai no 5 gadu vecuma EUR 80.00 trūkst līdzekļi 3. kval.pakāpei.</t>
  </si>
  <si>
    <t>Tāme Nr.09.11.1.</t>
  </si>
  <si>
    <t>90000051595</t>
  </si>
  <si>
    <t>Rūpniecības iela 13, Jūrmala</t>
  </si>
  <si>
    <t>LV89PARX0002484572008</t>
  </si>
  <si>
    <t>LV55PARX0002484573008</t>
  </si>
  <si>
    <t>LV16PARX0002484577008</t>
  </si>
  <si>
    <t>Bērniem no 5 gadu vecuma izgl. - darba algas palielinājums  +608.00 Eur</t>
  </si>
  <si>
    <t>Bērniem no 5 gadu vecuma izgl. - kvalitātes piemaksas samazinājums -608.00 Eur</t>
  </si>
  <si>
    <t>Tāme Nr.09.29.1.</t>
  </si>
  <si>
    <t>90009249367</t>
  </si>
  <si>
    <t>Nometņu iela 2B, Jūrmala</t>
  </si>
  <si>
    <t>Iestādes uzturēšana, interešu un profesionālās ievirzes izglītības nodrošināšana</t>
  </si>
  <si>
    <t>LV96PARX0002484572076</t>
  </si>
  <si>
    <t>LV96PARX0002484573046</t>
  </si>
  <si>
    <t>LV73PARX0002484577049</t>
  </si>
  <si>
    <t>LV10PARX0002484576049</t>
  </si>
  <si>
    <t>192.00 Eur pārcelti no kvalitātes piemaksām, kur veidosies līdzekļu ekonomija darbinieku vidējās izpeļņas aprēķinu rezultātā.</t>
  </si>
  <si>
    <t>Veidosies līdzekļu ekonomija darbiniekiem ejot atvaļinājumos pie vidējās izpeļņas aprēķiniem.</t>
  </si>
  <si>
    <t>Lai ekonomētu Pašvaldības līdzekļus, sadalīti papildus līdzekļi Mērķdotācijas finansējumā no iepriekšējo gadu Interešu izglītības ekonomijas.</t>
  </si>
  <si>
    <t>Lai ekonomētu Pašvaldības līdzekļus, sadalīti papildus līdzekļi Mērķdotācijas finansējumā no iepriekšējo gadu Interešu izglītības ekonomijas 19224.00 Eur</t>
  </si>
  <si>
    <t>Darba devēja sociālā nodokļa nodrošināšani piedarbinieku mēnešalgām.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</si>
</sst>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726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9" xfId="1" applyNumberFormat="1" applyFont="1" applyFill="1" applyBorder="1" applyAlignment="1" applyProtection="1">
      <alignment horizontal="right" vertical="center"/>
    </xf>
    <xf numFmtId="3" fontId="3" fillId="0" borderId="40" xfId="1" applyNumberFormat="1" applyFont="1" applyFill="1" applyBorder="1" applyAlignment="1" applyProtection="1">
      <alignment horizontal="right" vertical="center"/>
    </xf>
    <xf numFmtId="3" fontId="3" fillId="0" borderId="40" xfId="1" applyNumberFormat="1" applyFont="1" applyFill="1" applyBorder="1" applyAlignment="1" applyProtection="1">
      <alignment horizontal="right" vertical="center"/>
      <protection locked="0"/>
    </xf>
    <xf numFmtId="0" fontId="2" fillId="0" borderId="29" xfId="1" applyFont="1" applyFill="1" applyBorder="1" applyAlignment="1" applyProtection="1">
      <alignment vertical="center" wrapText="1"/>
    </xf>
    <xf numFmtId="0" fontId="2" fillId="0" borderId="29" xfId="1" applyFont="1" applyFill="1" applyBorder="1" applyAlignment="1" applyProtection="1">
      <alignment horizontal="left" vertical="center" wrapText="1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  <protection locked="0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0" fontId="2" fillId="0" borderId="41" xfId="1" applyFont="1" applyFill="1" applyBorder="1" applyAlignment="1" applyProtection="1">
      <alignment vertical="center" wrapText="1"/>
    </xf>
    <xf numFmtId="0" fontId="2" fillId="0" borderId="41" xfId="1" applyFont="1" applyFill="1" applyBorder="1" applyAlignment="1" applyProtection="1">
      <alignment horizontal="right" vertical="center" wrapText="1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23" xfId="1" applyFont="1" applyFill="1" applyBorder="1" applyAlignment="1" applyProtection="1">
      <alignment horizontal="left" vertical="center" wrapText="1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46" xfId="1" applyFont="1" applyFill="1" applyBorder="1" applyAlignment="1" applyProtection="1">
      <alignment horizontal="left" vertical="center" wrapText="1"/>
      <protection locked="0"/>
    </xf>
    <xf numFmtId="0" fontId="3" fillId="0" borderId="46" xfId="1" applyFont="1" applyFill="1" applyBorder="1" applyAlignment="1" applyProtection="1">
      <alignment horizontal="left"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horizontal="right" vertical="center"/>
      <protection locked="0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50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0" fontId="3" fillId="0" borderId="46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horizontal="left" vertical="center" wrapText="1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52" xfId="1" applyFont="1" applyFill="1" applyBorder="1" applyAlignment="1" applyProtection="1">
      <alignment horizontal="right" vertical="center" wrapText="1"/>
    </xf>
    <xf numFmtId="0" fontId="2" fillId="0" borderId="52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55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56" xfId="1" applyFont="1" applyFill="1" applyBorder="1" applyAlignment="1" applyProtection="1">
      <alignment horizontal="right" vertical="center" wrapText="1"/>
    </xf>
    <xf numFmtId="0" fontId="2" fillId="0" borderId="56" xfId="1" applyFont="1" applyFill="1" applyBorder="1" applyAlignment="1" applyProtection="1">
      <alignment horizontal="left" vertical="center" wrapText="1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61" xfId="1" applyFont="1" applyFill="1" applyBorder="1" applyAlignment="1" applyProtection="1">
      <alignment horizontal="center" vertical="center" wrapText="1"/>
    </xf>
    <xf numFmtId="0" fontId="3" fillId="0" borderId="61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64" xfId="1" applyNumberFormat="1" applyFont="1" applyFill="1" applyBorder="1" applyAlignment="1" applyProtection="1">
      <alignment horizontal="center" vertical="center"/>
    </xf>
    <xf numFmtId="3" fontId="2" fillId="0" borderId="62" xfId="1" applyNumberFormat="1" applyFont="1" applyFill="1" applyBorder="1" applyAlignment="1" applyProtection="1">
      <alignment horizontal="center" vertical="center"/>
    </xf>
    <xf numFmtId="3" fontId="2" fillId="0" borderId="66" xfId="1" applyNumberFormat="1" applyFont="1" applyFill="1" applyBorder="1" applyAlignment="1" applyProtection="1">
      <alignment horizontal="center" vertical="center"/>
      <protection locked="0"/>
    </xf>
    <xf numFmtId="3" fontId="2" fillId="0" borderId="58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right" vertical="center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horizontal="right" vertical="center"/>
      <protection locked="0"/>
    </xf>
    <xf numFmtId="3" fontId="2" fillId="0" borderId="55" xfId="1" applyNumberFormat="1" applyFont="1" applyFill="1" applyBorder="1" applyAlignment="1" applyProtection="1">
      <alignment horizontal="right" vertical="center"/>
      <protection locked="0"/>
    </xf>
    <xf numFmtId="3" fontId="2" fillId="0" borderId="14" xfId="1" applyNumberFormat="1" applyFont="1" applyFill="1" applyBorder="1" applyAlignment="1" applyProtection="1">
      <alignment horizontal="right" vertical="center"/>
    </xf>
    <xf numFmtId="0" fontId="3" fillId="0" borderId="56" xfId="1" applyFont="1" applyFill="1" applyBorder="1" applyAlignment="1" applyProtection="1">
      <alignment horizontal="center" vertical="center" wrapText="1"/>
    </xf>
    <xf numFmtId="0" fontId="3" fillId="0" borderId="56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0" fontId="2" fillId="0" borderId="61" xfId="1" applyFont="1" applyFill="1" applyBorder="1" applyAlignment="1" applyProtection="1">
      <alignment horizontal="right" vertical="center" wrapText="1"/>
    </xf>
    <xf numFmtId="0" fontId="2" fillId="0" borderId="61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64" xfId="1" applyNumberFormat="1" applyFont="1" applyFill="1" applyBorder="1" applyAlignment="1" applyProtection="1">
      <alignment horizontal="right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right" vertical="center"/>
      <protection locked="0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horizontal="center" vertical="center"/>
      <protection locked="0"/>
    </xf>
    <xf numFmtId="3" fontId="2" fillId="0" borderId="65" xfId="1" applyNumberFormat="1" applyFont="1" applyFill="1" applyBorder="1" applyAlignment="1" applyProtection="1">
      <alignment horizontal="center" vertical="center"/>
      <protection locked="0"/>
    </xf>
    <xf numFmtId="3" fontId="2" fillId="0" borderId="65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16" xfId="1" applyNumberFormat="1" applyFont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3" fontId="3" fillId="0" borderId="18" xfId="1" applyNumberFormat="1" applyFont="1" applyBorder="1" applyAlignment="1" applyProtection="1">
      <alignment vertical="center"/>
      <protection locked="0"/>
    </xf>
    <xf numFmtId="3" fontId="3" fillId="0" borderId="19" xfId="1" applyNumberFormat="1" applyFont="1" applyBorder="1" applyAlignment="1" applyProtection="1">
      <alignment vertical="center"/>
    </xf>
    <xf numFmtId="3" fontId="3" fillId="0" borderId="4" xfId="1" applyNumberFormat="1" applyFont="1" applyBorder="1" applyAlignment="1" applyProtection="1">
      <alignment vertical="center"/>
      <protection locked="0"/>
    </xf>
    <xf numFmtId="3" fontId="3" fillId="0" borderId="19" xfId="1" applyNumberFormat="1" applyFont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  <protection locked="0"/>
    </xf>
    <xf numFmtId="0" fontId="3" fillId="0" borderId="67" xfId="1" applyFont="1" applyFill="1" applyBorder="1" applyAlignment="1" applyProtection="1">
      <alignment vertical="center"/>
    </xf>
    <xf numFmtId="0" fontId="3" fillId="0" borderId="67" xfId="1" applyFont="1" applyFill="1" applyBorder="1" applyAlignment="1" applyProtection="1">
      <alignment vertical="center" wrapText="1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9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3" borderId="73" xfId="1" applyFont="1" applyFill="1" applyBorder="1" applyAlignment="1" applyProtection="1">
      <alignment horizontal="left" vertical="center" wrapText="1"/>
    </xf>
    <xf numFmtId="3" fontId="3" fillId="3" borderId="74" xfId="1" applyNumberFormat="1" applyFont="1" applyFill="1" applyBorder="1" applyAlignment="1" applyProtection="1">
      <alignment vertical="center"/>
    </xf>
    <xf numFmtId="3" fontId="3" fillId="3" borderId="75" xfId="1" applyNumberFormat="1" applyFont="1" applyFill="1" applyBorder="1" applyAlignment="1" applyProtection="1">
      <alignment vertical="center"/>
    </xf>
    <xf numFmtId="3" fontId="3" fillId="3" borderId="76" xfId="1" applyNumberFormat="1" applyFont="1" applyFill="1" applyBorder="1" applyAlignment="1" applyProtection="1">
      <alignment vertical="center"/>
    </xf>
    <xf numFmtId="3" fontId="3" fillId="3" borderId="77" xfId="1" applyNumberFormat="1" applyFont="1" applyFill="1" applyBorder="1" applyAlignment="1" applyProtection="1">
      <alignment vertical="center"/>
    </xf>
    <xf numFmtId="3" fontId="3" fillId="3" borderId="78" xfId="1" applyNumberFormat="1" applyFont="1" applyFill="1" applyBorder="1" applyAlignment="1" applyProtection="1">
      <alignment vertical="center"/>
    </xf>
    <xf numFmtId="3" fontId="3" fillId="3" borderId="78" xfId="1" applyNumberFormat="1" applyFont="1" applyFill="1" applyBorder="1" applyAlignment="1" applyProtection="1">
      <alignment vertical="center"/>
      <protection locked="0"/>
    </xf>
    <xf numFmtId="0" fontId="2" fillId="0" borderId="46" xfId="1" applyFont="1" applyFill="1" applyBorder="1" applyAlignment="1" applyProtection="1">
      <alignment horizontal="left" vertical="center" wrapText="1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  <protection locked="0"/>
    </xf>
    <xf numFmtId="0" fontId="2" fillId="0" borderId="61" xfId="1" applyFont="1" applyFill="1" applyBorder="1" applyAlignment="1" applyProtection="1">
      <alignment horizontal="center"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41" xfId="1" applyFont="1" applyFill="1" applyBorder="1" applyAlignment="1" applyProtection="1">
      <alignment horizontal="center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3" fontId="2" fillId="0" borderId="64" xfId="1" applyNumberFormat="1" applyFont="1" applyFill="1" applyBorder="1" applyAlignment="1" applyProtection="1">
      <alignment vertical="center"/>
      <protection locked="0"/>
    </xf>
    <xf numFmtId="3" fontId="2" fillId="0" borderId="65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73" xfId="1" applyFont="1" applyFill="1" applyBorder="1" applyAlignment="1" applyProtection="1">
      <alignment horizontal="left" vertical="center" wrapText="1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right" vertical="center" wrapText="1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3" fillId="0" borderId="73" xfId="1" applyFont="1" applyFill="1" applyBorder="1" applyAlignment="1" applyProtection="1">
      <alignment horizontal="left" vertical="center" wrapText="1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1" fontId="3" fillId="3" borderId="73" xfId="1" applyNumberFormat="1" applyFont="1" applyFill="1" applyBorder="1" applyAlignment="1" applyProtection="1">
      <alignment horizontal="left" vertical="center" wrapText="1"/>
    </xf>
    <xf numFmtId="1" fontId="3" fillId="0" borderId="46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center" vertical="center" wrapText="1"/>
    </xf>
    <xf numFmtId="0" fontId="2" fillId="0" borderId="79" xfId="1" applyFont="1" applyFill="1" applyBorder="1" applyAlignment="1" applyProtection="1">
      <alignment horizontal="left" vertical="center" wrapText="1"/>
    </xf>
    <xf numFmtId="0" fontId="3" fillId="3" borderId="46" xfId="1" applyFont="1" applyFill="1" applyBorder="1" applyAlignment="1" applyProtection="1">
      <alignment horizontal="left" vertical="center" wrapText="1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47" xfId="1" applyNumberFormat="1" applyFont="1" applyFill="1" applyBorder="1" applyAlignment="1" applyProtection="1">
      <alignment vertical="center"/>
    </xf>
    <xf numFmtId="3" fontId="3" fillId="3" borderId="48" xfId="1" applyNumberFormat="1" applyFont="1" applyFill="1" applyBorder="1" applyAlignment="1" applyProtection="1">
      <alignment vertical="center"/>
    </xf>
    <xf numFmtId="3" fontId="3" fillId="3" borderId="50" xfId="1" applyNumberFormat="1" applyFont="1" applyFill="1" applyBorder="1" applyAlignment="1" applyProtection="1">
      <alignment vertical="center"/>
    </xf>
    <xf numFmtId="3" fontId="3" fillId="3" borderId="51" xfId="1" applyNumberFormat="1" applyFont="1" applyFill="1" applyBorder="1" applyAlignment="1" applyProtection="1">
      <alignment vertical="center"/>
    </xf>
    <xf numFmtId="3" fontId="3" fillId="3" borderId="57" xfId="1" applyNumberFormat="1" applyFont="1" applyFill="1" applyBorder="1" applyAlignment="1" applyProtection="1">
      <alignment vertical="center"/>
    </xf>
    <xf numFmtId="3" fontId="3" fillId="3" borderId="59" xfId="1" applyNumberFormat="1" applyFont="1" applyFill="1" applyBorder="1" applyAlignment="1" applyProtection="1">
      <alignment vertical="center"/>
    </xf>
    <xf numFmtId="3" fontId="3" fillId="3" borderId="10" xfId="1" applyNumberFormat="1" applyFont="1" applyFill="1" applyBorder="1" applyAlignment="1" applyProtection="1">
      <alignment vertical="center"/>
    </xf>
    <xf numFmtId="3" fontId="3" fillId="3" borderId="1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46" xfId="1" applyFont="1" applyFill="1" applyBorder="1" applyAlignment="1" applyProtection="1">
      <alignment horizontal="right" vertical="center" wrapText="1"/>
    </xf>
    <xf numFmtId="0" fontId="2" fillId="0" borderId="35" xfId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50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0" fontId="3" fillId="0" borderId="46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79" xfId="1" applyFont="1" applyFill="1" applyBorder="1" applyAlignment="1" applyProtection="1">
      <alignment vertical="center"/>
    </xf>
    <xf numFmtId="0" fontId="2" fillId="0" borderId="79" xfId="1" applyFont="1" applyFill="1" applyBorder="1" applyAlignment="1" applyProtection="1">
      <alignment vertical="center" wrapText="1"/>
    </xf>
    <xf numFmtId="0" fontId="3" fillId="0" borderId="88" xfId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  <protection locked="0"/>
    </xf>
    <xf numFmtId="3" fontId="3" fillId="0" borderId="85" xfId="1" applyNumberFormat="1" applyFont="1" applyFill="1" applyBorder="1" applyAlignment="1" applyProtection="1">
      <alignment vertical="center"/>
      <protection locked="0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4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3" fontId="3" fillId="0" borderId="44" xfId="1" applyNumberFormat="1" applyFont="1" applyFill="1" applyBorder="1" applyAlignment="1">
      <alignment vertical="center" wrapText="1"/>
    </xf>
    <xf numFmtId="0" fontId="2" fillId="0" borderId="44" xfId="1" applyFont="1" applyFill="1" applyBorder="1" applyAlignment="1" applyProtection="1">
      <alignment horizontal="center" vertical="center" wrapText="1"/>
      <protection locked="0"/>
    </xf>
    <xf numFmtId="3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4" xfId="1" applyNumberFormat="1" applyFont="1" applyFill="1" applyBorder="1" applyAlignment="1" applyProtection="1">
      <alignment vertical="center" wrapText="1"/>
      <protection locked="0"/>
    </xf>
    <xf numFmtId="3" fontId="2" fillId="0" borderId="4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3" fontId="2" fillId="0" borderId="64" xfId="1" applyNumberFormat="1" applyFont="1" applyFill="1" applyBorder="1" applyAlignment="1" applyProtection="1">
      <alignment vertical="center" wrapText="1"/>
      <protection locked="0"/>
    </xf>
    <xf numFmtId="0" fontId="2" fillId="0" borderId="4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0" applyFont="1"/>
    <xf numFmtId="0" fontId="12" fillId="0" borderId="0" xfId="0" applyFont="1"/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3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vertical="center"/>
    </xf>
    <xf numFmtId="0" fontId="2" fillId="0" borderId="44" xfId="1" applyFont="1" applyFill="1" applyBorder="1" applyAlignment="1">
      <alignment horizontal="center" vertical="center" wrapText="1"/>
    </xf>
    <xf numFmtId="1" fontId="7" fillId="0" borderId="94" xfId="1" applyNumberFormat="1" applyFont="1" applyFill="1" applyBorder="1" applyAlignment="1" applyProtection="1">
      <alignment horizontal="center" vertical="center"/>
    </xf>
    <xf numFmtId="0" fontId="3" fillId="0" borderId="92" xfId="1" applyFont="1" applyFill="1" applyBorder="1" applyAlignment="1" applyProtection="1">
      <alignment vertical="center"/>
      <protection locked="0"/>
    </xf>
    <xf numFmtId="3" fontId="3" fillId="0" borderId="95" xfId="1" applyNumberFormat="1" applyFont="1" applyFill="1" applyBorder="1" applyAlignment="1" applyProtection="1">
      <alignment horizontal="right" vertical="center"/>
    </xf>
    <xf numFmtId="3" fontId="2" fillId="0" borderId="94" xfId="1" applyNumberFormat="1" applyFont="1" applyFill="1" applyBorder="1" applyAlignment="1" applyProtection="1">
      <alignment horizontal="right" vertical="center"/>
    </xf>
    <xf numFmtId="3" fontId="2" fillId="0" borderId="92" xfId="1" applyNumberFormat="1" applyFont="1" applyFill="1" applyBorder="1" applyAlignment="1" applyProtection="1">
      <alignment horizontal="right" vertical="center"/>
      <protection locked="0"/>
    </xf>
    <xf numFmtId="3" fontId="2" fillId="0" borderId="89" xfId="1" applyNumberFormat="1" applyFont="1" applyFill="1" applyBorder="1" applyAlignment="1" applyProtection="1">
      <alignment horizontal="right" vertical="center"/>
      <protection locked="0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3" fontId="2" fillId="0" borderId="96" xfId="1" applyNumberFormat="1" applyFont="1" applyFill="1" applyBorder="1" applyAlignment="1" applyProtection="1">
      <alignment horizontal="right" vertical="center"/>
      <protection locked="0"/>
    </xf>
    <xf numFmtId="3" fontId="2" fillId="0" borderId="96" xfId="1" applyNumberFormat="1" applyFont="1" applyFill="1" applyBorder="1" applyAlignment="1" applyProtection="1">
      <alignment horizontal="center" vertical="center"/>
    </xf>
    <xf numFmtId="3" fontId="2" fillId="0" borderId="92" xfId="1" applyNumberFormat="1" applyFont="1" applyFill="1" applyBorder="1" applyAlignment="1" applyProtection="1">
      <alignment horizontal="center" vertical="center"/>
    </xf>
    <xf numFmtId="3" fontId="2" fillId="0" borderId="89" xfId="1" applyNumberFormat="1" applyFont="1" applyFill="1" applyBorder="1" applyAlignment="1" applyProtection="1">
      <alignment horizontal="center" vertical="center"/>
    </xf>
    <xf numFmtId="3" fontId="2" fillId="0" borderId="97" xfId="1" applyNumberFormat="1" applyFont="1" applyFill="1" applyBorder="1" applyAlignment="1" applyProtection="1">
      <alignment horizontal="center" vertical="center"/>
    </xf>
    <xf numFmtId="3" fontId="2" fillId="0" borderId="98" xfId="1" applyNumberFormat="1" applyFont="1" applyFill="1" applyBorder="1" applyAlignment="1" applyProtection="1">
      <alignment horizontal="center" vertical="center"/>
    </xf>
    <xf numFmtId="3" fontId="2" fillId="0" borderId="91" xfId="1" applyNumberFormat="1" applyFont="1" applyFill="1" applyBorder="1" applyAlignment="1" applyProtection="1">
      <alignment horizontal="right" vertical="center"/>
    </xf>
    <xf numFmtId="3" fontId="2" fillId="0" borderId="98" xfId="1" applyNumberFormat="1" applyFont="1" applyFill="1" applyBorder="1" applyAlignment="1" applyProtection="1">
      <alignment horizontal="right" vertical="center"/>
      <protection locked="0"/>
    </xf>
    <xf numFmtId="3" fontId="2" fillId="0" borderId="96" xfId="1" applyNumberFormat="1" applyFont="1" applyFill="1" applyBorder="1" applyAlignment="1" applyProtection="1">
      <alignment horizontal="right" vertical="center"/>
    </xf>
    <xf numFmtId="3" fontId="2" fillId="0" borderId="97" xfId="1" applyNumberFormat="1" applyFont="1" applyFill="1" applyBorder="1" applyAlignment="1" applyProtection="1">
      <alignment horizontal="right" vertical="center"/>
      <protection locked="0"/>
    </xf>
    <xf numFmtId="3" fontId="2" fillId="0" borderId="91" xfId="1" applyNumberFormat="1" applyFont="1" applyFill="1" applyBorder="1" applyAlignment="1" applyProtection="1">
      <alignment horizontal="center" vertical="center"/>
    </xf>
    <xf numFmtId="3" fontId="2" fillId="0" borderId="91" xfId="1" applyNumberFormat="1" applyFont="1" applyFill="1" applyBorder="1" applyAlignment="1" applyProtection="1">
      <alignment horizontal="center" vertical="center"/>
      <protection locked="0"/>
    </xf>
    <xf numFmtId="3" fontId="3" fillId="0" borderId="92" xfId="1" applyNumberFormat="1" applyFont="1" applyBorder="1" applyAlignment="1" applyProtection="1">
      <alignment vertical="center"/>
      <protection locked="0"/>
    </xf>
    <xf numFmtId="3" fontId="3" fillId="0" borderId="95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3" fillId="3" borderId="100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  <protection locked="0"/>
    </xf>
    <xf numFmtId="3" fontId="2" fillId="0" borderId="92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  <protection locked="0"/>
    </xf>
    <xf numFmtId="3" fontId="2" fillId="0" borderId="100" xfId="1" applyNumberFormat="1" applyFont="1" applyFill="1" applyBorder="1" applyAlignment="1" applyProtection="1">
      <alignment vertical="center"/>
    </xf>
    <xf numFmtId="3" fontId="3" fillId="3" borderId="96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  <protection locked="0"/>
    </xf>
    <xf numFmtId="3" fontId="2" fillId="0" borderId="95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vertical="center"/>
      <protection locked="0"/>
    </xf>
    <xf numFmtId="3" fontId="3" fillId="0" borderId="35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horizontal="right"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vertical="center"/>
    </xf>
    <xf numFmtId="3" fontId="3" fillId="3" borderId="73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3" fillId="3" borderId="46" xfId="1" applyNumberFormat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1" fontId="7" fillId="0" borderId="104" xfId="1" applyNumberFormat="1" applyFont="1" applyFill="1" applyBorder="1" applyAlignment="1" applyProtection="1">
      <alignment horizontal="center" vertical="center"/>
    </xf>
    <xf numFmtId="0" fontId="3" fillId="0" borderId="102" xfId="1" applyFont="1" applyFill="1" applyBorder="1" applyAlignment="1" applyProtection="1">
      <alignment vertical="center"/>
    </xf>
    <xf numFmtId="3" fontId="3" fillId="0" borderId="105" xfId="1" applyNumberFormat="1" applyFont="1" applyFill="1" applyBorder="1" applyAlignment="1" applyProtection="1">
      <alignment horizontal="right" vertical="center"/>
    </xf>
    <xf numFmtId="3" fontId="2" fillId="0" borderId="104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106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03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left" vertical="center" wrapText="1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13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107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8" xfId="1" applyNumberFormat="1" applyFont="1" applyFill="1" applyBorder="1" applyAlignment="1" applyProtection="1">
      <alignment horizontal="center" vertical="center"/>
    </xf>
    <xf numFmtId="3" fontId="2" fillId="0" borderId="108" xfId="1" applyNumberFormat="1" applyFont="1" applyFill="1" applyBorder="1" applyAlignment="1" applyProtection="1">
      <alignment horizontal="right" vertical="center"/>
    </xf>
    <xf numFmtId="3" fontId="3" fillId="0" borderId="102" xfId="1" applyNumberFormat="1" applyFont="1" applyBorder="1" applyAlignment="1" applyProtection="1">
      <alignment vertical="center"/>
    </xf>
    <xf numFmtId="3" fontId="3" fillId="0" borderId="105" xfId="1" applyNumberFormat="1" applyFont="1" applyFill="1" applyBorder="1" applyAlignment="1" applyProtection="1">
      <alignment vertical="center"/>
    </xf>
    <xf numFmtId="3" fontId="3" fillId="0" borderId="109" xfId="1" applyNumberFormat="1" applyFont="1" applyFill="1" applyBorder="1" applyAlignment="1" applyProtection="1">
      <alignment vertical="center"/>
    </xf>
    <xf numFmtId="3" fontId="3" fillId="0" borderId="102" xfId="1" applyNumberFormat="1" applyFont="1" applyFill="1" applyBorder="1" applyAlignment="1" applyProtection="1">
      <alignment vertical="center"/>
    </xf>
    <xf numFmtId="3" fontId="3" fillId="3" borderId="110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10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106" xfId="1" applyNumberFormat="1" applyFont="1" applyFill="1" applyBorder="1" applyAlignment="1" applyProtection="1">
      <alignment vertical="center"/>
    </xf>
    <xf numFmtId="3" fontId="2" fillId="0" borderId="108" xfId="1" applyNumberFormat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vertical="center"/>
    </xf>
    <xf numFmtId="3" fontId="3" fillId="3" borderId="111" xfId="1" applyNumberFormat="1" applyFont="1" applyFill="1" applyBorder="1" applyAlignment="1" applyProtection="1">
      <alignment vertical="center"/>
    </xf>
    <xf numFmtId="3" fontId="2" fillId="0" borderId="112" xfId="1" applyNumberFormat="1" applyFont="1" applyFill="1" applyBorder="1" applyAlignment="1" applyProtection="1">
      <alignment vertical="center"/>
    </xf>
    <xf numFmtId="3" fontId="2" fillId="0" borderId="111" xfId="1" applyNumberFormat="1" applyFont="1" applyFill="1" applyBorder="1" applyAlignment="1" applyProtection="1">
      <alignment vertical="center"/>
    </xf>
    <xf numFmtId="3" fontId="2" fillId="0" borderId="110" xfId="1" applyNumberFormat="1" applyFont="1" applyFill="1" applyBorder="1" applyAlignment="1" applyProtection="1">
      <alignment vertical="center"/>
    </xf>
    <xf numFmtId="3" fontId="3" fillId="3" borderId="49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113" xfId="1" applyNumberFormat="1" applyFont="1" applyFill="1" applyBorder="1" applyAlignment="1" applyProtection="1">
      <alignment vertical="center"/>
    </xf>
    <xf numFmtId="0" fontId="2" fillId="0" borderId="0" xfId="1" applyFont="1"/>
    <xf numFmtId="0" fontId="2" fillId="0" borderId="0" xfId="1" applyFont="1" applyFill="1"/>
    <xf numFmtId="0" fontId="2" fillId="0" borderId="0" xfId="3" applyFont="1" applyFill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Fill="1" applyAlignment="1"/>
    <xf numFmtId="0" fontId="2" fillId="0" borderId="0" xfId="1" applyFont="1" applyAlignment="1"/>
    <xf numFmtId="0" fontId="10" fillId="0" borderId="0" xfId="1" applyFont="1" applyAlignment="1">
      <alignment horizontal="center"/>
    </xf>
    <xf numFmtId="0" fontId="10" fillId="0" borderId="0" xfId="1" applyFont="1" applyFill="1" applyAlignment="1">
      <alignment horizontal="center"/>
    </xf>
    <xf numFmtId="3" fontId="2" fillId="0" borderId="44" xfId="1" applyNumberFormat="1" applyFont="1" applyFill="1" applyBorder="1" applyAlignment="1">
      <alignment wrapText="1"/>
    </xf>
    <xf numFmtId="3" fontId="3" fillId="0" borderId="44" xfId="1" applyNumberFormat="1" applyFont="1" applyFill="1" applyBorder="1" applyAlignment="1">
      <alignment wrapText="1"/>
    </xf>
    <xf numFmtId="0" fontId="2" fillId="0" borderId="44" xfId="1" applyFont="1" applyFill="1" applyBorder="1" applyAlignment="1">
      <alignment horizontal="center"/>
    </xf>
    <xf numFmtId="1" fontId="3" fillId="0" borderId="44" xfId="1" applyNumberFormat="1" applyFont="1" applyFill="1" applyBorder="1" applyAlignment="1" applyProtection="1">
      <alignment wrapText="1"/>
      <protection locked="0"/>
    </xf>
    <xf numFmtId="3" fontId="2" fillId="0" borderId="44" xfId="1" applyNumberFormat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right" vertical="top" wrapText="1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21" xfId="1" applyFont="1" applyFill="1" applyBorder="1" applyAlignment="1" applyProtection="1">
      <alignment horizontal="center" vertical="top" wrapText="1"/>
      <protection locked="0"/>
    </xf>
    <xf numFmtId="3" fontId="2" fillId="0" borderId="21" xfId="1" applyNumberFormat="1" applyFont="1" applyFill="1" applyBorder="1" applyAlignment="1" applyProtection="1">
      <alignment wrapText="1"/>
      <protection locked="0"/>
    </xf>
    <xf numFmtId="0" fontId="2" fillId="0" borderId="44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left" wrapText="1"/>
      <protection locked="0"/>
    </xf>
    <xf numFmtId="1" fontId="2" fillId="0" borderId="0" xfId="1" applyNumberFormat="1" applyFont="1" applyFill="1" applyBorder="1" applyAlignment="1" applyProtection="1">
      <alignment wrapText="1"/>
      <protection locked="0"/>
    </xf>
    <xf numFmtId="3" fontId="2" fillId="0" borderId="0" xfId="1" applyNumberFormat="1" applyFont="1" applyFill="1" applyBorder="1" applyAlignment="1" applyProtection="1">
      <alignment wrapText="1"/>
      <protection locked="0"/>
    </xf>
    <xf numFmtId="3" fontId="2" fillId="0" borderId="0" xfId="1" applyNumberFormat="1" applyFont="1" applyFill="1" applyBorder="1" applyAlignment="1" applyProtection="1">
      <alignment horizontal="center" wrapText="1"/>
      <protection locked="0"/>
    </xf>
    <xf numFmtId="1" fontId="3" fillId="0" borderId="44" xfId="1" applyNumberFormat="1" applyFont="1" applyFill="1" applyBorder="1" applyAlignment="1" applyProtection="1">
      <alignment vertical="center" wrapText="1"/>
      <protection locked="0"/>
    </xf>
    <xf numFmtId="3" fontId="2" fillId="0" borderId="4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12" xfId="1" applyFont="1" applyFill="1" applyBorder="1" applyAlignment="1" applyProtection="1">
      <alignment wrapText="1"/>
      <protection locked="0"/>
    </xf>
    <xf numFmtId="0" fontId="2" fillId="0" borderId="112" xfId="1" applyFont="1" applyFill="1" applyBorder="1" applyAlignment="1" applyProtection="1">
      <alignment horizontal="left" wrapText="1"/>
      <protection locked="0"/>
    </xf>
    <xf numFmtId="3" fontId="2" fillId="0" borderId="112" xfId="1" applyNumberFormat="1" applyFont="1" applyFill="1" applyBorder="1" applyAlignment="1" applyProtection="1">
      <alignment wrapText="1"/>
      <protection locked="0"/>
    </xf>
    <xf numFmtId="3" fontId="2" fillId="0" borderId="44" xfId="1" applyNumberFormat="1" applyFont="1" applyFill="1" applyBorder="1" applyAlignment="1">
      <alignment vertical="center" wrapText="1"/>
    </xf>
    <xf numFmtId="3" fontId="2" fillId="0" borderId="21" xfId="1" applyNumberFormat="1" applyFont="1" applyFill="1" applyBorder="1" applyAlignment="1">
      <alignment vertical="center" wrapText="1"/>
    </xf>
    <xf numFmtId="0" fontId="3" fillId="0" borderId="44" xfId="1" applyFont="1" applyFill="1" applyBorder="1" applyAlignment="1">
      <alignment vertical="center"/>
    </xf>
    <xf numFmtId="3" fontId="2" fillId="0" borderId="21" xfId="1" applyNumberFormat="1" applyFont="1" applyFill="1" applyBorder="1" applyAlignment="1" applyProtection="1">
      <alignment vertical="center" wrapText="1"/>
      <protection locked="0"/>
    </xf>
    <xf numFmtId="0" fontId="2" fillId="0" borderId="44" xfId="2" applyFont="1" applyFill="1" applyBorder="1" applyAlignment="1" applyProtection="1">
      <alignment horizontal="center" vertical="center" wrapText="1"/>
      <protection locked="0"/>
    </xf>
    <xf numFmtId="1" fontId="3" fillId="0" borderId="44" xfId="2" applyNumberFormat="1" applyFont="1" applyFill="1" applyBorder="1" applyAlignment="1" applyProtection="1">
      <alignment vertical="center" wrapText="1"/>
      <protection locked="0"/>
    </xf>
    <xf numFmtId="3" fontId="2" fillId="0" borderId="44" xfId="2" applyNumberFormat="1" applyFont="1" applyFill="1" applyBorder="1" applyAlignment="1" applyProtection="1">
      <alignment vertical="center" wrapText="1"/>
      <protection locked="0"/>
    </xf>
    <xf numFmtId="3" fontId="2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 applyProtection="1">
      <alignment horizontal="right" vertical="top" wrapText="1"/>
      <protection locked="0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1" fontId="2" fillId="0" borderId="0" xfId="2" applyNumberFormat="1" applyFont="1" applyFill="1" applyBorder="1" applyAlignment="1" applyProtection="1">
      <alignment wrapText="1"/>
      <protection locked="0"/>
    </xf>
    <xf numFmtId="3" fontId="2" fillId="0" borderId="0" xfId="2" applyNumberFormat="1" applyFont="1" applyFill="1" applyBorder="1" applyAlignment="1" applyProtection="1">
      <alignment wrapText="1"/>
      <protection locked="0"/>
    </xf>
    <xf numFmtId="0" fontId="3" fillId="0" borderId="107" xfId="1" applyFont="1" applyFill="1" applyBorder="1" applyAlignment="1">
      <alignment horizontal="left"/>
    </xf>
    <xf numFmtId="3" fontId="14" fillId="0" borderId="107" xfId="1" applyNumberFormat="1" applyFont="1" applyFill="1" applyBorder="1" applyAlignment="1" applyProtection="1">
      <alignment wrapText="1"/>
      <protection locked="0"/>
    </xf>
    <xf numFmtId="3" fontId="3" fillId="0" borderId="44" xfId="1" applyNumberFormat="1" applyFont="1" applyFill="1" applyBorder="1" applyAlignment="1">
      <alignment horizontal="center" wrapText="1"/>
    </xf>
    <xf numFmtId="3" fontId="13" fillId="0" borderId="44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4" xfId="1" applyNumberFormat="1" applyFont="1" applyFill="1" applyBorder="1" applyAlignment="1" applyProtection="1">
      <alignment vertical="center" wrapText="1"/>
      <protection locked="0"/>
    </xf>
    <xf numFmtId="3" fontId="13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center" vertical="top"/>
      <protection locked="0"/>
    </xf>
    <xf numFmtId="3" fontId="2" fillId="0" borderId="44" xfId="1" applyNumberFormat="1" applyFont="1" applyFill="1" applyBorder="1" applyAlignment="1" applyProtection="1">
      <alignment horizontal="center" wrapText="1"/>
      <protection locked="0"/>
    </xf>
    <xf numFmtId="3" fontId="2" fillId="0" borderId="44" xfId="1" applyNumberFormat="1" applyFont="1" applyFill="1" applyBorder="1" applyAlignment="1">
      <alignment vertical="center"/>
    </xf>
    <xf numFmtId="0" fontId="2" fillId="0" borderId="112" xfId="1" applyFont="1" applyFill="1" applyBorder="1" applyAlignment="1" applyProtection="1">
      <alignment horizontal="center" vertical="top" wrapText="1"/>
      <protection locked="0"/>
    </xf>
    <xf numFmtId="0" fontId="2" fillId="0" borderId="112" xfId="1" applyFont="1" applyFill="1" applyBorder="1" applyAlignment="1" applyProtection="1">
      <alignment horizontal="left" vertical="top" wrapText="1"/>
      <protection locked="0"/>
    </xf>
    <xf numFmtId="1" fontId="2" fillId="0" borderId="112" xfId="1" applyNumberFormat="1" applyFont="1" applyFill="1" applyBorder="1" applyAlignment="1" applyProtection="1">
      <alignment wrapText="1"/>
      <protection locked="0"/>
    </xf>
    <xf numFmtId="3" fontId="2" fillId="0" borderId="1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left"/>
    </xf>
    <xf numFmtId="0" fontId="2" fillId="0" borderId="44" xfId="1" applyFont="1" applyFill="1" applyBorder="1"/>
    <xf numFmtId="0" fontId="2" fillId="0" borderId="112" xfId="1" applyFont="1" applyFill="1" applyBorder="1" applyAlignment="1" applyProtection="1">
      <alignment horizontal="right" vertical="top" wrapText="1"/>
      <protection locked="0"/>
    </xf>
    <xf numFmtId="0" fontId="2" fillId="0" borderId="112" xfId="1" applyFont="1" applyFill="1" applyBorder="1" applyAlignment="1">
      <alignment wrapText="1"/>
    </xf>
    <xf numFmtId="0" fontId="2" fillId="0" borderId="44" xfId="1" applyFont="1" applyFill="1" applyBorder="1" applyAlignment="1">
      <alignment horizontal="center" vertical="top" wrapText="1"/>
    </xf>
    <xf numFmtId="3" fontId="2" fillId="0" borderId="44" xfId="1" applyNumberFormat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wrapText="1"/>
    </xf>
    <xf numFmtId="3" fontId="2" fillId="0" borderId="21" xfId="1" applyNumberFormat="1" applyFont="1" applyFill="1" applyBorder="1" applyAlignment="1">
      <alignment horizontal="center" vertical="center" wrapText="1"/>
    </xf>
    <xf numFmtId="3" fontId="2" fillId="0" borderId="44" xfId="1" applyNumberFormat="1" applyFont="1" applyFill="1" applyBorder="1"/>
    <xf numFmtId="1" fontId="3" fillId="0" borderId="44" xfId="2" applyNumberFormat="1" applyFont="1" applyFill="1" applyBorder="1" applyAlignment="1" applyProtection="1">
      <alignment wrapText="1"/>
      <protection locked="0"/>
    </xf>
    <xf numFmtId="3" fontId="2" fillId="0" borderId="44" xfId="2" applyNumberFormat="1" applyFont="1" applyFill="1" applyBorder="1" applyAlignment="1" applyProtection="1">
      <alignment wrapText="1"/>
      <protection locked="0"/>
    </xf>
    <xf numFmtId="1" fontId="3" fillId="0" borderId="0" xfId="1" applyNumberFormat="1" applyFont="1" applyFill="1" applyBorder="1" applyAlignment="1" applyProtection="1">
      <alignment wrapText="1"/>
      <protection locked="0"/>
    </xf>
    <xf numFmtId="3" fontId="2" fillId="0" borderId="81" xfId="1" applyNumberFormat="1" applyFont="1" applyFill="1" applyBorder="1" applyAlignment="1" applyProtection="1">
      <alignment wrapText="1"/>
      <protection locked="0"/>
    </xf>
    <xf numFmtId="0" fontId="2" fillId="0" borderId="44" xfId="1" applyFont="1" applyFill="1" applyBorder="1" applyAlignment="1">
      <alignment horizontal="center" vertical="center"/>
    </xf>
    <xf numFmtId="1" fontId="3" fillId="0" borderId="44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7" xfId="1" applyNumberFormat="1" applyFont="1" applyFill="1" applyBorder="1" applyAlignment="1" applyProtection="1">
      <alignment vertical="center" wrapText="1"/>
      <protection locked="0"/>
    </xf>
    <xf numFmtId="3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2" applyFont="1" applyFill="1" applyBorder="1" applyAlignment="1" applyProtection="1">
      <alignment horizontal="center" vertical="center" wrapText="1"/>
      <protection locked="0"/>
    </xf>
    <xf numFmtId="0" fontId="3" fillId="0" borderId="112" xfId="1" applyFont="1" applyFill="1" applyBorder="1" applyAlignment="1">
      <alignment horizontal="right"/>
    </xf>
    <xf numFmtId="1" fontId="3" fillId="0" borderId="112" xfId="1" applyNumberFormat="1" applyFont="1" applyFill="1" applyBorder="1"/>
    <xf numFmtId="3" fontId="3" fillId="0" borderId="112" xfId="1" applyNumberFormat="1" applyFont="1" applyFill="1" applyBorder="1"/>
    <xf numFmtId="0" fontId="15" fillId="0" borderId="0" xfId="1" applyFont="1"/>
    <xf numFmtId="0" fontId="15" fillId="0" borderId="0" xfId="1" applyFont="1" applyFill="1"/>
    <xf numFmtId="0" fontId="15" fillId="0" borderId="0" xfId="1" applyFont="1" applyFill="1" applyBorder="1"/>
    <xf numFmtId="0" fontId="2" fillId="0" borderId="0" xfId="1" applyFont="1" applyAlignment="1">
      <alignment horizontal="center"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45" xfId="5" applyNumberFormat="1" applyFont="1" applyFill="1" applyBorder="1" applyAlignment="1" applyProtection="1">
      <alignment horizontal="right" vertical="center"/>
      <protection locked="0"/>
    </xf>
    <xf numFmtId="3" fontId="2" fillId="0" borderId="27" xfId="5" applyNumberFormat="1" applyFont="1" applyFill="1" applyBorder="1" applyAlignment="1" applyProtection="1">
      <alignment vertical="center"/>
      <protection locked="0"/>
    </xf>
    <xf numFmtId="3" fontId="2" fillId="0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50" xfId="5" applyNumberFormat="1" applyFont="1" applyFill="1" applyBorder="1" applyAlignment="1" applyProtection="1">
      <alignment horizontal="right" vertical="center"/>
      <protection locked="0"/>
    </xf>
    <xf numFmtId="3" fontId="2" fillId="0" borderId="45" xfId="5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5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1" applyNumberFormat="1" applyFont="1" applyFill="1" applyBorder="1" applyAlignment="1" applyProtection="1">
      <alignment vertical="center" wrapText="1"/>
      <protection locked="0"/>
    </xf>
    <xf numFmtId="3" fontId="2" fillId="0" borderId="19" xfId="1" applyNumberFormat="1" applyFont="1" applyFill="1" applyBorder="1" applyAlignment="1" applyProtection="1">
      <alignment vertical="center" wrapText="1"/>
      <protection locked="0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 wrapText="1"/>
      <protection locked="0"/>
    </xf>
    <xf numFmtId="3" fontId="3" fillId="3" borderId="78" xfId="1" applyNumberFormat="1" applyFont="1" applyFill="1" applyBorder="1" applyAlignment="1" applyProtection="1">
      <alignment vertical="center" wrapText="1"/>
      <protection locked="0"/>
    </xf>
    <xf numFmtId="1" fontId="7" fillId="0" borderId="115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3" fontId="3" fillId="0" borderId="116" xfId="1" applyNumberFormat="1" applyFont="1" applyFill="1" applyBorder="1" applyAlignment="1" applyProtection="1">
      <alignment horizontal="right" vertical="center"/>
    </xf>
    <xf numFmtId="3" fontId="2" fillId="0" borderId="115" xfId="1" applyNumberFormat="1" applyFont="1" applyFill="1" applyBorder="1" applyAlignment="1" applyProtection="1">
      <alignment horizontal="right" vertical="center"/>
    </xf>
    <xf numFmtId="3" fontId="2" fillId="0" borderId="102" xfId="1" applyNumberFormat="1" applyFont="1" applyFill="1" applyBorder="1" applyAlignment="1" applyProtection="1">
      <alignment horizontal="right" vertical="center"/>
    </xf>
    <xf numFmtId="0" fontId="2" fillId="4" borderId="41" xfId="1" applyFont="1" applyFill="1" applyBorder="1" applyAlignment="1" applyProtection="1">
      <alignment vertical="center" wrapText="1"/>
    </xf>
    <xf numFmtId="0" fontId="2" fillId="4" borderId="41" xfId="1" applyFont="1" applyFill="1" applyBorder="1" applyAlignment="1" applyProtection="1">
      <alignment horizontal="right" vertical="center" wrapText="1"/>
    </xf>
    <xf numFmtId="3" fontId="2" fillId="4" borderId="42" xfId="1" applyNumberFormat="1" applyFont="1" applyFill="1" applyBorder="1" applyAlignment="1" applyProtection="1">
      <alignment horizontal="right" vertical="center"/>
    </xf>
    <xf numFmtId="3" fontId="2" fillId="4" borderId="43" xfId="1" applyNumberFormat="1" applyFont="1" applyFill="1" applyBorder="1" applyAlignment="1" applyProtection="1">
      <alignment horizontal="right" vertical="center"/>
      <protection locked="0"/>
    </xf>
    <xf numFmtId="3" fontId="2" fillId="4" borderId="89" xfId="1" applyNumberFormat="1" applyFont="1" applyFill="1" applyBorder="1" applyAlignment="1" applyProtection="1">
      <alignment horizontal="right" vertical="center"/>
      <protection locked="0"/>
    </xf>
    <xf numFmtId="3" fontId="2" fillId="4" borderId="41" xfId="1" applyNumberFormat="1" applyFont="1" applyFill="1" applyBorder="1" applyAlignment="1" applyProtection="1">
      <alignment vertical="center"/>
    </xf>
    <xf numFmtId="3" fontId="2" fillId="4" borderId="5" xfId="1" applyNumberFormat="1" applyFont="1" applyFill="1" applyBorder="1" applyAlignment="1" applyProtection="1">
      <alignment horizontal="right" vertical="center"/>
      <protection locked="0"/>
    </xf>
    <xf numFmtId="3" fontId="2" fillId="4" borderId="41" xfId="1" applyNumberFormat="1" applyFont="1" applyFill="1" applyBorder="1" applyAlignment="1" applyProtection="1">
      <alignment horizontal="right" vertical="center"/>
    </xf>
    <xf numFmtId="3" fontId="2" fillId="4" borderId="45" xfId="1" applyNumberFormat="1" applyFont="1" applyFill="1" applyBorder="1" applyAlignment="1" applyProtection="1">
      <alignment horizontal="right" vertical="center"/>
      <protection locked="0"/>
    </xf>
    <xf numFmtId="3" fontId="2" fillId="4" borderId="42" xfId="1" applyNumberFormat="1" applyFont="1" applyFill="1" applyBorder="1" applyAlignment="1" applyProtection="1">
      <alignment horizontal="right" vertical="center"/>
      <protection locked="0"/>
    </xf>
    <xf numFmtId="3" fontId="2" fillId="4" borderId="44" xfId="1" applyNumberFormat="1" applyFont="1" applyFill="1" applyBorder="1" applyAlignment="1" applyProtection="1">
      <alignment horizontal="right" vertical="center"/>
      <protection locked="0"/>
    </xf>
    <xf numFmtId="3" fontId="2" fillId="4" borderId="6" xfId="1" applyNumberFormat="1" applyFont="1" applyFill="1" applyBorder="1" applyAlignment="1" applyProtection="1">
      <alignment horizontal="right" vertical="center"/>
    </xf>
    <xf numFmtId="3" fontId="13" fillId="4" borderId="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14" xfId="1" applyNumberFormat="1" applyFont="1" applyFill="1" applyBorder="1" applyAlignment="1" applyProtection="1">
      <alignment vertical="center"/>
      <protection locked="0"/>
    </xf>
    <xf numFmtId="3" fontId="2" fillId="0" borderId="93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102" xfId="1" applyNumberFormat="1" applyFont="1" applyFill="1" applyBorder="1" applyAlignment="1" applyProtection="1">
      <alignment horizontal="center" vertical="center"/>
    </xf>
    <xf numFmtId="3" fontId="2" fillId="0" borderId="106" xfId="1" applyNumberFormat="1" applyFont="1" applyFill="1" applyBorder="1" applyAlignment="1" applyProtection="1">
      <alignment horizontal="center" vertical="center"/>
    </xf>
    <xf numFmtId="3" fontId="2" fillId="0" borderId="117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98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64" xfId="1" applyNumberFormat="1" applyFont="1" applyFill="1" applyBorder="1" applyAlignment="1" applyProtection="1">
      <alignment horizontal="right" vertical="center"/>
    </xf>
    <xf numFmtId="3" fontId="2" fillId="0" borderId="59" xfId="1" applyNumberFormat="1" applyFont="1" applyFill="1" applyBorder="1" applyAlignment="1" applyProtection="1">
      <alignment horizontal="right" vertical="center"/>
      <protection locked="0"/>
    </xf>
    <xf numFmtId="3" fontId="2" fillId="0" borderId="118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117" xfId="1" applyNumberFormat="1" applyFont="1" applyFill="1" applyBorder="1" applyAlignment="1" applyProtection="1">
      <alignment vertical="center"/>
    </xf>
    <xf numFmtId="3" fontId="2" fillId="0" borderId="108" xfId="1" applyNumberFormat="1" applyFont="1" applyFill="1" applyBorder="1" applyAlignment="1" applyProtection="1">
      <alignment horizontal="center" vertical="center"/>
    </xf>
    <xf numFmtId="3" fontId="2" fillId="0" borderId="107" xfId="1" applyNumberFormat="1" applyFont="1" applyFill="1" applyBorder="1" applyAlignment="1" applyProtection="1">
      <alignment horizontal="center" vertical="center"/>
      <protection locked="0"/>
    </xf>
    <xf numFmtId="3" fontId="2" fillId="0" borderId="91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vertical="center"/>
      <protection locked="0"/>
    </xf>
    <xf numFmtId="3" fontId="3" fillId="0" borderId="116" xfId="1" applyNumberFormat="1" applyFont="1" applyFill="1" applyBorder="1" applyAlignment="1" applyProtection="1">
      <alignment vertical="center"/>
    </xf>
    <xf numFmtId="3" fontId="3" fillId="0" borderId="119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107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0" fontId="2" fillId="4" borderId="41" xfId="1" applyFont="1" applyFill="1" applyBorder="1" applyAlignment="1" applyProtection="1">
      <alignment horizontal="left" vertical="center" wrapText="1"/>
    </xf>
    <xf numFmtId="3" fontId="2" fillId="4" borderId="42" xfId="1" applyNumberFormat="1" applyFont="1" applyFill="1" applyBorder="1" applyAlignment="1" applyProtection="1">
      <alignment vertical="center"/>
    </xf>
    <xf numFmtId="3" fontId="2" fillId="4" borderId="43" xfId="1" applyNumberFormat="1" applyFont="1" applyFill="1" applyBorder="1" applyAlignment="1" applyProtection="1">
      <alignment vertical="center"/>
      <protection locked="0"/>
    </xf>
    <xf numFmtId="3" fontId="2" fillId="4" borderId="89" xfId="1" applyNumberFormat="1" applyFont="1" applyFill="1" applyBorder="1" applyAlignment="1" applyProtection="1">
      <alignment vertical="center"/>
      <protection locked="0"/>
    </xf>
    <xf numFmtId="3" fontId="2" fillId="4" borderId="5" xfId="1" applyNumberFormat="1" applyFont="1" applyFill="1" applyBorder="1" applyAlignment="1" applyProtection="1">
      <alignment vertical="center"/>
      <protection locked="0"/>
    </xf>
    <xf numFmtId="3" fontId="2" fillId="4" borderId="45" xfId="1" applyNumberFormat="1" applyFont="1" applyFill="1" applyBorder="1" applyAlignment="1" applyProtection="1">
      <alignment vertical="center"/>
      <protection locked="0"/>
    </xf>
    <xf numFmtId="3" fontId="2" fillId="4" borderId="42" xfId="1" applyNumberFormat="1" applyFont="1" applyFill="1" applyBorder="1" applyAlignment="1" applyProtection="1">
      <alignment vertical="center"/>
      <protection locked="0"/>
    </xf>
    <xf numFmtId="3" fontId="2" fillId="4" borderId="44" xfId="1" applyNumberFormat="1" applyFont="1" applyFill="1" applyBorder="1" applyAlignment="1" applyProtection="1">
      <alignment vertical="center"/>
      <protection locked="0"/>
    </xf>
    <xf numFmtId="3" fontId="2" fillId="4" borderId="6" xfId="1" applyNumberFormat="1" applyFont="1" applyFill="1" applyBorder="1" applyAlignment="1" applyProtection="1">
      <alignment vertical="center"/>
    </xf>
    <xf numFmtId="3" fontId="2" fillId="4" borderId="41" xfId="1" applyNumberFormat="1" applyFont="1" applyFill="1" applyBorder="1" applyAlignment="1" applyProtection="1">
      <alignment vertical="center" wrapText="1"/>
      <protection locked="0"/>
    </xf>
    <xf numFmtId="3" fontId="2" fillId="4" borderId="106" xfId="1" applyNumberFormat="1" applyFont="1" applyFill="1" applyBorder="1" applyAlignment="1" applyProtection="1">
      <alignment vertical="center"/>
    </xf>
    <xf numFmtId="3" fontId="2" fillId="4" borderId="5" xfId="1" applyNumberFormat="1" applyFont="1" applyFill="1" applyBorder="1" applyAlignment="1" applyProtection="1">
      <alignment vertical="center"/>
    </xf>
    <xf numFmtId="3" fontId="2" fillId="4" borderId="6" xfId="1" applyNumberFormat="1" applyFont="1" applyFill="1" applyBorder="1" applyAlignment="1" applyProtection="1">
      <alignment vertical="center"/>
      <protection locked="0"/>
    </xf>
    <xf numFmtId="3" fontId="2" fillId="4" borderId="6" xfId="1" applyNumberFormat="1" applyFont="1" applyFill="1" applyBorder="1" applyAlignment="1" applyProtection="1">
      <alignment vertical="center" wrapText="1"/>
      <protection locked="0"/>
    </xf>
    <xf numFmtId="3" fontId="2" fillId="0" borderId="120" xfId="1" applyNumberFormat="1" applyFont="1" applyFill="1" applyBorder="1" applyAlignment="1" applyProtection="1">
      <alignment vertical="center"/>
    </xf>
    <xf numFmtId="3" fontId="3" fillId="3" borderId="8" xfId="1" applyNumberFormat="1" applyFont="1" applyFill="1" applyBorder="1" applyAlignment="1" applyProtection="1">
      <alignment vertical="center"/>
    </xf>
    <xf numFmtId="3" fontId="2" fillId="0" borderId="116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48" xfId="1" applyNumberFormat="1" applyFont="1" applyFill="1" applyBorder="1" applyAlignment="1" applyProtection="1">
      <alignment horizontal="right" vertical="center"/>
      <protection locked="0"/>
    </xf>
    <xf numFmtId="3" fontId="2" fillId="0" borderId="13" xfId="1" applyNumberFormat="1" applyFont="1" applyFill="1" applyBorder="1" applyAlignment="1" applyProtection="1">
      <alignment horizontal="right" vertical="center"/>
      <protection locked="0"/>
    </xf>
    <xf numFmtId="3" fontId="2" fillId="0" borderId="52" xfId="1" applyNumberFormat="1" applyFont="1" applyFill="1" applyBorder="1" applyAlignment="1" applyProtection="1">
      <alignment horizontal="right" vertical="center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textRotation="90"/>
    </xf>
    <xf numFmtId="0" fontId="2" fillId="0" borderId="24" xfId="1" applyFont="1" applyFill="1" applyBorder="1" applyAlignment="1" applyProtection="1">
      <alignment horizontal="center" vertical="center" textRotation="90"/>
    </xf>
    <xf numFmtId="0" fontId="2" fillId="0" borderId="16" xfId="1" applyFont="1" applyFill="1" applyBorder="1" applyAlignment="1" applyProtection="1">
      <alignment horizontal="center" vertical="center" textRotation="90" wrapText="1"/>
    </xf>
    <xf numFmtId="0" fontId="2" fillId="0" borderId="25" xfId="1" applyFont="1" applyFill="1" applyBorder="1" applyAlignment="1" applyProtection="1">
      <alignment horizontal="center" vertical="center" textRotation="90" wrapText="1"/>
    </xf>
    <xf numFmtId="0" fontId="2" fillId="0" borderId="92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center" vertical="center" textRotation="90" wrapText="1"/>
    </xf>
    <xf numFmtId="0" fontId="2" fillId="0" borderId="79" xfId="1" applyFont="1" applyFill="1" applyBorder="1" applyAlignment="1" applyProtection="1">
      <alignment horizontal="center" vertical="center" textRotation="90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0" borderId="80" xfId="1" applyNumberFormat="1" applyFont="1" applyFill="1" applyBorder="1" applyAlignment="1" applyProtection="1">
      <alignment horizontal="center" vertical="center" textRotation="90" wrapText="1"/>
    </xf>
    <xf numFmtId="0" fontId="2" fillId="0" borderId="16" xfId="1" applyNumberFormat="1" applyFont="1" applyFill="1" applyBorder="1" applyAlignment="1" applyProtection="1">
      <alignment horizontal="center" vertical="center" textRotation="90" wrapText="1"/>
    </xf>
    <xf numFmtId="0" fontId="2" fillId="0" borderId="81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NumberFormat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28" xfId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26" xfId="1" applyFont="1" applyFill="1" applyBorder="1" applyAlignment="1" applyProtection="1">
      <alignment horizontal="center" vertical="center" textRotation="90" wrapText="1"/>
    </xf>
    <xf numFmtId="0" fontId="3" fillId="0" borderId="82" xfId="1" applyFont="1" applyFill="1" applyBorder="1" applyAlignment="1" applyProtection="1">
      <alignment horizontal="left" vertical="center"/>
    </xf>
    <xf numFmtId="0" fontId="3" fillId="0" borderId="83" xfId="1" applyFont="1" applyFill="1" applyBorder="1" applyAlignment="1" applyProtection="1">
      <alignment horizontal="left" vertical="center"/>
    </xf>
    <xf numFmtId="0" fontId="3" fillId="0" borderId="47" xfId="1" applyFont="1" applyFill="1" applyBorder="1" applyAlignment="1" applyProtection="1">
      <alignment horizontal="left" vertical="center"/>
    </xf>
    <xf numFmtId="0" fontId="3" fillId="0" borderId="49" xfId="1" applyFont="1" applyFill="1" applyBorder="1" applyAlignment="1" applyProtection="1">
      <alignment horizontal="left" vertical="center"/>
    </xf>
    <xf numFmtId="0" fontId="2" fillId="0" borderId="22" xfId="1" applyNumberFormat="1" applyFont="1" applyFill="1" applyBorder="1" applyAlignment="1" applyProtection="1">
      <alignment horizontal="center" vertical="center" textRotation="90" wrapText="1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81" xfId="1" applyFont="1" applyFill="1" applyBorder="1" applyAlignment="1" applyProtection="1">
      <alignment horizontal="center" vertical="center" textRotation="90" wrapText="1"/>
    </xf>
    <xf numFmtId="0" fontId="2" fillId="0" borderId="27" xfId="1" applyFont="1" applyFill="1" applyBorder="1" applyAlignment="1" applyProtection="1">
      <alignment horizontal="center" vertical="center" textRotation="90" wrapText="1"/>
    </xf>
    <xf numFmtId="0" fontId="2" fillId="0" borderId="102" xfId="1" applyFont="1" applyFill="1" applyBorder="1" applyAlignment="1" applyProtection="1">
      <alignment horizontal="center" vertical="center" textRotation="90" wrapText="1"/>
    </xf>
    <xf numFmtId="0" fontId="2" fillId="0" borderId="103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textRotation="90"/>
    </xf>
    <xf numFmtId="0" fontId="2" fillId="0" borderId="0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15" xfId="1" applyNumberFormat="1" applyFont="1" applyFill="1" applyBorder="1" applyAlignment="1" applyProtection="1">
      <alignment horizontal="center" vertical="center" textRotation="90" wrapText="1"/>
    </xf>
    <xf numFmtId="0" fontId="2" fillId="0" borderId="0" xfId="1" applyFont="1" applyFill="1" applyBorder="1" applyAlignment="1" applyProtection="1">
      <alignment horizontal="center" vertical="center" textRotation="90" wrapText="1"/>
    </xf>
    <xf numFmtId="0" fontId="2" fillId="0" borderId="114" xfId="1" applyFont="1" applyFill="1" applyBorder="1" applyAlignment="1" applyProtection="1">
      <alignment horizontal="center" vertical="center" textRotation="90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3" fillId="0" borderId="44" xfId="1" applyFont="1" applyBorder="1" applyAlignment="1">
      <alignment horizontal="right" wrapText="1"/>
    </xf>
    <xf numFmtId="3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0" xfId="1" applyFont="1" applyFill="1" applyBorder="1" applyAlignment="1" applyProtection="1">
      <alignment horizontal="left" vertical="center" wrapText="1"/>
      <protection locked="0"/>
    </xf>
    <xf numFmtId="0" fontId="2" fillId="0" borderId="81" xfId="1" applyFont="1" applyFill="1" applyBorder="1" applyAlignment="1" applyProtection="1">
      <alignment horizontal="left" vertical="center" wrapText="1"/>
      <protection locked="0"/>
    </xf>
    <xf numFmtId="0" fontId="2" fillId="0" borderId="92" xfId="1" applyFont="1" applyFill="1" applyBorder="1" applyAlignment="1" applyProtection="1">
      <alignment horizontal="left" vertical="center" wrapText="1"/>
      <protection locked="0"/>
    </xf>
    <xf numFmtId="0" fontId="2" fillId="0" borderId="18" xfId="1" applyFont="1" applyFill="1" applyBorder="1" applyAlignment="1" applyProtection="1">
      <alignment horizontal="left" vertical="center" wrapText="1"/>
      <protection locked="0"/>
    </xf>
    <xf numFmtId="0" fontId="2" fillId="0" borderId="91" xfId="1" applyFont="1" applyFill="1" applyBorder="1" applyAlignment="1" applyProtection="1">
      <alignment horizontal="left" vertical="center" wrapText="1"/>
      <protection locked="0"/>
    </xf>
    <xf numFmtId="0" fontId="2" fillId="0" borderId="65" xfId="1" applyFont="1" applyFill="1" applyBorder="1" applyAlignment="1" applyProtection="1">
      <alignment horizontal="left" vertical="center" wrapText="1"/>
      <protection locked="0"/>
    </xf>
    <xf numFmtId="3" fontId="2" fillId="0" borderId="4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44" xfId="1" applyFont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21" xfId="4" applyFont="1" applyBorder="1" applyAlignment="1">
      <alignment horizontal="center" vertical="center" wrapText="1"/>
    </xf>
    <xf numFmtId="0" fontId="2" fillId="0" borderId="64" xfId="4" applyFont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right" wrapText="1"/>
    </xf>
    <xf numFmtId="0" fontId="2" fillId="0" borderId="90" xfId="1" applyFont="1" applyFill="1" applyBorder="1" applyAlignment="1" applyProtection="1">
      <alignment horizontal="left" vertical="top" wrapText="1"/>
      <protection locked="0"/>
    </xf>
    <xf numFmtId="0" fontId="2" fillId="0" borderId="81" xfId="1" applyFont="1" applyFill="1" applyBorder="1" applyAlignment="1" applyProtection="1">
      <alignment horizontal="left" vertical="top" wrapText="1"/>
      <protection locked="0"/>
    </xf>
    <xf numFmtId="0" fontId="2" fillId="0" borderId="44" xfId="1" applyFont="1" applyFill="1" applyBorder="1" applyAlignment="1" applyProtection="1">
      <alignment horizontal="left" vertical="top" wrapText="1"/>
      <protection locked="0"/>
    </xf>
    <xf numFmtId="0" fontId="2" fillId="0" borderId="44" xfId="2" applyFont="1" applyFill="1" applyBorder="1" applyAlignment="1" applyProtection="1">
      <alignment horizontal="left" vertical="top" wrapText="1"/>
      <protection locked="0"/>
    </xf>
    <xf numFmtId="0" fontId="2" fillId="0" borderId="44" xfId="1" applyFont="1" applyFill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left" vertical="center" wrapText="1"/>
      <protection locked="0"/>
    </xf>
    <xf numFmtId="0" fontId="2" fillId="0" borderId="44" xfId="2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left"/>
    </xf>
    <xf numFmtId="0" fontId="2" fillId="0" borderId="107" xfId="1" applyFont="1" applyFill="1" applyBorder="1" applyAlignment="1">
      <alignment horizontal="left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64" xfId="1" applyFont="1" applyFill="1" applyBorder="1" applyAlignment="1" applyProtection="1">
      <alignment horizontal="center" vertical="center" wrapText="1"/>
      <protection locked="0"/>
    </xf>
    <xf numFmtId="3" fontId="2" fillId="0" borderId="44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 applyProtection="1">
      <alignment horizontal="left" wrapText="1"/>
      <protection locked="0"/>
    </xf>
    <xf numFmtId="0" fontId="2" fillId="0" borderId="92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0" xfId="2" applyFont="1" applyFill="1" applyBorder="1" applyAlignment="1" applyProtection="1">
      <alignment horizontal="left" vertical="center" wrapText="1"/>
      <protection locked="0"/>
    </xf>
    <xf numFmtId="0" fontId="2" fillId="0" borderId="81" xfId="2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Border="1" applyAlignment="1">
      <alignment horizontal="left" vertical="top" wrapText="1"/>
    </xf>
    <xf numFmtId="0" fontId="2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3" fillId="0" borderId="89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45" xfId="1" applyFont="1" applyFill="1" applyBorder="1" applyAlignment="1">
      <alignment horizontal="right" vertical="center" wrapText="1"/>
    </xf>
    <xf numFmtId="0" fontId="2" fillId="0" borderId="89" xfId="1" applyFont="1" applyFill="1" applyBorder="1" applyAlignment="1" applyProtection="1">
      <alignment vertical="center" wrapText="1"/>
      <protection locked="0"/>
    </xf>
    <xf numFmtId="0" fontId="2" fillId="0" borderId="45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center" wrapText="1"/>
    </xf>
  </cellXfs>
  <cellStyles count="6">
    <cellStyle name="Normal" xfId="0" builtinId="0"/>
    <cellStyle name="Normal 11" xfId="4"/>
    <cellStyle name="Normal 2" xfId="1"/>
    <cellStyle name="Normal 2 3" xfId="5"/>
    <cellStyle name="Normal 3 2" xfId="2"/>
    <cellStyle name="Normal 3 2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59</xdr:row>
      <xdr:rowOff>0</xdr:rowOff>
    </xdr:from>
    <xdr:ext cx="9525" cy="9525"/>
    <xdr:pic>
      <xdr:nvPicPr>
        <xdr:cNvPr id="2" name="Picture 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</xdr:row>
      <xdr:rowOff>0</xdr:rowOff>
    </xdr:from>
    <xdr:ext cx="9525" cy="9525"/>
    <xdr:pic>
      <xdr:nvPicPr>
        <xdr:cNvPr id="3" name="Picture 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</xdr:row>
      <xdr:rowOff>0</xdr:rowOff>
    </xdr:from>
    <xdr:ext cx="9525" cy="9525"/>
    <xdr:pic>
      <xdr:nvPicPr>
        <xdr:cNvPr id="4" name="Picture 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0</xdr:colOff>
      <xdr:row>67</xdr:row>
      <xdr:rowOff>0</xdr:rowOff>
    </xdr:from>
    <xdr:to>
      <xdr:col>9</xdr:col>
      <xdr:colOff>9525</xdr:colOff>
      <xdr:row>67</xdr:row>
      <xdr:rowOff>9525</xdr:rowOff>
    </xdr:to>
    <xdr:pic>
      <xdr:nvPicPr>
        <xdr:cNvPr id="5" name="Picture 4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67</xdr:row>
      <xdr:rowOff>0</xdr:rowOff>
    </xdr:from>
    <xdr:ext cx="9525" cy="9525"/>
    <xdr:pic>
      <xdr:nvPicPr>
        <xdr:cNvPr id="6" name="Picture 5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7" name="Picture 6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8" name="Picture 98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9" name="Picture 8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10" name="Picture 9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11" name="Picture 10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12" name="Picture 1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13" name="Picture 1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9525"/>
    <xdr:pic>
      <xdr:nvPicPr>
        <xdr:cNvPr id="14" name="Picture 1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S7" sqref="S7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520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521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522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523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15" customHeight="1" x14ac:dyDescent="0.25">
      <c r="A7" s="7" t="s">
        <v>10</v>
      </c>
      <c r="B7" s="8"/>
      <c r="C7" s="622" t="s">
        <v>524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525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244052</v>
      </c>
      <c r="D20" s="33">
        <f>SUM(D21,D24,D25,D41,D43)</f>
        <v>244136</v>
      </c>
      <c r="E20" s="342">
        <f t="shared" ref="E20:F20" si="0">SUM(E21,E24,E25,E41,E43)</f>
        <v>-84</v>
      </c>
      <c r="F20" s="381">
        <f t="shared" si="0"/>
        <v>244052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36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25.5" thickTop="1" thickBot="1" x14ac:dyDescent="0.3">
      <c r="A24" s="64">
        <v>19300</v>
      </c>
      <c r="B24" s="64" t="s">
        <v>42</v>
      </c>
      <c r="C24" s="65">
        <f>F24+I24</f>
        <v>244052</v>
      </c>
      <c r="D24" s="66">
        <f>D51</f>
        <v>244136</v>
      </c>
      <c r="E24" s="346">
        <v>-84</v>
      </c>
      <c r="F24" s="385">
        <f>D24+E24</f>
        <v>244052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</row>
    <row r="25" spans="1:16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.75" hidden="1" thickTop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20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.75" hidden="1" thickTop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t="12.75" hidden="1" thickTop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t="12.75" hidden="1" thickTop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.75" hidden="1" thickTop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.75" hidden="1" thickTop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.75" hidden="1" thickTop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t="12.75" hidden="1" thickTop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t="12.75" hidden="1" thickTop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.75" hidden="1" thickTop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20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.75" hidden="1" thickTop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t="12.75" hidden="1" thickTop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t="12.75" hidden="1" thickTop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.75" hidden="1" thickTop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392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.75" hidden="1" thickTop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.75" hidden="1" thickTop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.75" hidden="1" thickTop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.75" hidden="1" thickTop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ht="12.75" thickTop="1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244052</v>
      </c>
      <c r="D50" s="175">
        <f>SUM(D51,D283)</f>
        <v>244136</v>
      </c>
      <c r="E50" s="360">
        <f t="shared" ref="E50:F50" si="19">SUM(E51,E283)</f>
        <v>-84</v>
      </c>
      <c r="F50" s="399">
        <f t="shared" si="19"/>
        <v>244052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178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244052</v>
      </c>
      <c r="D51" s="183">
        <f>SUM(D52,D194)</f>
        <v>244136</v>
      </c>
      <c r="E51" s="361">
        <f t="shared" ref="E51:F51" si="23">SUM(E52,E194)</f>
        <v>-84</v>
      </c>
      <c r="F51" s="400">
        <f t="shared" si="23"/>
        <v>244052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186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244052</v>
      </c>
      <c r="D52" s="190">
        <f>SUM(D53,D75,D173,D187)</f>
        <v>244136</v>
      </c>
      <c r="E52" s="362">
        <f t="shared" ref="E52:F52" si="27">SUM(E53,E75,E173,E187)</f>
        <v>-84</v>
      </c>
      <c r="F52" s="401">
        <f t="shared" si="27"/>
        <v>244052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193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hidden="1" x14ac:dyDescent="0.25">
      <c r="A53" s="195">
        <v>1000</v>
      </c>
      <c r="B53" s="195" t="s">
        <v>71</v>
      </c>
      <c r="C53" s="196">
        <f t="shared" si="4"/>
        <v>0</v>
      </c>
      <c r="D53" s="197">
        <f>SUM(D54,D67)</f>
        <v>0</v>
      </c>
      <c r="E53" s="363">
        <f t="shared" ref="E53:F53" si="31">SUM(E54,E67)</f>
        <v>0</v>
      </c>
      <c r="F53" s="402">
        <f t="shared" si="31"/>
        <v>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hidden="1" x14ac:dyDescent="0.25">
      <c r="A54" s="75">
        <v>1100</v>
      </c>
      <c r="B54" s="202" t="s">
        <v>72</v>
      </c>
      <c r="C54" s="76">
        <f t="shared" si="4"/>
        <v>0</v>
      </c>
      <c r="D54" s="203">
        <f>SUM(D55,D58,D66)</f>
        <v>0</v>
      </c>
      <c r="E54" s="364">
        <f t="shared" ref="E54:F54" si="35">SUM(E55,E58,E66)</f>
        <v>0</v>
      </c>
      <c r="F54" s="386">
        <f t="shared" si="35"/>
        <v>0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/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/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/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/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/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/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/>
      <c r="E66" s="369"/>
      <c r="F66" s="403">
        <f t="shared" si="50"/>
        <v>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hidden="1" x14ac:dyDescent="0.25">
      <c r="A67" s="75">
        <v>1200</v>
      </c>
      <c r="B67" s="202" t="s">
        <v>85</v>
      </c>
      <c r="C67" s="76">
        <f t="shared" si="4"/>
        <v>0</v>
      </c>
      <c r="D67" s="203">
        <f>SUM(D68:D69)</f>
        <v>0</v>
      </c>
      <c r="E67" s="364">
        <f t="shared" ref="E67:F67" si="54">SUM(E68:E69)</f>
        <v>0</v>
      </c>
      <c r="F67" s="386">
        <f t="shared" si="54"/>
        <v>0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hidden="1" x14ac:dyDescent="0.25">
      <c r="A68" s="335">
        <v>1210</v>
      </c>
      <c r="B68" s="87" t="s">
        <v>86</v>
      </c>
      <c r="C68" s="88">
        <f t="shared" si="4"/>
        <v>0</v>
      </c>
      <c r="D68" s="215"/>
      <c r="E68" s="366"/>
      <c r="F68" s="404">
        <f>D68+E68</f>
        <v>0</v>
      </c>
      <c r="G68" s="215"/>
      <c r="H68" s="93"/>
      <c r="I68" s="216">
        <f>G68+H68</f>
        <v>0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/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/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/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244052</v>
      </c>
      <c r="D75" s="197">
        <f>SUM(D76,D83,D130,D164,D165,D172)</f>
        <v>244136</v>
      </c>
      <c r="E75" s="363">
        <f t="shared" ref="E75:F75" si="66">SUM(E76,E83,E130,E164,E165,E172)</f>
        <v>-84</v>
      </c>
      <c r="F75" s="402">
        <f t="shared" si="66"/>
        <v>244052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200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hidden="1" x14ac:dyDescent="0.25">
      <c r="A76" s="75">
        <v>2100</v>
      </c>
      <c r="B76" s="202" t="s">
        <v>94</v>
      </c>
      <c r="C76" s="76">
        <f t="shared" si="4"/>
        <v>0</v>
      </c>
      <c r="D76" s="203">
        <f>SUM(D77,D80)</f>
        <v>0</v>
      </c>
      <c r="E76" s="364">
        <f t="shared" ref="E76:F76" si="70">SUM(E77,E80)</f>
        <v>0</v>
      </c>
      <c r="F76" s="386">
        <f t="shared" si="70"/>
        <v>0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hidden="1" x14ac:dyDescent="0.25">
      <c r="A77" s="335">
        <v>2110</v>
      </c>
      <c r="B77" s="87" t="s">
        <v>95</v>
      </c>
      <c r="C77" s="88">
        <f t="shared" si="4"/>
        <v>0</v>
      </c>
      <c r="D77" s="233">
        <f>SUM(D78:D79)</f>
        <v>0</v>
      </c>
      <c r="E77" s="370">
        <f t="shared" ref="E77:F77" si="74">SUM(E78:E79)</f>
        <v>0</v>
      </c>
      <c r="F77" s="404">
        <f t="shared" si="74"/>
        <v>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hidden="1" x14ac:dyDescent="0.25">
      <c r="A79" s="56">
        <v>2112</v>
      </c>
      <c r="B79" s="97" t="s">
        <v>97</v>
      </c>
      <c r="C79" s="98">
        <f t="shared" si="4"/>
        <v>0</v>
      </c>
      <c r="D79" s="219"/>
      <c r="E79" s="367"/>
      <c r="F79" s="384">
        <f t="shared" si="78"/>
        <v>0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244052</v>
      </c>
      <c r="D83" s="203">
        <f>SUM(D84,D89,D95,D103,D112,D116,D122,D128)</f>
        <v>244136</v>
      </c>
      <c r="E83" s="364">
        <f t="shared" ref="E83:F83" si="90">SUM(E84,E89,E95,E103,E112,E116,E122,E128)</f>
        <v>-84</v>
      </c>
      <c r="F83" s="386">
        <f t="shared" si="90"/>
        <v>244052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/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/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/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/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/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hidden="1" x14ac:dyDescent="0.25">
      <c r="A95" s="223">
        <v>2230</v>
      </c>
      <c r="B95" s="97" t="s">
        <v>111</v>
      </c>
      <c r="C95" s="98">
        <f t="shared" si="98"/>
        <v>0</v>
      </c>
      <c r="D95" s="224">
        <f>SUM(D96:D102)</f>
        <v>0</v>
      </c>
      <c r="E95" s="368">
        <f t="shared" ref="E95:F95" si="111">SUM(E96:E102)</f>
        <v>0</v>
      </c>
      <c r="F95" s="384">
        <f t="shared" si="111"/>
        <v>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hidden="1" x14ac:dyDescent="0.25">
      <c r="A102" s="56">
        <v>2239</v>
      </c>
      <c r="B102" s="97" t="s">
        <v>118</v>
      </c>
      <c r="C102" s="98">
        <f t="shared" si="98"/>
        <v>0</v>
      </c>
      <c r="D102" s="219"/>
      <c r="E102" s="367"/>
      <c r="F102" s="384">
        <f t="shared" si="115"/>
        <v>0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/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/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hidden="1" x14ac:dyDescent="0.25">
      <c r="A116" s="223">
        <v>2260</v>
      </c>
      <c r="B116" s="97" t="s">
        <v>132</v>
      </c>
      <c r="C116" s="98">
        <f t="shared" si="98"/>
        <v>0</v>
      </c>
      <c r="D116" s="224">
        <f>SUM(D117:D121)</f>
        <v>0</v>
      </c>
      <c r="E116" s="368">
        <f t="shared" ref="E116:F116" si="135">SUM(E117:E121)</f>
        <v>0</v>
      </c>
      <c r="F116" s="384">
        <f t="shared" si="135"/>
        <v>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/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x14ac:dyDescent="0.25">
      <c r="A122" s="223">
        <v>2270</v>
      </c>
      <c r="B122" s="97" t="s">
        <v>138</v>
      </c>
      <c r="C122" s="98">
        <f t="shared" si="98"/>
        <v>244052</v>
      </c>
      <c r="D122" s="224">
        <f>SUM(D123:D127)</f>
        <v>244136</v>
      </c>
      <c r="E122" s="368">
        <f t="shared" ref="E122:F122" si="143">SUM(E123:E127)</f>
        <v>-84</v>
      </c>
      <c r="F122" s="384">
        <f t="shared" si="143"/>
        <v>244052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x14ac:dyDescent="0.25">
      <c r="A125" s="56">
        <v>2275</v>
      </c>
      <c r="B125" s="97" t="s">
        <v>141</v>
      </c>
      <c r="C125" s="98">
        <f t="shared" si="98"/>
        <v>244052</v>
      </c>
      <c r="D125" s="219">
        <f>300000-55864</f>
        <v>244136</v>
      </c>
      <c r="E125" s="367">
        <v>-84</v>
      </c>
      <c r="F125" s="384">
        <f t="shared" si="147"/>
        <v>244052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" si="151">SUM(D129)</f>
        <v>0</v>
      </c>
      <c r="E128" s="370">
        <f t="shared" ref="E128:O128" si="152">SUM(E129)</f>
        <v>0</v>
      </c>
      <c r="F128" s="404">
        <f t="shared" si="152"/>
        <v>0</v>
      </c>
      <c r="G128" s="233">
        <f t="shared" si="152"/>
        <v>0</v>
      </c>
      <c r="H128" s="235">
        <f t="shared" si="152"/>
        <v>0</v>
      </c>
      <c r="I128" s="216">
        <f t="shared" si="152"/>
        <v>0</v>
      </c>
      <c r="J128" s="235">
        <f t="shared" si="152"/>
        <v>0</v>
      </c>
      <c r="K128" s="234">
        <f t="shared" si="152"/>
        <v>0</v>
      </c>
      <c r="L128" s="216">
        <f t="shared" si="152"/>
        <v>0</v>
      </c>
      <c r="M128" s="98">
        <f t="shared" si="152"/>
        <v>0</v>
      </c>
      <c r="N128" s="225">
        <f t="shared" si="152"/>
        <v>0</v>
      </c>
      <c r="O128" s="220">
        <f t="shared" si="152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hidden="1" customHeight="1" x14ac:dyDescent="0.25">
      <c r="A130" s="75">
        <v>2300</v>
      </c>
      <c r="B130" s="202" t="s">
        <v>146</v>
      </c>
      <c r="C130" s="76">
        <f t="shared" si="98"/>
        <v>0</v>
      </c>
      <c r="D130" s="203">
        <f>SUM(D131,D136,D140,D141,D144,D151,D159,D160,D163)</f>
        <v>0</v>
      </c>
      <c r="E130" s="364">
        <f t="shared" ref="E130:F130" si="153">SUM(E131,E136,E140,E141,E144,E151,E159,E160,E163)</f>
        <v>0</v>
      </c>
      <c r="F130" s="386">
        <f t="shared" si="153"/>
        <v>0</v>
      </c>
      <c r="G130" s="203">
        <f>SUM(G131,G136,G140,G141,G144,G151,G159,G160,G163)</f>
        <v>0</v>
      </c>
      <c r="H130" s="84">
        <f t="shared" ref="H130:I130" si="154">SUM(H131,H136,H140,H141,H144,H151,H159,H160,H163)</f>
        <v>0</v>
      </c>
      <c r="I130" s="204">
        <f t="shared" si="154"/>
        <v>0</v>
      </c>
      <c r="J130" s="84">
        <f>SUM(J131,J136,J140,J141,J144,J151,J159,J160,J163)</f>
        <v>0</v>
      </c>
      <c r="K130" s="85">
        <f t="shared" ref="K130:L130" si="155">SUM(K131,K136,K140,K141,K144,K151,K159,K160,K163)</f>
        <v>0</v>
      </c>
      <c r="L130" s="204">
        <f t="shared" si="155"/>
        <v>0</v>
      </c>
      <c r="M130" s="76">
        <f>SUM(M131,M136,M140,M141,M144,M151,M159,M160,M163)</f>
        <v>0</v>
      </c>
      <c r="N130" s="85">
        <f t="shared" ref="N130:O130" si="156">SUM(N131,N136,N140,N141,N144,N151,N159,N160,N163)</f>
        <v>0</v>
      </c>
      <c r="O130" s="204">
        <f t="shared" si="156"/>
        <v>0</v>
      </c>
      <c r="P130" s="231"/>
    </row>
    <row r="131" spans="1:16" ht="24" hidden="1" x14ac:dyDescent="0.25">
      <c r="A131" s="335">
        <v>2310</v>
      </c>
      <c r="B131" s="87" t="s">
        <v>147</v>
      </c>
      <c r="C131" s="88">
        <f t="shared" si="98"/>
        <v>0</v>
      </c>
      <c r="D131" s="233">
        <f>SUM(D132:D135)</f>
        <v>0</v>
      </c>
      <c r="E131" s="370">
        <f t="shared" ref="E131:O131" si="157">SUM(E132:E135)</f>
        <v>0</v>
      </c>
      <c r="F131" s="404">
        <f t="shared" si="157"/>
        <v>0</v>
      </c>
      <c r="G131" s="233">
        <f t="shared" si="157"/>
        <v>0</v>
      </c>
      <c r="H131" s="235">
        <f t="shared" si="157"/>
        <v>0</v>
      </c>
      <c r="I131" s="216">
        <f t="shared" si="157"/>
        <v>0</v>
      </c>
      <c r="J131" s="235">
        <f t="shared" si="157"/>
        <v>0</v>
      </c>
      <c r="K131" s="234">
        <f t="shared" si="157"/>
        <v>0</v>
      </c>
      <c r="L131" s="216">
        <f t="shared" si="157"/>
        <v>0</v>
      </c>
      <c r="M131" s="88">
        <f t="shared" si="157"/>
        <v>0</v>
      </c>
      <c r="N131" s="234">
        <f t="shared" si="157"/>
        <v>0</v>
      </c>
      <c r="O131" s="216">
        <f t="shared" si="157"/>
        <v>0</v>
      </c>
      <c r="P131" s="218"/>
    </row>
    <row r="132" spans="1:16" hidden="1" x14ac:dyDescent="0.25">
      <c r="A132" s="56">
        <v>2311</v>
      </c>
      <c r="B132" s="97" t="s">
        <v>148</v>
      </c>
      <c r="C132" s="98">
        <f t="shared" si="98"/>
        <v>0</v>
      </c>
      <c r="D132" s="219"/>
      <c r="E132" s="367"/>
      <c r="F132" s="384">
        <f t="shared" ref="F132:F135" si="158">D132+E132</f>
        <v>0</v>
      </c>
      <c r="G132" s="219"/>
      <c r="H132" s="103"/>
      <c r="I132" s="220">
        <f t="shared" ref="I132:I135" si="159">G132+H132</f>
        <v>0</v>
      </c>
      <c r="J132" s="103"/>
      <c r="K132" s="104"/>
      <c r="L132" s="220">
        <f t="shared" ref="L132:L135" si="160">J132+K132</f>
        <v>0</v>
      </c>
      <c r="M132" s="221"/>
      <c r="N132" s="104"/>
      <c r="O132" s="220">
        <f t="shared" ref="O132:O135" si="161">M132+N132</f>
        <v>0</v>
      </c>
      <c r="P132" s="222"/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/>
      <c r="E133" s="367"/>
      <c r="F133" s="384">
        <f t="shared" si="158"/>
        <v>0</v>
      </c>
      <c r="G133" s="219"/>
      <c r="H133" s="103"/>
      <c r="I133" s="220">
        <f t="shared" si="159"/>
        <v>0</v>
      </c>
      <c r="J133" s="103"/>
      <c r="K133" s="104"/>
      <c r="L133" s="220">
        <f t="shared" si="160"/>
        <v>0</v>
      </c>
      <c r="M133" s="221"/>
      <c r="N133" s="104"/>
      <c r="O133" s="220">
        <f t="shared" si="161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8"/>
        <v>0</v>
      </c>
      <c r="G134" s="219"/>
      <c r="H134" s="103"/>
      <c r="I134" s="220">
        <f t="shared" si="159"/>
        <v>0</v>
      </c>
      <c r="J134" s="103"/>
      <c r="K134" s="104"/>
      <c r="L134" s="220">
        <f t="shared" si="160"/>
        <v>0</v>
      </c>
      <c r="M134" s="221"/>
      <c r="N134" s="104"/>
      <c r="O134" s="220">
        <f t="shared" si="161"/>
        <v>0</v>
      </c>
      <c r="P134" s="222"/>
    </row>
    <row r="135" spans="1:16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8"/>
        <v>0</v>
      </c>
      <c r="G135" s="219"/>
      <c r="H135" s="103"/>
      <c r="I135" s="220">
        <f t="shared" si="159"/>
        <v>0</v>
      </c>
      <c r="J135" s="103"/>
      <c r="K135" s="104"/>
      <c r="L135" s="220">
        <f t="shared" si="160"/>
        <v>0</v>
      </c>
      <c r="M135" s="221"/>
      <c r="N135" s="104"/>
      <c r="O135" s="220">
        <f t="shared" si="161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2">SUM(E137:E139)</f>
        <v>0</v>
      </c>
      <c r="F136" s="384">
        <f t="shared" si="162"/>
        <v>0</v>
      </c>
      <c r="G136" s="224">
        <f>SUM(G137:G139)</f>
        <v>0</v>
      </c>
      <c r="H136" s="226">
        <f t="shared" ref="H136:I136" si="163">SUM(H137:H139)</f>
        <v>0</v>
      </c>
      <c r="I136" s="220">
        <f t="shared" si="163"/>
        <v>0</v>
      </c>
      <c r="J136" s="226">
        <f>SUM(J137:J139)</f>
        <v>0</v>
      </c>
      <c r="K136" s="225">
        <f t="shared" ref="K136:L136" si="164">SUM(K137:K139)</f>
        <v>0</v>
      </c>
      <c r="L136" s="220">
        <f t="shared" si="164"/>
        <v>0</v>
      </c>
      <c r="M136" s="98">
        <f>SUM(M137:M139)</f>
        <v>0</v>
      </c>
      <c r="N136" s="225">
        <f t="shared" ref="N136:O136" si="165">SUM(N137:N139)</f>
        <v>0</v>
      </c>
      <c r="O136" s="220">
        <f t="shared" si="165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6">D137+E137</f>
        <v>0</v>
      </c>
      <c r="G137" s="219"/>
      <c r="H137" s="103"/>
      <c r="I137" s="220">
        <f t="shared" ref="I137:I140" si="167">G137+H137</f>
        <v>0</v>
      </c>
      <c r="J137" s="103"/>
      <c r="K137" s="104"/>
      <c r="L137" s="220">
        <f t="shared" ref="L137:L140" si="168">J137+K137</f>
        <v>0</v>
      </c>
      <c r="M137" s="221"/>
      <c r="N137" s="104"/>
      <c r="O137" s="220">
        <f t="shared" ref="O137:O140" si="169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/>
      <c r="E138" s="367"/>
      <c r="F138" s="384">
        <f t="shared" si="166"/>
        <v>0</v>
      </c>
      <c r="G138" s="219"/>
      <c r="H138" s="103"/>
      <c r="I138" s="220">
        <f t="shared" si="167"/>
        <v>0</v>
      </c>
      <c r="J138" s="103"/>
      <c r="K138" s="104"/>
      <c r="L138" s="220">
        <f t="shared" si="168"/>
        <v>0</v>
      </c>
      <c r="M138" s="221"/>
      <c r="N138" s="104"/>
      <c r="O138" s="220">
        <f t="shared" si="169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6"/>
        <v>0</v>
      </c>
      <c r="G139" s="219"/>
      <c r="H139" s="103"/>
      <c r="I139" s="220">
        <f t="shared" si="167"/>
        <v>0</v>
      </c>
      <c r="J139" s="103"/>
      <c r="K139" s="104"/>
      <c r="L139" s="220">
        <f t="shared" si="168"/>
        <v>0</v>
      </c>
      <c r="M139" s="221"/>
      <c r="N139" s="104"/>
      <c r="O139" s="220">
        <f t="shared" si="169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6"/>
        <v>0</v>
      </c>
      <c r="G140" s="219"/>
      <c r="H140" s="103"/>
      <c r="I140" s="220">
        <f t="shared" si="167"/>
        <v>0</v>
      </c>
      <c r="J140" s="103"/>
      <c r="K140" s="104"/>
      <c r="L140" s="220">
        <f t="shared" si="168"/>
        <v>0</v>
      </c>
      <c r="M140" s="221"/>
      <c r="N140" s="104"/>
      <c r="O140" s="220">
        <f t="shared" si="169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70">SUM(E142:E143)</f>
        <v>0</v>
      </c>
      <c r="F141" s="384">
        <f t="shared" si="170"/>
        <v>0</v>
      </c>
      <c r="G141" s="224">
        <f>SUM(G142:G143)</f>
        <v>0</v>
      </c>
      <c r="H141" s="226">
        <f t="shared" ref="H141:I141" si="171">SUM(H142:H143)</f>
        <v>0</v>
      </c>
      <c r="I141" s="220">
        <f t="shared" si="171"/>
        <v>0</v>
      </c>
      <c r="J141" s="226">
        <f>SUM(J142:J143)</f>
        <v>0</v>
      </c>
      <c r="K141" s="225">
        <f t="shared" ref="K141:L141" si="172">SUM(K142:K143)</f>
        <v>0</v>
      </c>
      <c r="L141" s="220">
        <f t="shared" si="172"/>
        <v>0</v>
      </c>
      <c r="M141" s="98">
        <f>SUM(M142:M143)</f>
        <v>0</v>
      </c>
      <c r="N141" s="225">
        <f t="shared" ref="N141:O141" si="173">SUM(N142:N143)</f>
        <v>0</v>
      </c>
      <c r="O141" s="220">
        <f t="shared" si="173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4">D142+E142</f>
        <v>0</v>
      </c>
      <c r="G142" s="219"/>
      <c r="H142" s="103"/>
      <c r="I142" s="220">
        <f t="shared" ref="I142:I143" si="175">G142+H142</f>
        <v>0</v>
      </c>
      <c r="J142" s="103"/>
      <c r="K142" s="104"/>
      <c r="L142" s="220">
        <f t="shared" ref="L142:L143" si="176">J142+K142</f>
        <v>0</v>
      </c>
      <c r="M142" s="221"/>
      <c r="N142" s="104"/>
      <c r="O142" s="220">
        <f t="shared" ref="O142:O143" si="177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4"/>
        <v>0</v>
      </c>
      <c r="G143" s="219"/>
      <c r="H143" s="103"/>
      <c r="I143" s="220">
        <f t="shared" si="175"/>
        <v>0</v>
      </c>
      <c r="J143" s="103"/>
      <c r="K143" s="104"/>
      <c r="L143" s="220">
        <f t="shared" si="176"/>
        <v>0</v>
      </c>
      <c r="M143" s="221"/>
      <c r="N143" s="104"/>
      <c r="O143" s="220">
        <f t="shared" si="177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8">SUM(E145:E150)</f>
        <v>0</v>
      </c>
      <c r="F144" s="403">
        <f t="shared" si="178"/>
        <v>0</v>
      </c>
      <c r="G144" s="210">
        <f>SUM(G145:G150)</f>
        <v>0</v>
      </c>
      <c r="H144" s="212">
        <f t="shared" ref="H144:I144" si="179">SUM(H145:H150)</f>
        <v>0</v>
      </c>
      <c r="I144" s="213">
        <f t="shared" si="179"/>
        <v>0</v>
      </c>
      <c r="J144" s="212">
        <f>SUM(J145:J150)</f>
        <v>0</v>
      </c>
      <c r="K144" s="211">
        <f t="shared" ref="K144:L144" si="180">SUM(K145:K150)</f>
        <v>0</v>
      </c>
      <c r="L144" s="213">
        <f t="shared" si="180"/>
        <v>0</v>
      </c>
      <c r="M144" s="160">
        <f>SUM(M145:M150)</f>
        <v>0</v>
      </c>
      <c r="N144" s="211">
        <f t="shared" ref="N144:O144" si="181">SUM(N145:N150)</f>
        <v>0</v>
      </c>
      <c r="O144" s="213">
        <f t="shared" si="181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/>
      <c r="E145" s="366"/>
      <c r="F145" s="404">
        <f t="shared" ref="F145:F150" si="182">D145+E145</f>
        <v>0</v>
      </c>
      <c r="G145" s="215"/>
      <c r="H145" s="93"/>
      <c r="I145" s="216">
        <f t="shared" ref="I145:I150" si="183">G145+H145</f>
        <v>0</v>
      </c>
      <c r="J145" s="93"/>
      <c r="K145" s="94"/>
      <c r="L145" s="216">
        <f t="shared" ref="L145:L150" si="184">J145+K145</f>
        <v>0</v>
      </c>
      <c r="M145" s="217"/>
      <c r="N145" s="94"/>
      <c r="O145" s="216">
        <f t="shared" ref="O145:O150" si="185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/>
      <c r="E146" s="367"/>
      <c r="F146" s="384">
        <f t="shared" si="182"/>
        <v>0</v>
      </c>
      <c r="G146" s="219"/>
      <c r="H146" s="103"/>
      <c r="I146" s="220">
        <f t="shared" si="183"/>
        <v>0</v>
      </c>
      <c r="J146" s="103"/>
      <c r="K146" s="104"/>
      <c r="L146" s="220">
        <f t="shared" si="184"/>
        <v>0</v>
      </c>
      <c r="M146" s="221"/>
      <c r="N146" s="104"/>
      <c r="O146" s="220">
        <f t="shared" si="185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2"/>
        <v>0</v>
      </c>
      <c r="G147" s="219"/>
      <c r="H147" s="103"/>
      <c r="I147" s="220">
        <f t="shared" si="183"/>
        <v>0</v>
      </c>
      <c r="J147" s="103"/>
      <c r="K147" s="104"/>
      <c r="L147" s="220">
        <f t="shared" si="184"/>
        <v>0</v>
      </c>
      <c r="M147" s="221"/>
      <c r="N147" s="104"/>
      <c r="O147" s="220">
        <f t="shared" si="185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2"/>
        <v>0</v>
      </c>
      <c r="G148" s="219"/>
      <c r="H148" s="103"/>
      <c r="I148" s="220">
        <f t="shared" si="183"/>
        <v>0</v>
      </c>
      <c r="J148" s="103"/>
      <c r="K148" s="104"/>
      <c r="L148" s="220">
        <f t="shared" si="184"/>
        <v>0</v>
      </c>
      <c r="M148" s="221"/>
      <c r="N148" s="104"/>
      <c r="O148" s="220">
        <f t="shared" si="185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6">F149+I149+L149+O149</f>
        <v>0</v>
      </c>
      <c r="D149" s="219"/>
      <c r="E149" s="367"/>
      <c r="F149" s="384">
        <f t="shared" si="182"/>
        <v>0</v>
      </c>
      <c r="G149" s="219"/>
      <c r="H149" s="103"/>
      <c r="I149" s="220">
        <f t="shared" si="183"/>
        <v>0</v>
      </c>
      <c r="J149" s="103"/>
      <c r="K149" s="104"/>
      <c r="L149" s="220">
        <f t="shared" si="184"/>
        <v>0</v>
      </c>
      <c r="M149" s="221"/>
      <c r="N149" s="104"/>
      <c r="O149" s="220">
        <f t="shared" si="185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6"/>
        <v>0</v>
      </c>
      <c r="D150" s="219"/>
      <c r="E150" s="367"/>
      <c r="F150" s="384">
        <f t="shared" si="182"/>
        <v>0</v>
      </c>
      <c r="G150" s="219"/>
      <c r="H150" s="103"/>
      <c r="I150" s="220">
        <f t="shared" si="183"/>
        <v>0</v>
      </c>
      <c r="J150" s="103"/>
      <c r="K150" s="104"/>
      <c r="L150" s="220">
        <f t="shared" si="184"/>
        <v>0</v>
      </c>
      <c r="M150" s="221"/>
      <c r="N150" s="104"/>
      <c r="O150" s="220">
        <f t="shared" si="185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6"/>
        <v>0</v>
      </c>
      <c r="D151" s="224">
        <f>SUM(D152:D158)</f>
        <v>0</v>
      </c>
      <c r="E151" s="368">
        <f t="shared" ref="E151:F151" si="187">SUM(E152:E158)</f>
        <v>0</v>
      </c>
      <c r="F151" s="384">
        <f t="shared" si="187"/>
        <v>0</v>
      </c>
      <c r="G151" s="224">
        <f>SUM(G152:G158)</f>
        <v>0</v>
      </c>
      <c r="H151" s="226">
        <f t="shared" ref="H151:I151" si="188">SUM(H152:H158)</f>
        <v>0</v>
      </c>
      <c r="I151" s="220">
        <f t="shared" si="188"/>
        <v>0</v>
      </c>
      <c r="J151" s="226">
        <f>SUM(J152:J158)</f>
        <v>0</v>
      </c>
      <c r="K151" s="225">
        <f t="shared" ref="K151:L151" si="189">SUM(K152:K158)</f>
        <v>0</v>
      </c>
      <c r="L151" s="220">
        <f t="shared" si="189"/>
        <v>0</v>
      </c>
      <c r="M151" s="98">
        <f>SUM(M152:M158)</f>
        <v>0</v>
      </c>
      <c r="N151" s="225">
        <f t="shared" ref="N151:O151" si="190">SUM(N152:N158)</f>
        <v>0</v>
      </c>
      <c r="O151" s="220">
        <f t="shared" si="190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6"/>
        <v>0</v>
      </c>
      <c r="D152" s="219"/>
      <c r="E152" s="367"/>
      <c r="F152" s="384">
        <f t="shared" ref="F152:F159" si="191">D152+E152</f>
        <v>0</v>
      </c>
      <c r="G152" s="219"/>
      <c r="H152" s="103"/>
      <c r="I152" s="220">
        <f t="shared" ref="I152:I159" si="192">G152+H152</f>
        <v>0</v>
      </c>
      <c r="J152" s="103"/>
      <c r="K152" s="104"/>
      <c r="L152" s="220">
        <f t="shared" ref="L152:L159" si="193">J152+K152</f>
        <v>0</v>
      </c>
      <c r="M152" s="221"/>
      <c r="N152" s="104"/>
      <c r="O152" s="220">
        <f t="shared" ref="O152:O159" si="194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6"/>
        <v>0</v>
      </c>
      <c r="D153" s="219"/>
      <c r="E153" s="367"/>
      <c r="F153" s="384">
        <f t="shared" si="191"/>
        <v>0</v>
      </c>
      <c r="G153" s="219"/>
      <c r="H153" s="103"/>
      <c r="I153" s="220">
        <f t="shared" si="192"/>
        <v>0</v>
      </c>
      <c r="J153" s="103"/>
      <c r="K153" s="104"/>
      <c r="L153" s="220">
        <f t="shared" si="193"/>
        <v>0</v>
      </c>
      <c r="M153" s="221"/>
      <c r="N153" s="104"/>
      <c r="O153" s="220">
        <f t="shared" si="194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6"/>
        <v>0</v>
      </c>
      <c r="D154" s="219"/>
      <c r="E154" s="367"/>
      <c r="F154" s="384">
        <f t="shared" si="191"/>
        <v>0</v>
      </c>
      <c r="G154" s="219"/>
      <c r="H154" s="103"/>
      <c r="I154" s="220">
        <f t="shared" si="192"/>
        <v>0</v>
      </c>
      <c r="J154" s="103"/>
      <c r="K154" s="104"/>
      <c r="L154" s="220">
        <f t="shared" si="193"/>
        <v>0</v>
      </c>
      <c r="M154" s="221"/>
      <c r="N154" s="104"/>
      <c r="O154" s="220">
        <f t="shared" si="194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6"/>
        <v>0</v>
      </c>
      <c r="D155" s="219"/>
      <c r="E155" s="367"/>
      <c r="F155" s="384">
        <f t="shared" si="191"/>
        <v>0</v>
      </c>
      <c r="G155" s="219"/>
      <c r="H155" s="103"/>
      <c r="I155" s="220">
        <f t="shared" si="192"/>
        <v>0</v>
      </c>
      <c r="J155" s="103"/>
      <c r="K155" s="104"/>
      <c r="L155" s="220">
        <f t="shared" si="193"/>
        <v>0</v>
      </c>
      <c r="M155" s="221"/>
      <c r="N155" s="104"/>
      <c r="O155" s="220">
        <f t="shared" si="194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6"/>
        <v>0</v>
      </c>
      <c r="D156" s="219"/>
      <c r="E156" s="367"/>
      <c r="F156" s="384">
        <f t="shared" si="191"/>
        <v>0</v>
      </c>
      <c r="G156" s="219"/>
      <c r="H156" s="103"/>
      <c r="I156" s="220">
        <f t="shared" si="192"/>
        <v>0</v>
      </c>
      <c r="J156" s="103"/>
      <c r="K156" s="104"/>
      <c r="L156" s="220">
        <f t="shared" si="193"/>
        <v>0</v>
      </c>
      <c r="M156" s="221"/>
      <c r="N156" s="104"/>
      <c r="O156" s="220">
        <f t="shared" si="194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6"/>
        <v>0</v>
      </c>
      <c r="D157" s="219"/>
      <c r="E157" s="367"/>
      <c r="F157" s="384">
        <f t="shared" si="191"/>
        <v>0</v>
      </c>
      <c r="G157" s="219"/>
      <c r="H157" s="103"/>
      <c r="I157" s="220">
        <f t="shared" si="192"/>
        <v>0</v>
      </c>
      <c r="J157" s="103"/>
      <c r="K157" s="104"/>
      <c r="L157" s="220">
        <f t="shared" si="193"/>
        <v>0</v>
      </c>
      <c r="M157" s="221"/>
      <c r="N157" s="104"/>
      <c r="O157" s="220">
        <f t="shared" si="194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6"/>
        <v>0</v>
      </c>
      <c r="D158" s="219"/>
      <c r="E158" s="367"/>
      <c r="F158" s="384">
        <f t="shared" si="191"/>
        <v>0</v>
      </c>
      <c r="G158" s="219"/>
      <c r="H158" s="103"/>
      <c r="I158" s="220">
        <f t="shared" si="192"/>
        <v>0</v>
      </c>
      <c r="J158" s="103"/>
      <c r="K158" s="104"/>
      <c r="L158" s="220">
        <f t="shared" si="193"/>
        <v>0</v>
      </c>
      <c r="M158" s="221"/>
      <c r="N158" s="104"/>
      <c r="O158" s="220">
        <f t="shared" si="194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6"/>
        <v>0</v>
      </c>
      <c r="D159" s="227"/>
      <c r="E159" s="369"/>
      <c r="F159" s="403">
        <f t="shared" si="191"/>
        <v>0</v>
      </c>
      <c r="G159" s="227"/>
      <c r="H159" s="229"/>
      <c r="I159" s="213">
        <f t="shared" si="192"/>
        <v>0</v>
      </c>
      <c r="J159" s="229"/>
      <c r="K159" s="228"/>
      <c r="L159" s="213">
        <f t="shared" si="193"/>
        <v>0</v>
      </c>
      <c r="M159" s="230"/>
      <c r="N159" s="228"/>
      <c r="O159" s="213">
        <f t="shared" si="194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6"/>
        <v>0</v>
      </c>
      <c r="D160" s="210">
        <f>SUM(D161:D162)</f>
        <v>0</v>
      </c>
      <c r="E160" s="365">
        <f t="shared" ref="E160:F160" si="195">SUM(E161:E162)</f>
        <v>0</v>
      </c>
      <c r="F160" s="403">
        <f t="shared" si="195"/>
        <v>0</v>
      </c>
      <c r="G160" s="210">
        <f>SUM(G161:G162)</f>
        <v>0</v>
      </c>
      <c r="H160" s="212">
        <f t="shared" ref="H160:I160" si="196">SUM(H161:H162)</f>
        <v>0</v>
      </c>
      <c r="I160" s="213">
        <f t="shared" si="196"/>
        <v>0</v>
      </c>
      <c r="J160" s="212">
        <f>SUM(J161:J162)</f>
        <v>0</v>
      </c>
      <c r="K160" s="211">
        <f t="shared" ref="K160:L160" si="197">SUM(K161:K162)</f>
        <v>0</v>
      </c>
      <c r="L160" s="213">
        <f t="shared" si="197"/>
        <v>0</v>
      </c>
      <c r="M160" s="160">
        <f>SUM(M161:M162)</f>
        <v>0</v>
      </c>
      <c r="N160" s="211">
        <f t="shared" ref="N160:O160" si="198">SUM(N161:N162)</f>
        <v>0</v>
      </c>
      <c r="O160" s="213">
        <f t="shared" si="198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6"/>
        <v>0</v>
      </c>
      <c r="D161" s="215"/>
      <c r="E161" s="366"/>
      <c r="F161" s="404">
        <f t="shared" ref="F161:F164" si="199">D161+E161</f>
        <v>0</v>
      </c>
      <c r="G161" s="215"/>
      <c r="H161" s="93"/>
      <c r="I161" s="216">
        <f t="shared" ref="I161:I164" si="200">G161+H161</f>
        <v>0</v>
      </c>
      <c r="J161" s="93"/>
      <c r="K161" s="94"/>
      <c r="L161" s="216">
        <f t="shared" ref="L161:L164" si="201">J161+K161</f>
        <v>0</v>
      </c>
      <c r="M161" s="217"/>
      <c r="N161" s="94"/>
      <c r="O161" s="216">
        <f t="shared" ref="O161:O164" si="202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6"/>
        <v>0</v>
      </c>
      <c r="D162" s="219"/>
      <c r="E162" s="367"/>
      <c r="F162" s="384">
        <f t="shared" si="199"/>
        <v>0</v>
      </c>
      <c r="G162" s="219"/>
      <c r="H162" s="103"/>
      <c r="I162" s="220">
        <f t="shared" si="200"/>
        <v>0</v>
      </c>
      <c r="J162" s="103"/>
      <c r="K162" s="104"/>
      <c r="L162" s="220">
        <f t="shared" si="201"/>
        <v>0</v>
      </c>
      <c r="M162" s="221"/>
      <c r="N162" s="104"/>
      <c r="O162" s="220">
        <f t="shared" si="202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6"/>
        <v>0</v>
      </c>
      <c r="D163" s="227"/>
      <c r="E163" s="369"/>
      <c r="F163" s="403">
        <f t="shared" si="199"/>
        <v>0</v>
      </c>
      <c r="G163" s="227"/>
      <c r="H163" s="229"/>
      <c r="I163" s="213">
        <f t="shared" si="200"/>
        <v>0</v>
      </c>
      <c r="J163" s="229"/>
      <c r="K163" s="228"/>
      <c r="L163" s="213">
        <f t="shared" si="201"/>
        <v>0</v>
      </c>
      <c r="M163" s="230"/>
      <c r="N163" s="228"/>
      <c r="O163" s="213">
        <f t="shared" si="202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6"/>
        <v>0</v>
      </c>
      <c r="D164" s="241"/>
      <c r="E164" s="371"/>
      <c r="F164" s="386">
        <f t="shared" si="199"/>
        <v>0</v>
      </c>
      <c r="G164" s="241"/>
      <c r="H164" s="243"/>
      <c r="I164" s="204">
        <f t="shared" si="200"/>
        <v>0</v>
      </c>
      <c r="J164" s="243"/>
      <c r="K164" s="242"/>
      <c r="L164" s="204">
        <f t="shared" si="201"/>
        <v>0</v>
      </c>
      <c r="M164" s="244"/>
      <c r="N164" s="242"/>
      <c r="O164" s="204">
        <f t="shared" si="202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6"/>
        <v>0</v>
      </c>
      <c r="D165" s="203">
        <f>SUM(D166,D171)</f>
        <v>0</v>
      </c>
      <c r="E165" s="364">
        <f t="shared" ref="E165:O165" si="203">SUM(E166,E171)</f>
        <v>0</v>
      </c>
      <c r="F165" s="386">
        <f t="shared" si="203"/>
        <v>0</v>
      </c>
      <c r="G165" s="203">
        <f t="shared" si="203"/>
        <v>0</v>
      </c>
      <c r="H165" s="84">
        <f t="shared" si="203"/>
        <v>0</v>
      </c>
      <c r="I165" s="204">
        <f t="shared" si="203"/>
        <v>0</v>
      </c>
      <c r="J165" s="84">
        <f t="shared" si="203"/>
        <v>0</v>
      </c>
      <c r="K165" s="85">
        <f t="shared" si="203"/>
        <v>0</v>
      </c>
      <c r="L165" s="204">
        <f t="shared" si="203"/>
        <v>0</v>
      </c>
      <c r="M165" s="205">
        <f t="shared" si="203"/>
        <v>0</v>
      </c>
      <c r="N165" s="206">
        <f t="shared" si="203"/>
        <v>0</v>
      </c>
      <c r="O165" s="207">
        <f t="shared" si="203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6"/>
        <v>0</v>
      </c>
      <c r="D166" s="233">
        <f>SUM(D167:D170)</f>
        <v>0</v>
      </c>
      <c r="E166" s="370">
        <f t="shared" ref="E166:O166" si="204">SUM(E167:E170)</f>
        <v>0</v>
      </c>
      <c r="F166" s="404">
        <f t="shared" si="204"/>
        <v>0</v>
      </c>
      <c r="G166" s="233">
        <f t="shared" si="204"/>
        <v>0</v>
      </c>
      <c r="H166" s="235">
        <f t="shared" si="204"/>
        <v>0</v>
      </c>
      <c r="I166" s="216">
        <f t="shared" si="204"/>
        <v>0</v>
      </c>
      <c r="J166" s="235">
        <f t="shared" si="204"/>
        <v>0</v>
      </c>
      <c r="K166" s="234">
        <f t="shared" si="204"/>
        <v>0</v>
      </c>
      <c r="L166" s="216">
        <f t="shared" si="204"/>
        <v>0</v>
      </c>
      <c r="M166" s="109">
        <f t="shared" si="204"/>
        <v>0</v>
      </c>
      <c r="N166" s="245">
        <f t="shared" si="204"/>
        <v>0</v>
      </c>
      <c r="O166" s="246">
        <f t="shared" si="204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6"/>
        <v>0</v>
      </c>
      <c r="D167" s="219"/>
      <c r="E167" s="367"/>
      <c r="F167" s="384">
        <f t="shared" ref="F167:F172" si="205">D167+E167</f>
        <v>0</v>
      </c>
      <c r="G167" s="219"/>
      <c r="H167" s="103"/>
      <c r="I167" s="220">
        <f t="shared" ref="I167:I172" si="206">G167+H167</f>
        <v>0</v>
      </c>
      <c r="J167" s="103"/>
      <c r="K167" s="104"/>
      <c r="L167" s="220">
        <f t="shared" ref="L167:L172" si="207">J167+K167</f>
        <v>0</v>
      </c>
      <c r="M167" s="221"/>
      <c r="N167" s="104"/>
      <c r="O167" s="220">
        <f t="shared" ref="O167:O172" si="208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6"/>
        <v>0</v>
      </c>
      <c r="D168" s="219"/>
      <c r="E168" s="367"/>
      <c r="F168" s="384">
        <f t="shared" si="205"/>
        <v>0</v>
      </c>
      <c r="G168" s="219"/>
      <c r="H168" s="103"/>
      <c r="I168" s="220">
        <f t="shared" si="206"/>
        <v>0</v>
      </c>
      <c r="J168" s="103"/>
      <c r="K168" s="104"/>
      <c r="L168" s="220">
        <f t="shared" si="207"/>
        <v>0</v>
      </c>
      <c r="M168" s="221"/>
      <c r="N168" s="104"/>
      <c r="O168" s="220">
        <f t="shared" si="208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6"/>
        <v>0</v>
      </c>
      <c r="D169" s="219"/>
      <c r="E169" s="367"/>
      <c r="F169" s="384">
        <f t="shared" si="205"/>
        <v>0</v>
      </c>
      <c r="G169" s="219"/>
      <c r="H169" s="103"/>
      <c r="I169" s="220">
        <f t="shared" si="206"/>
        <v>0</v>
      </c>
      <c r="J169" s="103"/>
      <c r="K169" s="104"/>
      <c r="L169" s="220">
        <f t="shared" si="207"/>
        <v>0</v>
      </c>
      <c r="M169" s="221"/>
      <c r="N169" s="104"/>
      <c r="O169" s="220">
        <f t="shared" si="208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6"/>
        <v>0</v>
      </c>
      <c r="D170" s="219"/>
      <c r="E170" s="367"/>
      <c r="F170" s="384">
        <f t="shared" si="205"/>
        <v>0</v>
      </c>
      <c r="G170" s="219"/>
      <c r="H170" s="103"/>
      <c r="I170" s="220">
        <f t="shared" si="206"/>
        <v>0</v>
      </c>
      <c r="J170" s="103"/>
      <c r="K170" s="104"/>
      <c r="L170" s="220">
        <f t="shared" si="207"/>
        <v>0</v>
      </c>
      <c r="M170" s="221"/>
      <c r="N170" s="104"/>
      <c r="O170" s="220">
        <f t="shared" si="208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6"/>
        <v>0</v>
      </c>
      <c r="D171" s="219"/>
      <c r="E171" s="367"/>
      <c r="F171" s="384">
        <f t="shared" si="205"/>
        <v>0</v>
      </c>
      <c r="G171" s="219"/>
      <c r="H171" s="103"/>
      <c r="I171" s="220">
        <f t="shared" si="206"/>
        <v>0</v>
      </c>
      <c r="J171" s="103"/>
      <c r="K171" s="104"/>
      <c r="L171" s="220">
        <f t="shared" si="207"/>
        <v>0</v>
      </c>
      <c r="M171" s="221"/>
      <c r="N171" s="104"/>
      <c r="O171" s="220">
        <f t="shared" si="208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6"/>
        <v>0</v>
      </c>
      <c r="D172" s="49"/>
      <c r="E172" s="344"/>
      <c r="F172" s="383">
        <f t="shared" si="205"/>
        <v>0</v>
      </c>
      <c r="G172" s="49"/>
      <c r="H172" s="51"/>
      <c r="I172" s="52">
        <f t="shared" si="206"/>
        <v>0</v>
      </c>
      <c r="J172" s="51"/>
      <c r="K172" s="50"/>
      <c r="L172" s="52">
        <f t="shared" si="207"/>
        <v>0</v>
      </c>
      <c r="M172" s="53"/>
      <c r="N172" s="50"/>
      <c r="O172" s="52">
        <f t="shared" si="208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6"/>
        <v>0</v>
      </c>
      <c r="D173" s="197">
        <f>SUM(D174,D184)</f>
        <v>0</v>
      </c>
      <c r="E173" s="363">
        <f t="shared" ref="E173:F173" si="209">SUM(E174,E184)</f>
        <v>0</v>
      </c>
      <c r="F173" s="402">
        <f t="shared" si="209"/>
        <v>0</v>
      </c>
      <c r="G173" s="197">
        <f>SUM(G174,G184)</f>
        <v>0</v>
      </c>
      <c r="H173" s="199">
        <f t="shared" ref="H173:I173" si="210">SUM(H174,H184)</f>
        <v>0</v>
      </c>
      <c r="I173" s="200">
        <f t="shared" si="210"/>
        <v>0</v>
      </c>
      <c r="J173" s="199">
        <f>SUM(J174,J184)</f>
        <v>0</v>
      </c>
      <c r="K173" s="198">
        <f t="shared" ref="K173:L173" si="211">SUM(K174,K184)</f>
        <v>0</v>
      </c>
      <c r="L173" s="200">
        <f t="shared" si="211"/>
        <v>0</v>
      </c>
      <c r="M173" s="196">
        <f>SUM(M174,M184)</f>
        <v>0</v>
      </c>
      <c r="N173" s="198">
        <f t="shared" ref="N173:O173" si="212">SUM(N174,N184)</f>
        <v>0</v>
      </c>
      <c r="O173" s="200">
        <f t="shared" si="212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6"/>
        <v>0</v>
      </c>
      <c r="D174" s="203">
        <f>SUM(D175,D179)</f>
        <v>0</v>
      </c>
      <c r="E174" s="364">
        <f t="shared" ref="E174:O174" si="213">SUM(E175,E179)</f>
        <v>0</v>
      </c>
      <c r="F174" s="386">
        <f t="shared" si="213"/>
        <v>0</v>
      </c>
      <c r="G174" s="203">
        <f t="shared" si="213"/>
        <v>0</v>
      </c>
      <c r="H174" s="84">
        <f t="shared" si="213"/>
        <v>0</v>
      </c>
      <c r="I174" s="204">
        <f t="shared" si="213"/>
        <v>0</v>
      </c>
      <c r="J174" s="84">
        <f t="shared" si="213"/>
        <v>0</v>
      </c>
      <c r="K174" s="85">
        <f t="shared" si="213"/>
        <v>0</v>
      </c>
      <c r="L174" s="204">
        <f t="shared" si="213"/>
        <v>0</v>
      </c>
      <c r="M174" s="205">
        <f t="shared" si="213"/>
        <v>0</v>
      </c>
      <c r="N174" s="206">
        <f t="shared" si="213"/>
        <v>0</v>
      </c>
      <c r="O174" s="207">
        <f t="shared" si="213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6"/>
        <v>0</v>
      </c>
      <c r="D175" s="233">
        <f>SUM(D176:D178)</f>
        <v>0</v>
      </c>
      <c r="E175" s="370">
        <f t="shared" ref="E175:F175" si="214">SUM(E176:E178)</f>
        <v>0</v>
      </c>
      <c r="F175" s="404">
        <f t="shared" si="214"/>
        <v>0</v>
      </c>
      <c r="G175" s="233">
        <f>SUM(G176:G178)</f>
        <v>0</v>
      </c>
      <c r="H175" s="235">
        <f t="shared" ref="H175:I175" si="215">SUM(H176:H178)</f>
        <v>0</v>
      </c>
      <c r="I175" s="216">
        <f t="shared" si="215"/>
        <v>0</v>
      </c>
      <c r="J175" s="235">
        <f>SUM(J176:J178)</f>
        <v>0</v>
      </c>
      <c r="K175" s="234">
        <f t="shared" ref="K175:L175" si="216">SUM(K176:K178)</f>
        <v>0</v>
      </c>
      <c r="L175" s="216">
        <f t="shared" si="216"/>
        <v>0</v>
      </c>
      <c r="M175" s="88">
        <f>SUM(M176:M178)</f>
        <v>0</v>
      </c>
      <c r="N175" s="234">
        <f t="shared" ref="N175:O175" si="217">SUM(N176:N178)</f>
        <v>0</v>
      </c>
      <c r="O175" s="216">
        <f t="shared" si="217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6"/>
        <v>0</v>
      </c>
      <c r="D176" s="219"/>
      <c r="E176" s="367"/>
      <c r="F176" s="384">
        <f t="shared" ref="F176:F178" si="218">D176+E176</f>
        <v>0</v>
      </c>
      <c r="G176" s="219"/>
      <c r="H176" s="103"/>
      <c r="I176" s="220">
        <f t="shared" ref="I176:I178" si="219">G176+H176</f>
        <v>0</v>
      </c>
      <c r="J176" s="103"/>
      <c r="K176" s="104"/>
      <c r="L176" s="220">
        <f t="shared" ref="L176:L178" si="220">J176+K176</f>
        <v>0</v>
      </c>
      <c r="M176" s="221"/>
      <c r="N176" s="104"/>
      <c r="O176" s="220">
        <f t="shared" ref="O176:O178" si="221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6"/>
        <v>0</v>
      </c>
      <c r="D177" s="219"/>
      <c r="E177" s="367"/>
      <c r="F177" s="384">
        <f t="shared" si="218"/>
        <v>0</v>
      </c>
      <c r="G177" s="219"/>
      <c r="H177" s="103"/>
      <c r="I177" s="220">
        <f t="shared" si="219"/>
        <v>0</v>
      </c>
      <c r="J177" s="103"/>
      <c r="K177" s="104"/>
      <c r="L177" s="220">
        <f t="shared" si="220"/>
        <v>0</v>
      </c>
      <c r="M177" s="221"/>
      <c r="N177" s="104"/>
      <c r="O177" s="220">
        <f t="shared" si="221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6"/>
        <v>0</v>
      </c>
      <c r="D178" s="219"/>
      <c r="E178" s="367"/>
      <c r="F178" s="384">
        <f t="shared" si="218"/>
        <v>0</v>
      </c>
      <c r="G178" s="219"/>
      <c r="H178" s="103"/>
      <c r="I178" s="220">
        <f t="shared" si="219"/>
        <v>0</v>
      </c>
      <c r="J178" s="103"/>
      <c r="K178" s="104"/>
      <c r="L178" s="220">
        <f t="shared" si="220"/>
        <v>0</v>
      </c>
      <c r="M178" s="221"/>
      <c r="N178" s="104"/>
      <c r="O178" s="220">
        <f t="shared" si="221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6"/>
        <v>0</v>
      </c>
      <c r="D179" s="233">
        <f>SUM(D180:D183)</f>
        <v>0</v>
      </c>
      <c r="E179" s="370">
        <f t="shared" ref="E179:O179" si="222">SUM(E180:E183)</f>
        <v>0</v>
      </c>
      <c r="F179" s="404">
        <f t="shared" si="222"/>
        <v>0</v>
      </c>
      <c r="G179" s="233">
        <f t="shared" si="222"/>
        <v>0</v>
      </c>
      <c r="H179" s="235">
        <f t="shared" si="222"/>
        <v>0</v>
      </c>
      <c r="I179" s="216">
        <f t="shared" si="222"/>
        <v>0</v>
      </c>
      <c r="J179" s="235">
        <f t="shared" si="222"/>
        <v>0</v>
      </c>
      <c r="K179" s="234">
        <f t="shared" si="222"/>
        <v>0</v>
      </c>
      <c r="L179" s="216">
        <f t="shared" si="222"/>
        <v>0</v>
      </c>
      <c r="M179" s="250">
        <f t="shared" si="222"/>
        <v>0</v>
      </c>
      <c r="N179" s="251">
        <f t="shared" si="222"/>
        <v>0</v>
      </c>
      <c r="O179" s="252">
        <f t="shared" si="222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6"/>
        <v>0</v>
      </c>
      <c r="D180" s="219"/>
      <c r="E180" s="367"/>
      <c r="F180" s="384">
        <f t="shared" ref="F180:F183" si="223">D180+E180</f>
        <v>0</v>
      </c>
      <c r="G180" s="219"/>
      <c r="H180" s="103"/>
      <c r="I180" s="220">
        <f t="shared" ref="I180:I183" si="224">G180+H180</f>
        <v>0</v>
      </c>
      <c r="J180" s="103"/>
      <c r="K180" s="104"/>
      <c r="L180" s="220">
        <f t="shared" ref="L180:L183" si="225">J180+K180</f>
        <v>0</v>
      </c>
      <c r="M180" s="221"/>
      <c r="N180" s="104"/>
      <c r="O180" s="220">
        <f t="shared" ref="O180:O183" si="226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6"/>
        <v>0</v>
      </c>
      <c r="D181" s="219"/>
      <c r="E181" s="367"/>
      <c r="F181" s="384">
        <f t="shared" si="223"/>
        <v>0</v>
      </c>
      <c r="G181" s="219"/>
      <c r="H181" s="103"/>
      <c r="I181" s="220">
        <f t="shared" si="224"/>
        <v>0</v>
      </c>
      <c r="J181" s="103"/>
      <c r="K181" s="104"/>
      <c r="L181" s="220">
        <f t="shared" si="225"/>
        <v>0</v>
      </c>
      <c r="M181" s="221"/>
      <c r="N181" s="104"/>
      <c r="O181" s="220">
        <f t="shared" si="226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6"/>
        <v>0</v>
      </c>
      <c r="D182" s="219"/>
      <c r="E182" s="367"/>
      <c r="F182" s="384">
        <f t="shared" si="223"/>
        <v>0</v>
      </c>
      <c r="G182" s="219"/>
      <c r="H182" s="103"/>
      <c r="I182" s="220">
        <f t="shared" si="224"/>
        <v>0</v>
      </c>
      <c r="J182" s="103"/>
      <c r="K182" s="104"/>
      <c r="L182" s="220">
        <f t="shared" si="225"/>
        <v>0</v>
      </c>
      <c r="M182" s="221"/>
      <c r="N182" s="104"/>
      <c r="O182" s="220">
        <f t="shared" si="226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6"/>
        <v>0</v>
      </c>
      <c r="D183" s="255"/>
      <c r="E183" s="372"/>
      <c r="F183" s="405">
        <f t="shared" si="223"/>
        <v>0</v>
      </c>
      <c r="G183" s="255"/>
      <c r="H183" s="257"/>
      <c r="I183" s="252">
        <f t="shared" si="224"/>
        <v>0</v>
      </c>
      <c r="J183" s="257"/>
      <c r="K183" s="256"/>
      <c r="L183" s="252">
        <f t="shared" si="225"/>
        <v>0</v>
      </c>
      <c r="M183" s="258"/>
      <c r="N183" s="256"/>
      <c r="O183" s="252">
        <f t="shared" si="226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6"/>
        <v>0</v>
      </c>
      <c r="D184" s="260">
        <f>SUM(D185:D186)</f>
        <v>0</v>
      </c>
      <c r="E184" s="373">
        <f t="shared" ref="E184:O184" si="227">SUM(E185:E186)</f>
        <v>0</v>
      </c>
      <c r="F184" s="406">
        <f t="shared" si="227"/>
        <v>0</v>
      </c>
      <c r="G184" s="260">
        <f t="shared" si="227"/>
        <v>0</v>
      </c>
      <c r="H184" s="261">
        <f t="shared" si="227"/>
        <v>0</v>
      </c>
      <c r="I184" s="207">
        <f t="shared" si="227"/>
        <v>0</v>
      </c>
      <c r="J184" s="261">
        <f t="shared" si="227"/>
        <v>0</v>
      </c>
      <c r="K184" s="206">
        <f t="shared" si="227"/>
        <v>0</v>
      </c>
      <c r="L184" s="207">
        <f t="shared" si="227"/>
        <v>0</v>
      </c>
      <c r="M184" s="205">
        <f t="shared" si="227"/>
        <v>0</v>
      </c>
      <c r="N184" s="206">
        <f t="shared" si="227"/>
        <v>0</v>
      </c>
      <c r="O184" s="207">
        <f t="shared" si="227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6"/>
        <v>0</v>
      </c>
      <c r="D185" s="227"/>
      <c r="E185" s="369"/>
      <c r="F185" s="403">
        <f t="shared" ref="F185:F186" si="228">D185+E185</f>
        <v>0</v>
      </c>
      <c r="G185" s="227"/>
      <c r="H185" s="229"/>
      <c r="I185" s="213">
        <f t="shared" ref="I185:I186" si="229">G185+H185</f>
        <v>0</v>
      </c>
      <c r="J185" s="229"/>
      <c r="K185" s="228"/>
      <c r="L185" s="213">
        <f t="shared" ref="L185:L186" si="230">J185+K185</f>
        <v>0</v>
      </c>
      <c r="M185" s="230"/>
      <c r="N185" s="228"/>
      <c r="O185" s="213">
        <f t="shared" ref="O185:O186" si="231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6"/>
        <v>0</v>
      </c>
      <c r="D186" s="215"/>
      <c r="E186" s="366"/>
      <c r="F186" s="404">
        <f t="shared" si="228"/>
        <v>0</v>
      </c>
      <c r="G186" s="215"/>
      <c r="H186" s="93"/>
      <c r="I186" s="216">
        <f t="shared" si="229"/>
        <v>0</v>
      </c>
      <c r="J186" s="93"/>
      <c r="K186" s="94"/>
      <c r="L186" s="216">
        <f t="shared" si="230"/>
        <v>0</v>
      </c>
      <c r="M186" s="217"/>
      <c r="N186" s="94"/>
      <c r="O186" s="216">
        <f t="shared" si="231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6"/>
        <v>0</v>
      </c>
      <c r="D187" s="197">
        <f>SUM(D188,D191)</f>
        <v>0</v>
      </c>
      <c r="E187" s="363">
        <f t="shared" ref="E187:F187" si="232">SUM(E188,E191)</f>
        <v>0</v>
      </c>
      <c r="F187" s="402">
        <f t="shared" si="232"/>
        <v>0</v>
      </c>
      <c r="G187" s="197">
        <f>SUM(G188,G191)</f>
        <v>0</v>
      </c>
      <c r="H187" s="199">
        <f t="shared" ref="H187:I187" si="233">SUM(H188,H191)</f>
        <v>0</v>
      </c>
      <c r="I187" s="200">
        <f t="shared" si="233"/>
        <v>0</v>
      </c>
      <c r="J187" s="199">
        <f>SUM(J188,J191)</f>
        <v>0</v>
      </c>
      <c r="K187" s="198">
        <f t="shared" ref="K187:L187" si="234">SUM(K188,K191)</f>
        <v>0</v>
      </c>
      <c r="L187" s="200">
        <f t="shared" si="234"/>
        <v>0</v>
      </c>
      <c r="M187" s="196">
        <f>SUM(M188,M191)</f>
        <v>0</v>
      </c>
      <c r="N187" s="198">
        <f t="shared" ref="N187:O187" si="235">SUM(N188,N191)</f>
        <v>0</v>
      </c>
      <c r="O187" s="200">
        <f t="shared" si="235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6"/>
        <v>0</v>
      </c>
      <c r="D188" s="203">
        <f>SUM(D189,D190)</f>
        <v>0</v>
      </c>
      <c r="E188" s="364">
        <f t="shared" ref="E188:F188" si="236">SUM(E189,E190)</f>
        <v>0</v>
      </c>
      <c r="F188" s="386">
        <f t="shared" si="236"/>
        <v>0</v>
      </c>
      <c r="G188" s="203">
        <f>SUM(G189,G190)</f>
        <v>0</v>
      </c>
      <c r="H188" s="84">
        <f t="shared" ref="H188:I188" si="237">SUM(H189,H190)</f>
        <v>0</v>
      </c>
      <c r="I188" s="204">
        <f t="shared" si="237"/>
        <v>0</v>
      </c>
      <c r="J188" s="84">
        <f>SUM(J189,J190)</f>
        <v>0</v>
      </c>
      <c r="K188" s="85">
        <f t="shared" ref="K188:L188" si="238">SUM(K189,K190)</f>
        <v>0</v>
      </c>
      <c r="L188" s="204">
        <f t="shared" si="238"/>
        <v>0</v>
      </c>
      <c r="M188" s="76">
        <f>SUM(M189,M190)</f>
        <v>0</v>
      </c>
      <c r="N188" s="85">
        <f t="shared" ref="N188:O188" si="239">SUM(N189,N190)</f>
        <v>0</v>
      </c>
      <c r="O188" s="204">
        <f t="shared" si="239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6"/>
        <v>0</v>
      </c>
      <c r="D189" s="215"/>
      <c r="E189" s="366"/>
      <c r="F189" s="404">
        <f t="shared" ref="F189:F190" si="240">D189+E189</f>
        <v>0</v>
      </c>
      <c r="G189" s="215"/>
      <c r="H189" s="93"/>
      <c r="I189" s="216">
        <f t="shared" ref="I189:I190" si="241">G189+H189</f>
        <v>0</v>
      </c>
      <c r="J189" s="93"/>
      <c r="K189" s="94"/>
      <c r="L189" s="216">
        <f t="shared" ref="L189:L190" si="242">J189+K189</f>
        <v>0</v>
      </c>
      <c r="M189" s="217"/>
      <c r="N189" s="94"/>
      <c r="O189" s="216">
        <f t="shared" ref="O189:O190" si="243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6"/>
        <v>0</v>
      </c>
      <c r="D190" s="219"/>
      <c r="E190" s="367"/>
      <c r="F190" s="384">
        <f t="shared" si="240"/>
        <v>0</v>
      </c>
      <c r="G190" s="219"/>
      <c r="H190" s="103"/>
      <c r="I190" s="220">
        <f t="shared" si="241"/>
        <v>0</v>
      </c>
      <c r="J190" s="103"/>
      <c r="K190" s="104"/>
      <c r="L190" s="220">
        <f t="shared" si="242"/>
        <v>0</v>
      </c>
      <c r="M190" s="221"/>
      <c r="N190" s="104"/>
      <c r="O190" s="220">
        <f t="shared" si="243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6"/>
        <v>0</v>
      </c>
      <c r="D191" s="203">
        <f>SUM(D192)</f>
        <v>0</v>
      </c>
      <c r="E191" s="364">
        <f t="shared" ref="E191:F191" si="244">SUM(E192)</f>
        <v>0</v>
      </c>
      <c r="F191" s="386">
        <f t="shared" si="244"/>
        <v>0</v>
      </c>
      <c r="G191" s="203">
        <f>SUM(G192)</f>
        <v>0</v>
      </c>
      <c r="H191" s="84">
        <f t="shared" ref="H191:I191" si="245">SUM(H192)</f>
        <v>0</v>
      </c>
      <c r="I191" s="204">
        <f t="shared" si="245"/>
        <v>0</v>
      </c>
      <c r="J191" s="84">
        <f>SUM(J192)</f>
        <v>0</v>
      </c>
      <c r="K191" s="85">
        <f t="shared" ref="K191:L191" si="246">SUM(K192)</f>
        <v>0</v>
      </c>
      <c r="L191" s="204">
        <f t="shared" si="246"/>
        <v>0</v>
      </c>
      <c r="M191" s="76">
        <f>SUM(M192)</f>
        <v>0</v>
      </c>
      <c r="N191" s="85">
        <f t="shared" ref="N191:O191" si="247">SUM(N192)</f>
        <v>0</v>
      </c>
      <c r="O191" s="204">
        <f t="shared" si="247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6"/>
        <v>0</v>
      </c>
      <c r="D192" s="233">
        <f>SUM(D193:D193)</f>
        <v>0</v>
      </c>
      <c r="E192" s="370">
        <f t="shared" ref="E192:F192" si="248">SUM(E193:E193)</f>
        <v>0</v>
      </c>
      <c r="F192" s="404">
        <f t="shared" si="248"/>
        <v>0</v>
      </c>
      <c r="G192" s="233">
        <f>SUM(G193:G193)</f>
        <v>0</v>
      </c>
      <c r="H192" s="235">
        <f t="shared" ref="H192:I192" si="249">SUM(H193:H193)</f>
        <v>0</v>
      </c>
      <c r="I192" s="216">
        <f t="shared" si="249"/>
        <v>0</v>
      </c>
      <c r="J192" s="235">
        <f>SUM(J193:J193)</f>
        <v>0</v>
      </c>
      <c r="K192" s="234">
        <f t="shared" ref="K192:L192" si="250">SUM(K193:K193)</f>
        <v>0</v>
      </c>
      <c r="L192" s="216">
        <f t="shared" si="250"/>
        <v>0</v>
      </c>
      <c r="M192" s="88">
        <f>SUM(M193:M193)</f>
        <v>0</v>
      </c>
      <c r="N192" s="234">
        <f t="shared" ref="N192:O192" si="251">SUM(N193:N193)</f>
        <v>0</v>
      </c>
      <c r="O192" s="216">
        <f t="shared" si="251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6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hidden="1" x14ac:dyDescent="0.25">
      <c r="A194" s="264"/>
      <c r="B194" s="21" t="s">
        <v>210</v>
      </c>
      <c r="C194" s="189">
        <f t="shared" si="186"/>
        <v>0</v>
      </c>
      <c r="D194" s="190">
        <f>SUM(D195,D230,D269)</f>
        <v>0</v>
      </c>
      <c r="E194" s="362">
        <f t="shared" ref="E194:F194" si="252">SUM(E195,E230,E269)</f>
        <v>0</v>
      </c>
      <c r="F194" s="401">
        <f t="shared" si="252"/>
        <v>0</v>
      </c>
      <c r="G194" s="190">
        <f>SUM(G195,G230,G269)</f>
        <v>0</v>
      </c>
      <c r="H194" s="192">
        <f t="shared" ref="H194:I194" si="253">SUM(H195,H230,H269)</f>
        <v>0</v>
      </c>
      <c r="I194" s="193">
        <f t="shared" si="253"/>
        <v>0</v>
      </c>
      <c r="J194" s="192">
        <f>SUM(J195,J230,J269)</f>
        <v>0</v>
      </c>
      <c r="K194" s="191">
        <f t="shared" ref="K194:L194" si="254">SUM(K195,K230,K269)</f>
        <v>0</v>
      </c>
      <c r="L194" s="193">
        <f t="shared" si="254"/>
        <v>0</v>
      </c>
      <c r="M194" s="265">
        <f>SUM(M195,M230,M269)</f>
        <v>0</v>
      </c>
      <c r="N194" s="266">
        <f t="shared" ref="N194:O194" si="255">SUM(N195,N230,N269)</f>
        <v>0</v>
      </c>
      <c r="O194" s="267">
        <f t="shared" si="255"/>
        <v>0</v>
      </c>
      <c r="P194" s="268"/>
    </row>
    <row r="195" spans="1:16" hidden="1" x14ac:dyDescent="0.25">
      <c r="A195" s="195">
        <v>5000</v>
      </c>
      <c r="B195" s="195" t="s">
        <v>211</v>
      </c>
      <c r="C195" s="196">
        <f t="shared" si="186"/>
        <v>0</v>
      </c>
      <c r="D195" s="197">
        <f>D196+D204</f>
        <v>0</v>
      </c>
      <c r="E195" s="363">
        <f t="shared" ref="E195:F195" si="256">E196+E204</f>
        <v>0</v>
      </c>
      <c r="F195" s="402">
        <f t="shared" si="256"/>
        <v>0</v>
      </c>
      <c r="G195" s="197">
        <f>G196+G204</f>
        <v>0</v>
      </c>
      <c r="H195" s="199">
        <f t="shared" ref="H195:I195" si="257">H196+H204</f>
        <v>0</v>
      </c>
      <c r="I195" s="200">
        <f t="shared" si="257"/>
        <v>0</v>
      </c>
      <c r="J195" s="199">
        <f>J196+J204</f>
        <v>0</v>
      </c>
      <c r="K195" s="198">
        <f t="shared" ref="K195:L195" si="258">K196+K204</f>
        <v>0</v>
      </c>
      <c r="L195" s="200">
        <f t="shared" si="258"/>
        <v>0</v>
      </c>
      <c r="M195" s="196">
        <f>M196+M204</f>
        <v>0</v>
      </c>
      <c r="N195" s="198">
        <f t="shared" ref="N195:O195" si="259">N196+N204</f>
        <v>0</v>
      </c>
      <c r="O195" s="200">
        <f t="shared" si="259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6"/>
        <v>0</v>
      </c>
      <c r="D196" s="203">
        <f>D197+D198+D201+D202+D203</f>
        <v>0</v>
      </c>
      <c r="E196" s="364">
        <f t="shared" ref="E196:F196" si="260">E197+E198+E201+E202+E203</f>
        <v>0</v>
      </c>
      <c r="F196" s="386">
        <f t="shared" si="260"/>
        <v>0</v>
      </c>
      <c r="G196" s="203">
        <f>G197+G198+G201+G202+G203</f>
        <v>0</v>
      </c>
      <c r="H196" s="84">
        <f t="shared" ref="H196:I196" si="261">H197+H198+H201+H202+H203</f>
        <v>0</v>
      </c>
      <c r="I196" s="204">
        <f t="shared" si="261"/>
        <v>0</v>
      </c>
      <c r="J196" s="84">
        <f>J197+J198+J201+J202+J203</f>
        <v>0</v>
      </c>
      <c r="K196" s="85">
        <f t="shared" ref="K196:L196" si="262">K197+K198+K201+K202+K203</f>
        <v>0</v>
      </c>
      <c r="L196" s="204">
        <f t="shared" si="262"/>
        <v>0</v>
      </c>
      <c r="M196" s="76">
        <f>M197+M198+M201+M202+M203</f>
        <v>0</v>
      </c>
      <c r="N196" s="85">
        <f t="shared" ref="N196:O196" si="263">N197+N198+N201+N202+N203</f>
        <v>0</v>
      </c>
      <c r="O196" s="204">
        <f t="shared" si="263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6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6"/>
        <v>0</v>
      </c>
      <c r="D198" s="224">
        <f>D199+D200</f>
        <v>0</v>
      </c>
      <c r="E198" s="368">
        <f t="shared" ref="E198:F198" si="264">E199+E200</f>
        <v>0</v>
      </c>
      <c r="F198" s="384">
        <f t="shared" si="264"/>
        <v>0</v>
      </c>
      <c r="G198" s="224">
        <f>G199+G200</f>
        <v>0</v>
      </c>
      <c r="H198" s="226">
        <f t="shared" ref="H198:I198" si="265">H199+H200</f>
        <v>0</v>
      </c>
      <c r="I198" s="220">
        <f t="shared" si="265"/>
        <v>0</v>
      </c>
      <c r="J198" s="226">
        <f>J199+J200</f>
        <v>0</v>
      </c>
      <c r="K198" s="225">
        <f t="shared" ref="K198:L198" si="266">K199+K200</f>
        <v>0</v>
      </c>
      <c r="L198" s="220">
        <f t="shared" si="266"/>
        <v>0</v>
      </c>
      <c r="M198" s="98">
        <f>M199+M200</f>
        <v>0</v>
      </c>
      <c r="N198" s="225">
        <f t="shared" ref="N198:O198" si="267">N199+N200</f>
        <v>0</v>
      </c>
      <c r="O198" s="220">
        <f t="shared" si="267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6"/>
        <v>0</v>
      </c>
      <c r="D199" s="219"/>
      <c r="E199" s="367"/>
      <c r="F199" s="384">
        <f t="shared" ref="F199:F203" si="268">D199+E199</f>
        <v>0</v>
      </c>
      <c r="G199" s="219"/>
      <c r="H199" s="103"/>
      <c r="I199" s="220">
        <f t="shared" ref="I199:I203" si="269">G199+H199</f>
        <v>0</v>
      </c>
      <c r="J199" s="103"/>
      <c r="K199" s="104"/>
      <c r="L199" s="220">
        <f t="shared" ref="L199:L203" si="270">J199+K199</f>
        <v>0</v>
      </c>
      <c r="M199" s="221"/>
      <c r="N199" s="104"/>
      <c r="O199" s="220">
        <f t="shared" ref="O199:O203" si="271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6"/>
        <v>0</v>
      </c>
      <c r="D200" s="219"/>
      <c r="E200" s="367"/>
      <c r="F200" s="384">
        <f t="shared" si="268"/>
        <v>0</v>
      </c>
      <c r="G200" s="219"/>
      <c r="H200" s="103"/>
      <c r="I200" s="220">
        <f t="shared" si="269"/>
        <v>0</v>
      </c>
      <c r="J200" s="103"/>
      <c r="K200" s="104"/>
      <c r="L200" s="220">
        <f t="shared" si="270"/>
        <v>0</v>
      </c>
      <c r="M200" s="221"/>
      <c r="N200" s="104"/>
      <c r="O200" s="220">
        <f t="shared" si="271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6"/>
        <v>0</v>
      </c>
      <c r="D201" s="219"/>
      <c r="E201" s="367"/>
      <c r="F201" s="384">
        <f t="shared" si="268"/>
        <v>0</v>
      </c>
      <c r="G201" s="219"/>
      <c r="H201" s="103"/>
      <c r="I201" s="220">
        <f t="shared" si="269"/>
        <v>0</v>
      </c>
      <c r="J201" s="103"/>
      <c r="K201" s="104"/>
      <c r="L201" s="220">
        <f t="shared" si="270"/>
        <v>0</v>
      </c>
      <c r="M201" s="221"/>
      <c r="N201" s="104"/>
      <c r="O201" s="220">
        <f t="shared" si="271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6"/>
        <v>0</v>
      </c>
      <c r="D202" s="219"/>
      <c r="E202" s="367"/>
      <c r="F202" s="384">
        <f t="shared" si="268"/>
        <v>0</v>
      </c>
      <c r="G202" s="219"/>
      <c r="H202" s="103"/>
      <c r="I202" s="220">
        <f t="shared" si="269"/>
        <v>0</v>
      </c>
      <c r="J202" s="103"/>
      <c r="K202" s="104"/>
      <c r="L202" s="220">
        <f t="shared" si="270"/>
        <v>0</v>
      </c>
      <c r="M202" s="221"/>
      <c r="N202" s="104"/>
      <c r="O202" s="220">
        <f t="shared" si="271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6"/>
        <v>0</v>
      </c>
      <c r="D203" s="219"/>
      <c r="E203" s="367"/>
      <c r="F203" s="384">
        <f t="shared" si="268"/>
        <v>0</v>
      </c>
      <c r="G203" s="219"/>
      <c r="H203" s="103"/>
      <c r="I203" s="220">
        <f t="shared" si="269"/>
        <v>0</v>
      </c>
      <c r="J203" s="103"/>
      <c r="K203" s="104"/>
      <c r="L203" s="220">
        <f t="shared" si="270"/>
        <v>0</v>
      </c>
      <c r="M203" s="221"/>
      <c r="N203" s="104"/>
      <c r="O203" s="220">
        <f t="shared" si="271"/>
        <v>0</v>
      </c>
      <c r="P203" s="222"/>
    </row>
    <row r="204" spans="1:16" hidden="1" x14ac:dyDescent="0.25">
      <c r="A204" s="75">
        <v>5200</v>
      </c>
      <c r="B204" s="202" t="s">
        <v>220</v>
      </c>
      <c r="C204" s="76">
        <f t="shared" si="186"/>
        <v>0</v>
      </c>
      <c r="D204" s="203">
        <f>D205+D215+D216+D225+D226+D227+D229</f>
        <v>0</v>
      </c>
      <c r="E204" s="364">
        <f t="shared" ref="E204:F204" si="272">E205+E215+E216+E225+E226+E227+E229</f>
        <v>0</v>
      </c>
      <c r="F204" s="386">
        <f t="shared" si="272"/>
        <v>0</v>
      </c>
      <c r="G204" s="203">
        <f>G205+G215+G216+G225+G226+G227+G229</f>
        <v>0</v>
      </c>
      <c r="H204" s="84">
        <f t="shared" ref="H204:I204" si="273">H205+H215+H216+H225+H226+H227+H229</f>
        <v>0</v>
      </c>
      <c r="I204" s="204">
        <f t="shared" si="273"/>
        <v>0</v>
      </c>
      <c r="J204" s="84">
        <f>J205+J215+J216+J225+J226+J227+J229</f>
        <v>0</v>
      </c>
      <c r="K204" s="85">
        <f t="shared" ref="K204:L204" si="274">K205+K215+K216+K225+K226+K227+K229</f>
        <v>0</v>
      </c>
      <c r="L204" s="204">
        <f t="shared" si="274"/>
        <v>0</v>
      </c>
      <c r="M204" s="76">
        <f>M205+M215+M216+M225+M226+M227+M229</f>
        <v>0</v>
      </c>
      <c r="N204" s="85">
        <f t="shared" ref="N204:O204" si="275">N205+N215+N216+N225+N226+N227+N229</f>
        <v>0</v>
      </c>
      <c r="O204" s="204">
        <f t="shared" si="275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6"/>
        <v>0</v>
      </c>
      <c r="D205" s="210">
        <f>SUM(D206:D214)</f>
        <v>0</v>
      </c>
      <c r="E205" s="365">
        <f t="shared" ref="E205:F205" si="276">SUM(E206:E214)</f>
        <v>0</v>
      </c>
      <c r="F205" s="403">
        <f t="shared" si="276"/>
        <v>0</v>
      </c>
      <c r="G205" s="210">
        <f>SUM(G206:G214)</f>
        <v>0</v>
      </c>
      <c r="H205" s="212">
        <f t="shared" ref="H205:I205" si="277">SUM(H206:H214)</f>
        <v>0</v>
      </c>
      <c r="I205" s="213">
        <f t="shared" si="277"/>
        <v>0</v>
      </c>
      <c r="J205" s="212">
        <f>SUM(J206:J214)</f>
        <v>0</v>
      </c>
      <c r="K205" s="211">
        <f t="shared" ref="K205:L205" si="278">SUM(K206:K214)</f>
        <v>0</v>
      </c>
      <c r="L205" s="213">
        <f t="shared" si="278"/>
        <v>0</v>
      </c>
      <c r="M205" s="160">
        <f>SUM(M206:M214)</f>
        <v>0</v>
      </c>
      <c r="N205" s="211">
        <f t="shared" ref="N205:O205" si="279">SUM(N206:N214)</f>
        <v>0</v>
      </c>
      <c r="O205" s="213">
        <f t="shared" si="279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6"/>
        <v>0</v>
      </c>
      <c r="D206" s="215"/>
      <c r="E206" s="366"/>
      <c r="F206" s="404">
        <f t="shared" ref="F206:F215" si="280">D206+E206</f>
        <v>0</v>
      </c>
      <c r="G206" s="215"/>
      <c r="H206" s="93"/>
      <c r="I206" s="216">
        <f t="shared" ref="I206:I215" si="281">G206+H206</f>
        <v>0</v>
      </c>
      <c r="J206" s="93"/>
      <c r="K206" s="94"/>
      <c r="L206" s="216">
        <f t="shared" ref="L206:L215" si="282">J206+K206</f>
        <v>0</v>
      </c>
      <c r="M206" s="217"/>
      <c r="N206" s="94"/>
      <c r="O206" s="216">
        <f t="shared" ref="O206:O215" si="283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6"/>
        <v>0</v>
      </c>
      <c r="D207" s="219"/>
      <c r="E207" s="367"/>
      <c r="F207" s="384">
        <f t="shared" si="280"/>
        <v>0</v>
      </c>
      <c r="G207" s="219"/>
      <c r="H207" s="103"/>
      <c r="I207" s="220">
        <f t="shared" si="281"/>
        <v>0</v>
      </c>
      <c r="J207" s="103"/>
      <c r="K207" s="104"/>
      <c r="L207" s="220">
        <f t="shared" si="282"/>
        <v>0</v>
      </c>
      <c r="M207" s="221"/>
      <c r="N207" s="104"/>
      <c r="O207" s="220">
        <f t="shared" si="283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6"/>
        <v>0</v>
      </c>
      <c r="D208" s="219"/>
      <c r="E208" s="367"/>
      <c r="F208" s="384">
        <f t="shared" si="280"/>
        <v>0</v>
      </c>
      <c r="G208" s="219"/>
      <c r="H208" s="103"/>
      <c r="I208" s="220">
        <f t="shared" si="281"/>
        <v>0</v>
      </c>
      <c r="J208" s="103"/>
      <c r="K208" s="104"/>
      <c r="L208" s="220">
        <f t="shared" si="282"/>
        <v>0</v>
      </c>
      <c r="M208" s="221"/>
      <c r="N208" s="104"/>
      <c r="O208" s="220">
        <f t="shared" si="283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6"/>
        <v>0</v>
      </c>
      <c r="D209" s="219"/>
      <c r="E209" s="367"/>
      <c r="F209" s="384">
        <f t="shared" si="280"/>
        <v>0</v>
      </c>
      <c r="G209" s="219"/>
      <c r="H209" s="103"/>
      <c r="I209" s="220">
        <f t="shared" si="281"/>
        <v>0</v>
      </c>
      <c r="J209" s="103"/>
      <c r="K209" s="104"/>
      <c r="L209" s="220">
        <f t="shared" si="282"/>
        <v>0</v>
      </c>
      <c r="M209" s="221"/>
      <c r="N209" s="104"/>
      <c r="O209" s="220">
        <f t="shared" si="283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6"/>
        <v>0</v>
      </c>
      <c r="D210" s="219"/>
      <c r="E210" s="367"/>
      <c r="F210" s="384">
        <f t="shared" si="280"/>
        <v>0</v>
      </c>
      <c r="G210" s="219"/>
      <c r="H210" s="103"/>
      <c r="I210" s="220">
        <f t="shared" si="281"/>
        <v>0</v>
      </c>
      <c r="J210" s="103"/>
      <c r="K210" s="104"/>
      <c r="L210" s="220">
        <f t="shared" si="282"/>
        <v>0</v>
      </c>
      <c r="M210" s="221"/>
      <c r="N210" s="104"/>
      <c r="O210" s="220">
        <f t="shared" si="283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6"/>
        <v>0</v>
      </c>
      <c r="D211" s="219"/>
      <c r="E211" s="367"/>
      <c r="F211" s="384">
        <f t="shared" si="280"/>
        <v>0</v>
      </c>
      <c r="G211" s="219"/>
      <c r="H211" s="103"/>
      <c r="I211" s="220">
        <f t="shared" si="281"/>
        <v>0</v>
      </c>
      <c r="J211" s="103"/>
      <c r="K211" s="104"/>
      <c r="L211" s="220">
        <f t="shared" si="282"/>
        <v>0</v>
      </c>
      <c r="M211" s="221"/>
      <c r="N211" s="104"/>
      <c r="O211" s="220">
        <f t="shared" si="283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6"/>
        <v>0</v>
      </c>
      <c r="D212" s="219"/>
      <c r="E212" s="367"/>
      <c r="F212" s="384">
        <f t="shared" si="280"/>
        <v>0</v>
      </c>
      <c r="G212" s="219"/>
      <c r="H212" s="103"/>
      <c r="I212" s="220">
        <f t="shared" si="281"/>
        <v>0</v>
      </c>
      <c r="J212" s="103"/>
      <c r="K212" s="104"/>
      <c r="L212" s="220">
        <f t="shared" si="282"/>
        <v>0</v>
      </c>
      <c r="M212" s="221"/>
      <c r="N212" s="104"/>
      <c r="O212" s="220">
        <f t="shared" si="283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4">F213+I213+L213+O213</f>
        <v>0</v>
      </c>
      <c r="D213" s="219"/>
      <c r="E213" s="367"/>
      <c r="F213" s="384">
        <f t="shared" si="280"/>
        <v>0</v>
      </c>
      <c r="G213" s="219"/>
      <c r="H213" s="103"/>
      <c r="I213" s="220">
        <f t="shared" si="281"/>
        <v>0</v>
      </c>
      <c r="J213" s="103"/>
      <c r="K213" s="104"/>
      <c r="L213" s="220">
        <f t="shared" si="282"/>
        <v>0</v>
      </c>
      <c r="M213" s="221"/>
      <c r="N213" s="104"/>
      <c r="O213" s="220">
        <f t="shared" si="283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4"/>
        <v>0</v>
      </c>
      <c r="D214" s="219"/>
      <c r="E214" s="367"/>
      <c r="F214" s="384">
        <f t="shared" si="280"/>
        <v>0</v>
      </c>
      <c r="G214" s="219"/>
      <c r="H214" s="103"/>
      <c r="I214" s="220">
        <f t="shared" si="281"/>
        <v>0</v>
      </c>
      <c r="J214" s="103"/>
      <c r="K214" s="104"/>
      <c r="L214" s="220">
        <f t="shared" si="282"/>
        <v>0</v>
      </c>
      <c r="M214" s="221"/>
      <c r="N214" s="104"/>
      <c r="O214" s="220">
        <f t="shared" si="283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4"/>
        <v>0</v>
      </c>
      <c r="D215" s="219"/>
      <c r="E215" s="367"/>
      <c r="F215" s="384">
        <f t="shared" si="280"/>
        <v>0</v>
      </c>
      <c r="G215" s="219"/>
      <c r="H215" s="103"/>
      <c r="I215" s="220">
        <f t="shared" si="281"/>
        <v>0</v>
      </c>
      <c r="J215" s="103"/>
      <c r="K215" s="104"/>
      <c r="L215" s="220">
        <f t="shared" si="282"/>
        <v>0</v>
      </c>
      <c r="M215" s="221"/>
      <c r="N215" s="104"/>
      <c r="O215" s="220">
        <f t="shared" si="283"/>
        <v>0</v>
      </c>
      <c r="P215" s="222"/>
    </row>
    <row r="216" spans="1:16" hidden="1" x14ac:dyDescent="0.25">
      <c r="A216" s="223">
        <v>5230</v>
      </c>
      <c r="B216" s="97" t="s">
        <v>232</v>
      </c>
      <c r="C216" s="98">
        <f t="shared" si="284"/>
        <v>0</v>
      </c>
      <c r="D216" s="224">
        <f>SUM(D217:D224)</f>
        <v>0</v>
      </c>
      <c r="E216" s="368">
        <f t="shared" ref="E216:F216" si="285">SUM(E217:E224)</f>
        <v>0</v>
      </c>
      <c r="F216" s="384">
        <f t="shared" si="285"/>
        <v>0</v>
      </c>
      <c r="G216" s="224">
        <f>SUM(G217:G224)</f>
        <v>0</v>
      </c>
      <c r="H216" s="226">
        <f t="shared" ref="H216:I216" si="286">SUM(H217:H224)</f>
        <v>0</v>
      </c>
      <c r="I216" s="220">
        <f t="shared" si="286"/>
        <v>0</v>
      </c>
      <c r="J216" s="226">
        <f>SUM(J217:J224)</f>
        <v>0</v>
      </c>
      <c r="K216" s="225">
        <f t="shared" ref="K216:L216" si="287">SUM(K217:K224)</f>
        <v>0</v>
      </c>
      <c r="L216" s="220">
        <f t="shared" si="287"/>
        <v>0</v>
      </c>
      <c r="M216" s="98">
        <f>SUM(M217:M224)</f>
        <v>0</v>
      </c>
      <c r="N216" s="225">
        <f t="shared" ref="N216:O216" si="288">SUM(N217:N224)</f>
        <v>0</v>
      </c>
      <c r="O216" s="220">
        <f t="shared" si="288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4"/>
        <v>0</v>
      </c>
      <c r="D217" s="219"/>
      <c r="E217" s="367"/>
      <c r="F217" s="384">
        <f t="shared" ref="F217:F226" si="289">D217+E217</f>
        <v>0</v>
      </c>
      <c r="G217" s="219"/>
      <c r="H217" s="103"/>
      <c r="I217" s="220">
        <f t="shared" ref="I217:I226" si="290">G217+H217</f>
        <v>0</v>
      </c>
      <c r="J217" s="103"/>
      <c r="K217" s="104"/>
      <c r="L217" s="220">
        <f t="shared" ref="L217:L226" si="291">J217+K217</f>
        <v>0</v>
      </c>
      <c r="M217" s="221"/>
      <c r="N217" s="104"/>
      <c r="O217" s="220">
        <f t="shared" ref="O217:O226" si="292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4"/>
        <v>0</v>
      </c>
      <c r="D218" s="219"/>
      <c r="E218" s="367"/>
      <c r="F218" s="384">
        <f t="shared" si="289"/>
        <v>0</v>
      </c>
      <c r="G218" s="219"/>
      <c r="H218" s="103"/>
      <c r="I218" s="220">
        <f t="shared" si="290"/>
        <v>0</v>
      </c>
      <c r="J218" s="103"/>
      <c r="K218" s="104"/>
      <c r="L218" s="220">
        <f t="shared" si="291"/>
        <v>0</v>
      </c>
      <c r="M218" s="221"/>
      <c r="N218" s="104"/>
      <c r="O218" s="220">
        <f t="shared" si="292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4"/>
        <v>0</v>
      </c>
      <c r="D219" s="219"/>
      <c r="E219" s="367"/>
      <c r="F219" s="384">
        <f t="shared" si="289"/>
        <v>0</v>
      </c>
      <c r="G219" s="219"/>
      <c r="H219" s="103"/>
      <c r="I219" s="220">
        <f t="shared" si="290"/>
        <v>0</v>
      </c>
      <c r="J219" s="103"/>
      <c r="K219" s="104"/>
      <c r="L219" s="220">
        <f t="shared" si="291"/>
        <v>0</v>
      </c>
      <c r="M219" s="221"/>
      <c r="N219" s="104"/>
      <c r="O219" s="220">
        <f t="shared" si="292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4"/>
        <v>0</v>
      </c>
      <c r="D220" s="219"/>
      <c r="E220" s="367"/>
      <c r="F220" s="384">
        <f t="shared" si="289"/>
        <v>0</v>
      </c>
      <c r="G220" s="219"/>
      <c r="H220" s="103"/>
      <c r="I220" s="220">
        <f t="shared" si="290"/>
        <v>0</v>
      </c>
      <c r="J220" s="103"/>
      <c r="K220" s="104"/>
      <c r="L220" s="220">
        <f t="shared" si="291"/>
        <v>0</v>
      </c>
      <c r="M220" s="221"/>
      <c r="N220" s="104"/>
      <c r="O220" s="220">
        <f t="shared" si="292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4"/>
        <v>0</v>
      </c>
      <c r="D221" s="219"/>
      <c r="E221" s="367"/>
      <c r="F221" s="384">
        <f t="shared" si="289"/>
        <v>0</v>
      </c>
      <c r="G221" s="219"/>
      <c r="H221" s="103"/>
      <c r="I221" s="220">
        <f t="shared" si="290"/>
        <v>0</v>
      </c>
      <c r="J221" s="103"/>
      <c r="K221" s="104"/>
      <c r="L221" s="220">
        <f t="shared" si="291"/>
        <v>0</v>
      </c>
      <c r="M221" s="221"/>
      <c r="N221" s="104"/>
      <c r="O221" s="220">
        <f t="shared" si="292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4"/>
        <v>0</v>
      </c>
      <c r="D222" s="219"/>
      <c r="E222" s="367"/>
      <c r="F222" s="384">
        <f t="shared" si="289"/>
        <v>0</v>
      </c>
      <c r="G222" s="219"/>
      <c r="H222" s="103"/>
      <c r="I222" s="220">
        <f t="shared" si="290"/>
        <v>0</v>
      </c>
      <c r="J222" s="103"/>
      <c r="K222" s="104"/>
      <c r="L222" s="220">
        <f t="shared" si="291"/>
        <v>0</v>
      </c>
      <c r="M222" s="221"/>
      <c r="N222" s="104"/>
      <c r="O222" s="220">
        <f t="shared" si="292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4"/>
        <v>0</v>
      </c>
      <c r="D223" s="219"/>
      <c r="E223" s="367"/>
      <c r="F223" s="384">
        <f t="shared" si="289"/>
        <v>0</v>
      </c>
      <c r="G223" s="219"/>
      <c r="H223" s="103"/>
      <c r="I223" s="220">
        <f t="shared" si="290"/>
        <v>0</v>
      </c>
      <c r="J223" s="103"/>
      <c r="K223" s="104"/>
      <c r="L223" s="220">
        <f t="shared" si="291"/>
        <v>0</v>
      </c>
      <c r="M223" s="221"/>
      <c r="N223" s="104"/>
      <c r="O223" s="220">
        <f t="shared" si="292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4"/>
        <v>0</v>
      </c>
      <c r="D224" s="219"/>
      <c r="E224" s="367"/>
      <c r="F224" s="384">
        <f t="shared" si="289"/>
        <v>0</v>
      </c>
      <c r="G224" s="219"/>
      <c r="H224" s="103"/>
      <c r="I224" s="220">
        <f t="shared" si="290"/>
        <v>0</v>
      </c>
      <c r="J224" s="103"/>
      <c r="K224" s="104"/>
      <c r="L224" s="220">
        <f t="shared" si="291"/>
        <v>0</v>
      </c>
      <c r="M224" s="221"/>
      <c r="N224" s="104"/>
      <c r="O224" s="220">
        <f t="shared" si="292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4"/>
        <v>0</v>
      </c>
      <c r="D225" s="219"/>
      <c r="E225" s="367"/>
      <c r="F225" s="384">
        <f t="shared" si="289"/>
        <v>0</v>
      </c>
      <c r="G225" s="219"/>
      <c r="H225" s="103"/>
      <c r="I225" s="220">
        <f t="shared" si="290"/>
        <v>0</v>
      </c>
      <c r="J225" s="103"/>
      <c r="K225" s="104"/>
      <c r="L225" s="220">
        <f t="shared" si="291"/>
        <v>0</v>
      </c>
      <c r="M225" s="221"/>
      <c r="N225" s="104"/>
      <c r="O225" s="220">
        <f t="shared" si="292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4"/>
        <v>0</v>
      </c>
      <c r="D226" s="219"/>
      <c r="E226" s="367"/>
      <c r="F226" s="384">
        <f t="shared" si="289"/>
        <v>0</v>
      </c>
      <c r="G226" s="219"/>
      <c r="H226" s="103"/>
      <c r="I226" s="220">
        <f t="shared" si="290"/>
        <v>0</v>
      </c>
      <c r="J226" s="103"/>
      <c r="K226" s="104"/>
      <c r="L226" s="220">
        <f t="shared" si="291"/>
        <v>0</v>
      </c>
      <c r="M226" s="221"/>
      <c r="N226" s="104"/>
      <c r="O226" s="220">
        <f t="shared" si="292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4"/>
        <v>0</v>
      </c>
      <c r="D227" s="224">
        <f>SUM(D228)</f>
        <v>0</v>
      </c>
      <c r="E227" s="368">
        <f t="shared" ref="E227:F227" si="293">SUM(E228)</f>
        <v>0</v>
      </c>
      <c r="F227" s="384">
        <f t="shared" si="293"/>
        <v>0</v>
      </c>
      <c r="G227" s="224">
        <f>SUM(G228)</f>
        <v>0</v>
      </c>
      <c r="H227" s="226">
        <f t="shared" ref="H227:I227" si="294">SUM(H228)</f>
        <v>0</v>
      </c>
      <c r="I227" s="220">
        <f t="shared" si="294"/>
        <v>0</v>
      </c>
      <c r="J227" s="226">
        <f>SUM(J228)</f>
        <v>0</v>
      </c>
      <c r="K227" s="225">
        <f t="shared" ref="K227:L227" si="295">SUM(K228)</f>
        <v>0</v>
      </c>
      <c r="L227" s="220">
        <f t="shared" si="295"/>
        <v>0</v>
      </c>
      <c r="M227" s="98">
        <f>SUM(M228)</f>
        <v>0</v>
      </c>
      <c r="N227" s="225">
        <f t="shared" ref="N227:O227" si="296">SUM(N228)</f>
        <v>0</v>
      </c>
      <c r="O227" s="220">
        <f t="shared" si="296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4"/>
        <v>0</v>
      </c>
      <c r="D228" s="219"/>
      <c r="E228" s="367"/>
      <c r="F228" s="384">
        <f t="shared" ref="F228:F229" si="297">D228+E228</f>
        <v>0</v>
      </c>
      <c r="G228" s="219"/>
      <c r="H228" s="103"/>
      <c r="I228" s="220">
        <f t="shared" ref="I228:I229" si="298">G228+H228</f>
        <v>0</v>
      </c>
      <c r="J228" s="103"/>
      <c r="K228" s="104"/>
      <c r="L228" s="220">
        <f t="shared" ref="L228:L229" si="299">J228+K228</f>
        <v>0</v>
      </c>
      <c r="M228" s="221"/>
      <c r="N228" s="104"/>
      <c r="O228" s="220">
        <f t="shared" ref="O228:O229" si="300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4"/>
        <v>0</v>
      </c>
      <c r="D229" s="227"/>
      <c r="E229" s="369"/>
      <c r="F229" s="403">
        <f t="shared" si="297"/>
        <v>0</v>
      </c>
      <c r="G229" s="227"/>
      <c r="H229" s="229"/>
      <c r="I229" s="213">
        <f t="shared" si="298"/>
        <v>0</v>
      </c>
      <c r="J229" s="229"/>
      <c r="K229" s="228"/>
      <c r="L229" s="213">
        <f t="shared" si="299"/>
        <v>0</v>
      </c>
      <c r="M229" s="230"/>
      <c r="N229" s="228"/>
      <c r="O229" s="213">
        <f t="shared" si="300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4"/>
        <v>0</v>
      </c>
      <c r="D230" s="197">
        <f>D231+D251+D259</f>
        <v>0</v>
      </c>
      <c r="E230" s="363">
        <f t="shared" ref="E230:F230" si="301">E231+E251+E259</f>
        <v>0</v>
      </c>
      <c r="F230" s="402">
        <f t="shared" si="301"/>
        <v>0</v>
      </c>
      <c r="G230" s="197">
        <f>G231+G251+G259</f>
        <v>0</v>
      </c>
      <c r="H230" s="199">
        <f t="shared" ref="H230:I230" si="302">H231+H251+H259</f>
        <v>0</v>
      </c>
      <c r="I230" s="200">
        <f t="shared" si="302"/>
        <v>0</v>
      </c>
      <c r="J230" s="199">
        <f>J231+J251+J259</f>
        <v>0</v>
      </c>
      <c r="K230" s="198">
        <f t="shared" ref="K230:L230" si="303">K231+K251+K259</f>
        <v>0</v>
      </c>
      <c r="L230" s="200">
        <f t="shared" si="303"/>
        <v>0</v>
      </c>
      <c r="M230" s="196">
        <f>M231+M251+M259</f>
        <v>0</v>
      </c>
      <c r="N230" s="198">
        <f t="shared" ref="N230:O230" si="304">N231+N251+N259</f>
        <v>0</v>
      </c>
      <c r="O230" s="200">
        <f t="shared" si="304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4"/>
        <v>0</v>
      </c>
      <c r="D231" s="260">
        <f>SUM(D232,D233,D235,D238,D244,D245,D246)</f>
        <v>0</v>
      </c>
      <c r="E231" s="373">
        <f t="shared" ref="E231:F231" si="305">SUM(E232,E233,E235,E238,E244,E245,E246)</f>
        <v>0</v>
      </c>
      <c r="F231" s="406">
        <f t="shared" si="305"/>
        <v>0</v>
      </c>
      <c r="G231" s="260">
        <f>SUM(G232,G233,G235,G238,G244,G245,G246)</f>
        <v>0</v>
      </c>
      <c r="H231" s="261">
        <f t="shared" ref="H231:I231" si="306">SUM(H232,H233,H235,H238,H244,H245,H246)</f>
        <v>0</v>
      </c>
      <c r="I231" s="207">
        <f t="shared" si="306"/>
        <v>0</v>
      </c>
      <c r="J231" s="261">
        <f>SUM(J232,J233,J235,J238,J244,J245,J246)</f>
        <v>0</v>
      </c>
      <c r="K231" s="206">
        <f t="shared" ref="K231:L231" si="307">SUM(K232,K233,K235,K238,K244,K245,K246)</f>
        <v>0</v>
      </c>
      <c r="L231" s="207">
        <f t="shared" si="307"/>
        <v>0</v>
      </c>
      <c r="M231" s="205">
        <f>SUM(M232,M233,M235,M238,M244,M245,M246)</f>
        <v>0</v>
      </c>
      <c r="N231" s="206">
        <f t="shared" ref="N231:O231" si="308">SUM(N232,N233,N235,N238,N244,N245,N246)</f>
        <v>0</v>
      </c>
      <c r="O231" s="207">
        <f t="shared" si="308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4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4"/>
        <v>0</v>
      </c>
      <c r="D233" s="224">
        <f>SUM(D234)</f>
        <v>0</v>
      </c>
      <c r="E233" s="368">
        <f t="shared" ref="E233:O233" si="309">SUM(E234)</f>
        <v>0</v>
      </c>
      <c r="F233" s="384">
        <f t="shared" si="309"/>
        <v>0</v>
      </c>
      <c r="G233" s="224">
        <f t="shared" si="309"/>
        <v>0</v>
      </c>
      <c r="H233" s="226">
        <f t="shared" si="309"/>
        <v>0</v>
      </c>
      <c r="I233" s="220">
        <f t="shared" si="309"/>
        <v>0</v>
      </c>
      <c r="J233" s="226">
        <f t="shared" si="309"/>
        <v>0</v>
      </c>
      <c r="K233" s="225">
        <f t="shared" si="309"/>
        <v>0</v>
      </c>
      <c r="L233" s="220">
        <f t="shared" si="309"/>
        <v>0</v>
      </c>
      <c r="M233" s="98">
        <f t="shared" si="309"/>
        <v>0</v>
      </c>
      <c r="N233" s="225">
        <f t="shared" si="309"/>
        <v>0</v>
      </c>
      <c r="O233" s="220">
        <f t="shared" si="309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4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4"/>
        <v>0</v>
      </c>
      <c r="D235" s="224">
        <f>SUM(D236:D237)</f>
        <v>0</v>
      </c>
      <c r="E235" s="368">
        <f t="shared" ref="E235:F235" si="310">SUM(E236:E237)</f>
        <v>0</v>
      </c>
      <c r="F235" s="384">
        <f t="shared" si="310"/>
        <v>0</v>
      </c>
      <c r="G235" s="224">
        <f>SUM(G236:G237)</f>
        <v>0</v>
      </c>
      <c r="H235" s="226">
        <f t="shared" ref="H235:I235" si="311">SUM(H236:H237)</f>
        <v>0</v>
      </c>
      <c r="I235" s="220">
        <f t="shared" si="311"/>
        <v>0</v>
      </c>
      <c r="J235" s="226">
        <f>SUM(J236:J237)</f>
        <v>0</v>
      </c>
      <c r="K235" s="225">
        <f t="shared" ref="K235:L235" si="312">SUM(K236:K237)</f>
        <v>0</v>
      </c>
      <c r="L235" s="220">
        <f t="shared" si="312"/>
        <v>0</v>
      </c>
      <c r="M235" s="98">
        <f>SUM(M236:M237)</f>
        <v>0</v>
      </c>
      <c r="N235" s="225">
        <f t="shared" ref="N235:O235" si="313">SUM(N236:N237)</f>
        <v>0</v>
      </c>
      <c r="O235" s="220">
        <f t="shared" si="313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4"/>
        <v>0</v>
      </c>
      <c r="D236" s="219"/>
      <c r="E236" s="367"/>
      <c r="F236" s="384">
        <f t="shared" ref="F236:F237" si="314">D236+E236</f>
        <v>0</v>
      </c>
      <c r="G236" s="219"/>
      <c r="H236" s="103"/>
      <c r="I236" s="220">
        <f t="shared" ref="I236:I237" si="315">G236+H236</f>
        <v>0</v>
      </c>
      <c r="J236" s="103"/>
      <c r="K236" s="104"/>
      <c r="L236" s="220">
        <f t="shared" ref="L236:L237" si="316">J236+K236</f>
        <v>0</v>
      </c>
      <c r="M236" s="221"/>
      <c r="N236" s="104"/>
      <c r="O236" s="220">
        <f t="shared" ref="O236:O237" si="317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4"/>
        <v>0</v>
      </c>
      <c r="D237" s="219"/>
      <c r="E237" s="367"/>
      <c r="F237" s="384">
        <f t="shared" si="314"/>
        <v>0</v>
      </c>
      <c r="G237" s="219"/>
      <c r="H237" s="103"/>
      <c r="I237" s="220">
        <f t="shared" si="315"/>
        <v>0</v>
      </c>
      <c r="J237" s="103"/>
      <c r="K237" s="104"/>
      <c r="L237" s="220">
        <f t="shared" si="316"/>
        <v>0</v>
      </c>
      <c r="M237" s="221"/>
      <c r="N237" s="104"/>
      <c r="O237" s="220">
        <f t="shared" si="317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4"/>
        <v>0</v>
      </c>
      <c r="D238" s="224">
        <f>SUM(D239:D243)</f>
        <v>0</v>
      </c>
      <c r="E238" s="368">
        <f t="shared" ref="E238:F238" si="318">SUM(E239:E243)</f>
        <v>0</v>
      </c>
      <c r="F238" s="384">
        <f t="shared" si="318"/>
        <v>0</v>
      </c>
      <c r="G238" s="224">
        <f>SUM(G239:G243)</f>
        <v>0</v>
      </c>
      <c r="H238" s="226">
        <f t="shared" ref="H238:I238" si="319">SUM(H239:H243)</f>
        <v>0</v>
      </c>
      <c r="I238" s="220">
        <f t="shared" si="319"/>
        <v>0</v>
      </c>
      <c r="J238" s="226">
        <f>SUM(J239:J243)</f>
        <v>0</v>
      </c>
      <c r="K238" s="225">
        <f t="shared" ref="K238:L238" si="320">SUM(K239:K243)</f>
        <v>0</v>
      </c>
      <c r="L238" s="220">
        <f t="shared" si="320"/>
        <v>0</v>
      </c>
      <c r="M238" s="98">
        <f>SUM(M239:M243)</f>
        <v>0</v>
      </c>
      <c r="N238" s="225">
        <f t="shared" ref="N238:O238" si="321">SUM(N239:N243)</f>
        <v>0</v>
      </c>
      <c r="O238" s="220">
        <f t="shared" si="321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4"/>
        <v>0</v>
      </c>
      <c r="D239" s="219"/>
      <c r="E239" s="367"/>
      <c r="F239" s="384">
        <f t="shared" ref="F239:F245" si="322">D239+E239</f>
        <v>0</v>
      </c>
      <c r="G239" s="219"/>
      <c r="H239" s="103"/>
      <c r="I239" s="220">
        <f t="shared" ref="I239:I245" si="323">G239+H239</f>
        <v>0</v>
      </c>
      <c r="J239" s="103"/>
      <c r="K239" s="104"/>
      <c r="L239" s="220">
        <f t="shared" ref="L239:L245" si="324">J239+K239</f>
        <v>0</v>
      </c>
      <c r="M239" s="221"/>
      <c r="N239" s="104"/>
      <c r="O239" s="220">
        <f t="shared" ref="O239:O245" si="325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4"/>
        <v>0</v>
      </c>
      <c r="D240" s="219"/>
      <c r="E240" s="367"/>
      <c r="F240" s="384">
        <f t="shared" si="322"/>
        <v>0</v>
      </c>
      <c r="G240" s="219"/>
      <c r="H240" s="103"/>
      <c r="I240" s="220">
        <f t="shared" si="323"/>
        <v>0</v>
      </c>
      <c r="J240" s="103"/>
      <c r="K240" s="104"/>
      <c r="L240" s="220">
        <f t="shared" si="324"/>
        <v>0</v>
      </c>
      <c r="M240" s="221"/>
      <c r="N240" s="104"/>
      <c r="O240" s="220">
        <f t="shared" si="325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4"/>
        <v>0</v>
      </c>
      <c r="D241" s="219"/>
      <c r="E241" s="367"/>
      <c r="F241" s="384">
        <f t="shared" si="322"/>
        <v>0</v>
      </c>
      <c r="G241" s="219"/>
      <c r="H241" s="103"/>
      <c r="I241" s="220">
        <f t="shared" si="323"/>
        <v>0</v>
      </c>
      <c r="J241" s="103"/>
      <c r="K241" s="104"/>
      <c r="L241" s="220">
        <f t="shared" si="324"/>
        <v>0</v>
      </c>
      <c r="M241" s="221"/>
      <c r="N241" s="104"/>
      <c r="O241" s="220">
        <f t="shared" si="325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4"/>
        <v>0</v>
      </c>
      <c r="D242" s="219"/>
      <c r="E242" s="367"/>
      <c r="F242" s="384">
        <f t="shared" si="322"/>
        <v>0</v>
      </c>
      <c r="G242" s="219"/>
      <c r="H242" s="103"/>
      <c r="I242" s="220">
        <f t="shared" si="323"/>
        <v>0</v>
      </c>
      <c r="J242" s="103"/>
      <c r="K242" s="104"/>
      <c r="L242" s="220">
        <f t="shared" si="324"/>
        <v>0</v>
      </c>
      <c r="M242" s="221"/>
      <c r="N242" s="104"/>
      <c r="O242" s="220">
        <f t="shared" si="325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4"/>
        <v>0</v>
      </c>
      <c r="D243" s="219"/>
      <c r="E243" s="367"/>
      <c r="F243" s="384">
        <f t="shared" si="322"/>
        <v>0</v>
      </c>
      <c r="G243" s="219"/>
      <c r="H243" s="103"/>
      <c r="I243" s="220">
        <f t="shared" si="323"/>
        <v>0</v>
      </c>
      <c r="J243" s="103"/>
      <c r="K243" s="104"/>
      <c r="L243" s="220">
        <f t="shared" si="324"/>
        <v>0</v>
      </c>
      <c r="M243" s="221"/>
      <c r="N243" s="104"/>
      <c r="O243" s="220">
        <f t="shared" si="325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4"/>
        <v>0</v>
      </c>
      <c r="D244" s="219"/>
      <c r="E244" s="367"/>
      <c r="F244" s="384">
        <f t="shared" si="322"/>
        <v>0</v>
      </c>
      <c r="G244" s="219"/>
      <c r="H244" s="103"/>
      <c r="I244" s="220">
        <f t="shared" si="323"/>
        <v>0</v>
      </c>
      <c r="J244" s="103"/>
      <c r="K244" s="104"/>
      <c r="L244" s="220">
        <f t="shared" si="324"/>
        <v>0</v>
      </c>
      <c r="M244" s="221"/>
      <c r="N244" s="104"/>
      <c r="O244" s="220">
        <f t="shared" si="325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4"/>
        <v>0</v>
      </c>
      <c r="D245" s="219"/>
      <c r="E245" s="367"/>
      <c r="F245" s="384">
        <f t="shared" si="322"/>
        <v>0</v>
      </c>
      <c r="G245" s="219"/>
      <c r="H245" s="103"/>
      <c r="I245" s="220">
        <f t="shared" si="323"/>
        <v>0</v>
      </c>
      <c r="J245" s="103"/>
      <c r="K245" s="104"/>
      <c r="L245" s="220">
        <f t="shared" si="324"/>
        <v>0</v>
      </c>
      <c r="M245" s="221"/>
      <c r="N245" s="104"/>
      <c r="O245" s="220">
        <f t="shared" si="325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4"/>
        <v>0</v>
      </c>
      <c r="D246" s="233">
        <f>SUM(D247:D250)</f>
        <v>0</v>
      </c>
      <c r="E246" s="370">
        <f t="shared" ref="E246:O246" si="326">SUM(E247:E250)</f>
        <v>0</v>
      </c>
      <c r="F246" s="404">
        <f t="shared" si="326"/>
        <v>0</v>
      </c>
      <c r="G246" s="233">
        <f t="shared" si="326"/>
        <v>0</v>
      </c>
      <c r="H246" s="235">
        <f t="shared" si="326"/>
        <v>0</v>
      </c>
      <c r="I246" s="216">
        <f t="shared" si="326"/>
        <v>0</v>
      </c>
      <c r="J246" s="235">
        <f t="shared" si="326"/>
        <v>0</v>
      </c>
      <c r="K246" s="234">
        <f t="shared" si="326"/>
        <v>0</v>
      </c>
      <c r="L246" s="216">
        <f t="shared" si="326"/>
        <v>0</v>
      </c>
      <c r="M246" s="250">
        <f t="shared" si="326"/>
        <v>0</v>
      </c>
      <c r="N246" s="251">
        <f t="shared" si="326"/>
        <v>0</v>
      </c>
      <c r="O246" s="252">
        <f t="shared" si="326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4"/>
        <v>0</v>
      </c>
      <c r="D247" s="219"/>
      <c r="E247" s="367"/>
      <c r="F247" s="384">
        <f t="shared" ref="F247:F250" si="327">D247+E247</f>
        <v>0</v>
      </c>
      <c r="G247" s="219"/>
      <c r="H247" s="103"/>
      <c r="I247" s="220">
        <f t="shared" ref="I247:I250" si="328">G247+H247</f>
        <v>0</v>
      </c>
      <c r="J247" s="103"/>
      <c r="K247" s="104"/>
      <c r="L247" s="220">
        <f t="shared" ref="L247:L250" si="329">J247+K247</f>
        <v>0</v>
      </c>
      <c r="M247" s="221"/>
      <c r="N247" s="104"/>
      <c r="O247" s="220">
        <f t="shared" ref="O247:O250" si="330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4"/>
        <v>0</v>
      </c>
      <c r="D248" s="219"/>
      <c r="E248" s="367"/>
      <c r="F248" s="384">
        <f t="shared" si="327"/>
        <v>0</v>
      </c>
      <c r="G248" s="219"/>
      <c r="H248" s="103"/>
      <c r="I248" s="220">
        <f t="shared" si="328"/>
        <v>0</v>
      </c>
      <c r="J248" s="103"/>
      <c r="K248" s="104"/>
      <c r="L248" s="220">
        <f t="shared" si="329"/>
        <v>0</v>
      </c>
      <c r="M248" s="221"/>
      <c r="N248" s="104"/>
      <c r="O248" s="220">
        <f t="shared" si="330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4"/>
        <v>0</v>
      </c>
      <c r="D249" s="219"/>
      <c r="E249" s="367"/>
      <c r="F249" s="384">
        <f t="shared" si="327"/>
        <v>0</v>
      </c>
      <c r="G249" s="219"/>
      <c r="H249" s="103"/>
      <c r="I249" s="220">
        <f t="shared" si="328"/>
        <v>0</v>
      </c>
      <c r="J249" s="103"/>
      <c r="K249" s="104"/>
      <c r="L249" s="220">
        <f t="shared" si="329"/>
        <v>0</v>
      </c>
      <c r="M249" s="221"/>
      <c r="N249" s="104"/>
      <c r="O249" s="220">
        <f t="shared" si="330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4"/>
        <v>0</v>
      </c>
      <c r="D250" s="219"/>
      <c r="E250" s="367"/>
      <c r="F250" s="384">
        <f t="shared" si="327"/>
        <v>0</v>
      </c>
      <c r="G250" s="219"/>
      <c r="H250" s="103"/>
      <c r="I250" s="220">
        <f t="shared" si="328"/>
        <v>0</v>
      </c>
      <c r="J250" s="103"/>
      <c r="K250" s="104"/>
      <c r="L250" s="220">
        <f t="shared" si="329"/>
        <v>0</v>
      </c>
      <c r="M250" s="221"/>
      <c r="N250" s="104"/>
      <c r="O250" s="220">
        <f t="shared" si="330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4"/>
        <v>0</v>
      </c>
      <c r="D251" s="203">
        <f>SUM(D252,D257,D258)</f>
        <v>0</v>
      </c>
      <c r="E251" s="364">
        <f t="shared" ref="E251:O251" si="331">SUM(E252,E257,E258)</f>
        <v>0</v>
      </c>
      <c r="F251" s="386">
        <f t="shared" si="331"/>
        <v>0</v>
      </c>
      <c r="G251" s="203">
        <f t="shared" si="331"/>
        <v>0</v>
      </c>
      <c r="H251" s="84">
        <f t="shared" si="331"/>
        <v>0</v>
      </c>
      <c r="I251" s="204">
        <f t="shared" si="331"/>
        <v>0</v>
      </c>
      <c r="J251" s="84">
        <f t="shared" si="331"/>
        <v>0</v>
      </c>
      <c r="K251" s="85">
        <f t="shared" si="331"/>
        <v>0</v>
      </c>
      <c r="L251" s="204">
        <f t="shared" si="331"/>
        <v>0</v>
      </c>
      <c r="M251" s="120">
        <f t="shared" si="331"/>
        <v>0</v>
      </c>
      <c r="N251" s="236">
        <f t="shared" si="331"/>
        <v>0</v>
      </c>
      <c r="O251" s="237">
        <f t="shared" si="331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4"/>
        <v>0</v>
      </c>
      <c r="D252" s="233">
        <f>SUM(D253:D256)</f>
        <v>0</v>
      </c>
      <c r="E252" s="370">
        <f t="shared" ref="E252:O252" si="332">SUM(E253:E256)</f>
        <v>0</v>
      </c>
      <c r="F252" s="404">
        <f t="shared" si="332"/>
        <v>0</v>
      </c>
      <c r="G252" s="233">
        <f t="shared" si="332"/>
        <v>0</v>
      </c>
      <c r="H252" s="235">
        <f t="shared" si="332"/>
        <v>0</v>
      </c>
      <c r="I252" s="216">
        <f t="shared" si="332"/>
        <v>0</v>
      </c>
      <c r="J252" s="235">
        <f t="shared" si="332"/>
        <v>0</v>
      </c>
      <c r="K252" s="234">
        <f t="shared" si="332"/>
        <v>0</v>
      </c>
      <c r="L252" s="216">
        <f t="shared" si="332"/>
        <v>0</v>
      </c>
      <c r="M252" s="88">
        <f t="shared" si="332"/>
        <v>0</v>
      </c>
      <c r="N252" s="234">
        <f t="shared" si="332"/>
        <v>0</v>
      </c>
      <c r="O252" s="216">
        <f t="shared" si="332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4"/>
        <v>0</v>
      </c>
      <c r="D253" s="219"/>
      <c r="E253" s="367"/>
      <c r="F253" s="384">
        <f t="shared" ref="F253:F258" si="333">D253+E253</f>
        <v>0</v>
      </c>
      <c r="G253" s="219"/>
      <c r="H253" s="103"/>
      <c r="I253" s="220">
        <f t="shared" ref="I253:I258" si="334">G253+H253</f>
        <v>0</v>
      </c>
      <c r="J253" s="103"/>
      <c r="K253" s="104"/>
      <c r="L253" s="220">
        <f t="shared" ref="L253:L258" si="335">J253+K253</f>
        <v>0</v>
      </c>
      <c r="M253" s="221"/>
      <c r="N253" s="104"/>
      <c r="O253" s="220">
        <f t="shared" ref="O253:O258" si="336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4"/>
        <v>0</v>
      </c>
      <c r="D254" s="219"/>
      <c r="E254" s="367"/>
      <c r="F254" s="384">
        <f t="shared" si="333"/>
        <v>0</v>
      </c>
      <c r="G254" s="219"/>
      <c r="H254" s="103"/>
      <c r="I254" s="220">
        <f t="shared" si="334"/>
        <v>0</v>
      </c>
      <c r="J254" s="103"/>
      <c r="K254" s="104"/>
      <c r="L254" s="220">
        <f t="shared" si="335"/>
        <v>0</v>
      </c>
      <c r="M254" s="221"/>
      <c r="N254" s="104"/>
      <c r="O254" s="220">
        <f t="shared" si="336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4"/>
        <v>0</v>
      </c>
      <c r="D255" s="219"/>
      <c r="E255" s="367"/>
      <c r="F255" s="384">
        <f t="shared" si="333"/>
        <v>0</v>
      </c>
      <c r="G255" s="219"/>
      <c r="H255" s="103"/>
      <c r="I255" s="220">
        <f t="shared" si="334"/>
        <v>0</v>
      </c>
      <c r="J255" s="103"/>
      <c r="K255" s="104"/>
      <c r="L255" s="220">
        <f t="shared" si="335"/>
        <v>0</v>
      </c>
      <c r="M255" s="221"/>
      <c r="N255" s="104"/>
      <c r="O255" s="220">
        <f t="shared" si="336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4"/>
        <v>0</v>
      </c>
      <c r="D256" s="215"/>
      <c r="E256" s="366"/>
      <c r="F256" s="404">
        <f t="shared" si="333"/>
        <v>0</v>
      </c>
      <c r="G256" s="215"/>
      <c r="H256" s="93"/>
      <c r="I256" s="216">
        <f t="shared" si="334"/>
        <v>0</v>
      </c>
      <c r="J256" s="93"/>
      <c r="K256" s="94"/>
      <c r="L256" s="216">
        <f t="shared" si="335"/>
        <v>0</v>
      </c>
      <c r="M256" s="217"/>
      <c r="N256" s="94"/>
      <c r="O256" s="216">
        <f t="shared" si="336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4"/>
        <v>0</v>
      </c>
      <c r="D257" s="255"/>
      <c r="E257" s="372"/>
      <c r="F257" s="405">
        <f t="shared" si="333"/>
        <v>0</v>
      </c>
      <c r="G257" s="255"/>
      <c r="H257" s="257"/>
      <c r="I257" s="252">
        <f t="shared" si="334"/>
        <v>0</v>
      </c>
      <c r="J257" s="257"/>
      <c r="K257" s="256"/>
      <c r="L257" s="252">
        <f t="shared" si="335"/>
        <v>0</v>
      </c>
      <c r="M257" s="258"/>
      <c r="N257" s="256"/>
      <c r="O257" s="252">
        <f t="shared" si="336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4"/>
        <v>0</v>
      </c>
      <c r="D258" s="219"/>
      <c r="E258" s="367"/>
      <c r="F258" s="384">
        <f t="shared" si="333"/>
        <v>0</v>
      </c>
      <c r="G258" s="219"/>
      <c r="H258" s="103"/>
      <c r="I258" s="220">
        <f t="shared" si="334"/>
        <v>0</v>
      </c>
      <c r="J258" s="103"/>
      <c r="K258" s="104"/>
      <c r="L258" s="220">
        <f t="shared" si="335"/>
        <v>0</v>
      </c>
      <c r="M258" s="221"/>
      <c r="N258" s="104"/>
      <c r="O258" s="220">
        <f t="shared" si="336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4"/>
        <v>0</v>
      </c>
      <c r="D259" s="203">
        <f>SUM(D260,D264)</f>
        <v>0</v>
      </c>
      <c r="E259" s="364">
        <f t="shared" ref="E259:O259" si="337">SUM(E260,E264)</f>
        <v>0</v>
      </c>
      <c r="F259" s="386">
        <f t="shared" si="337"/>
        <v>0</v>
      </c>
      <c r="G259" s="203">
        <f t="shared" si="337"/>
        <v>0</v>
      </c>
      <c r="H259" s="84">
        <f t="shared" si="337"/>
        <v>0</v>
      </c>
      <c r="I259" s="204">
        <f t="shared" si="337"/>
        <v>0</v>
      </c>
      <c r="J259" s="84">
        <f t="shared" si="337"/>
        <v>0</v>
      </c>
      <c r="K259" s="85">
        <f t="shared" si="337"/>
        <v>0</v>
      </c>
      <c r="L259" s="204">
        <f t="shared" si="337"/>
        <v>0</v>
      </c>
      <c r="M259" s="120">
        <f t="shared" si="337"/>
        <v>0</v>
      </c>
      <c r="N259" s="236">
        <f t="shared" si="337"/>
        <v>0</v>
      </c>
      <c r="O259" s="237">
        <f t="shared" si="337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4"/>
        <v>0</v>
      </c>
      <c r="D260" s="233">
        <f>SUM(D261:D263)</f>
        <v>0</v>
      </c>
      <c r="E260" s="370">
        <f t="shared" ref="E260:O260" si="338">SUM(E261:E263)</f>
        <v>0</v>
      </c>
      <c r="F260" s="404">
        <f t="shared" si="338"/>
        <v>0</v>
      </c>
      <c r="G260" s="233">
        <f t="shared" si="338"/>
        <v>0</v>
      </c>
      <c r="H260" s="235">
        <f t="shared" si="338"/>
        <v>0</v>
      </c>
      <c r="I260" s="216">
        <f t="shared" si="338"/>
        <v>0</v>
      </c>
      <c r="J260" s="235">
        <f t="shared" si="338"/>
        <v>0</v>
      </c>
      <c r="K260" s="234">
        <f t="shared" si="338"/>
        <v>0</v>
      </c>
      <c r="L260" s="216">
        <f t="shared" si="338"/>
        <v>0</v>
      </c>
      <c r="M260" s="109">
        <f t="shared" si="338"/>
        <v>0</v>
      </c>
      <c r="N260" s="245">
        <f t="shared" si="338"/>
        <v>0</v>
      </c>
      <c r="O260" s="246">
        <f t="shared" si="338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4"/>
        <v>0</v>
      </c>
      <c r="D261" s="219"/>
      <c r="E261" s="367"/>
      <c r="F261" s="384">
        <f t="shared" ref="F261:F263" si="339">D261+E261</f>
        <v>0</v>
      </c>
      <c r="G261" s="219"/>
      <c r="H261" s="103"/>
      <c r="I261" s="220">
        <f t="shared" ref="I261:I263" si="340">G261+H261</f>
        <v>0</v>
      </c>
      <c r="J261" s="103"/>
      <c r="K261" s="104"/>
      <c r="L261" s="220">
        <f t="shared" ref="L261:L263" si="341">J261+K261</f>
        <v>0</v>
      </c>
      <c r="M261" s="221"/>
      <c r="N261" s="104"/>
      <c r="O261" s="220">
        <f t="shared" ref="O261:O263" si="342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4"/>
        <v>0</v>
      </c>
      <c r="D262" s="219"/>
      <c r="E262" s="367"/>
      <c r="F262" s="384">
        <f t="shared" si="339"/>
        <v>0</v>
      </c>
      <c r="G262" s="219"/>
      <c r="H262" s="103"/>
      <c r="I262" s="220">
        <f t="shared" si="340"/>
        <v>0</v>
      </c>
      <c r="J262" s="103"/>
      <c r="K262" s="104"/>
      <c r="L262" s="220">
        <f t="shared" si="341"/>
        <v>0</v>
      </c>
      <c r="M262" s="221"/>
      <c r="N262" s="104"/>
      <c r="O262" s="220">
        <f t="shared" si="342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4"/>
        <v>0</v>
      </c>
      <c r="D263" s="219"/>
      <c r="E263" s="367"/>
      <c r="F263" s="384">
        <f t="shared" si="339"/>
        <v>0</v>
      </c>
      <c r="G263" s="219"/>
      <c r="H263" s="103"/>
      <c r="I263" s="220">
        <f t="shared" si="340"/>
        <v>0</v>
      </c>
      <c r="J263" s="103"/>
      <c r="K263" s="104"/>
      <c r="L263" s="220">
        <f t="shared" si="341"/>
        <v>0</v>
      </c>
      <c r="M263" s="221"/>
      <c r="N263" s="104"/>
      <c r="O263" s="220">
        <f t="shared" si="342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4"/>
        <v>0</v>
      </c>
      <c r="D264" s="224">
        <f>SUM(D265:D268)</f>
        <v>0</v>
      </c>
      <c r="E264" s="368">
        <f t="shared" ref="E264:F264" si="343">SUM(E265:E268)</f>
        <v>0</v>
      </c>
      <c r="F264" s="384">
        <f t="shared" si="343"/>
        <v>0</v>
      </c>
      <c r="G264" s="224">
        <f>SUM(G265:G268)</f>
        <v>0</v>
      </c>
      <c r="H264" s="226">
        <f t="shared" ref="H264:I264" si="344">SUM(H265:H268)</f>
        <v>0</v>
      </c>
      <c r="I264" s="220">
        <f t="shared" si="344"/>
        <v>0</v>
      </c>
      <c r="J264" s="226">
        <f>SUM(J265:J268)</f>
        <v>0</v>
      </c>
      <c r="K264" s="225">
        <f t="shared" ref="K264:L264" si="345">SUM(K265:K268)</f>
        <v>0</v>
      </c>
      <c r="L264" s="220">
        <f t="shared" si="345"/>
        <v>0</v>
      </c>
      <c r="M264" s="98">
        <f>SUM(M265:M268)</f>
        <v>0</v>
      </c>
      <c r="N264" s="225">
        <f t="shared" ref="N264:O264" si="346">SUM(N265:N268)</f>
        <v>0</v>
      </c>
      <c r="O264" s="220">
        <f t="shared" si="346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4"/>
        <v>0</v>
      </c>
      <c r="D265" s="219"/>
      <c r="E265" s="367"/>
      <c r="F265" s="384">
        <f t="shared" ref="F265:F268" si="347">D265+E265</f>
        <v>0</v>
      </c>
      <c r="G265" s="219"/>
      <c r="H265" s="103"/>
      <c r="I265" s="220">
        <f t="shared" ref="I265:I268" si="348">G265+H265</f>
        <v>0</v>
      </c>
      <c r="J265" s="103"/>
      <c r="K265" s="104"/>
      <c r="L265" s="220">
        <f t="shared" ref="L265:L268" si="349">J265+K265</f>
        <v>0</v>
      </c>
      <c r="M265" s="221"/>
      <c r="N265" s="104"/>
      <c r="O265" s="220">
        <f t="shared" ref="O265:O268" si="350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4"/>
        <v>0</v>
      </c>
      <c r="D266" s="219"/>
      <c r="E266" s="367"/>
      <c r="F266" s="384">
        <f t="shared" si="347"/>
        <v>0</v>
      </c>
      <c r="G266" s="219"/>
      <c r="H266" s="103"/>
      <c r="I266" s="220">
        <f t="shared" si="348"/>
        <v>0</v>
      </c>
      <c r="J266" s="103"/>
      <c r="K266" s="104"/>
      <c r="L266" s="220">
        <f t="shared" si="349"/>
        <v>0</v>
      </c>
      <c r="M266" s="221"/>
      <c r="N266" s="104"/>
      <c r="O266" s="220">
        <f t="shared" si="350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4"/>
        <v>0</v>
      </c>
      <c r="D267" s="219"/>
      <c r="E267" s="367"/>
      <c r="F267" s="384">
        <f t="shared" si="347"/>
        <v>0</v>
      </c>
      <c r="G267" s="219"/>
      <c r="H267" s="103"/>
      <c r="I267" s="220">
        <f t="shared" si="348"/>
        <v>0</v>
      </c>
      <c r="J267" s="103"/>
      <c r="K267" s="104"/>
      <c r="L267" s="220">
        <f t="shared" si="349"/>
        <v>0</v>
      </c>
      <c r="M267" s="221"/>
      <c r="N267" s="104"/>
      <c r="O267" s="220">
        <f t="shared" si="350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4"/>
        <v>0</v>
      </c>
      <c r="D268" s="219"/>
      <c r="E268" s="367"/>
      <c r="F268" s="384">
        <f t="shared" si="347"/>
        <v>0</v>
      </c>
      <c r="G268" s="219"/>
      <c r="H268" s="103"/>
      <c r="I268" s="220">
        <f t="shared" si="348"/>
        <v>0</v>
      </c>
      <c r="J268" s="103"/>
      <c r="K268" s="104"/>
      <c r="L268" s="220">
        <f t="shared" si="349"/>
        <v>0</v>
      </c>
      <c r="M268" s="221"/>
      <c r="N268" s="104"/>
      <c r="O268" s="220">
        <f t="shared" si="350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4"/>
        <v>0</v>
      </c>
      <c r="D269" s="273">
        <f>SUM(D270,D281)</f>
        <v>0</v>
      </c>
      <c r="E269" s="374">
        <f t="shared" ref="E269:F269" si="351">SUM(E270,E281)</f>
        <v>0</v>
      </c>
      <c r="F269" s="407">
        <f t="shared" si="351"/>
        <v>0</v>
      </c>
      <c r="G269" s="273">
        <f>SUM(G270,G281)</f>
        <v>0</v>
      </c>
      <c r="H269" s="275">
        <f t="shared" ref="H269:I269" si="352">SUM(H270,H281)</f>
        <v>0</v>
      </c>
      <c r="I269" s="276">
        <f t="shared" si="352"/>
        <v>0</v>
      </c>
      <c r="J269" s="275">
        <f>SUM(J270,J281)</f>
        <v>0</v>
      </c>
      <c r="K269" s="274">
        <f t="shared" ref="K269:L269" si="353">SUM(K270,K281)</f>
        <v>0</v>
      </c>
      <c r="L269" s="276">
        <f t="shared" si="353"/>
        <v>0</v>
      </c>
      <c r="M269" s="277">
        <f>SUM(M270,M281)</f>
        <v>0</v>
      </c>
      <c r="N269" s="278">
        <f t="shared" ref="N269:O269" si="354">SUM(N270,N281)</f>
        <v>0</v>
      </c>
      <c r="O269" s="279">
        <f t="shared" si="354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4"/>
        <v>0</v>
      </c>
      <c r="D270" s="203">
        <f>SUM(D271,D272,D275,D276,D280)</f>
        <v>0</v>
      </c>
      <c r="E270" s="364">
        <f t="shared" ref="E270:F270" si="355">SUM(E271,E272,E275,E276,E280)</f>
        <v>0</v>
      </c>
      <c r="F270" s="386">
        <f t="shared" si="355"/>
        <v>0</v>
      </c>
      <c r="G270" s="203">
        <f>SUM(G271,G272,G275,G276,G280)</f>
        <v>0</v>
      </c>
      <c r="H270" s="84">
        <f t="shared" ref="H270:I270" si="356">SUM(H271,H272,H275,H276,H280)</f>
        <v>0</v>
      </c>
      <c r="I270" s="204">
        <f t="shared" si="356"/>
        <v>0</v>
      </c>
      <c r="J270" s="84">
        <f>SUM(J271,J272,J275,J276,J280)</f>
        <v>0</v>
      </c>
      <c r="K270" s="85">
        <f t="shared" ref="K270:L270" si="357">SUM(K271,K272,K275,K276,K280)</f>
        <v>0</v>
      </c>
      <c r="L270" s="204">
        <f t="shared" si="357"/>
        <v>0</v>
      </c>
      <c r="M270" s="205">
        <f>SUM(M271,M272,M275,M276,M280)</f>
        <v>0</v>
      </c>
      <c r="N270" s="206">
        <f t="shared" ref="N270:O270" si="358">SUM(N271,N272,N275,N276,N280)</f>
        <v>0</v>
      </c>
      <c r="O270" s="207">
        <f t="shared" si="358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4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4"/>
        <v>0</v>
      </c>
      <c r="D272" s="224">
        <f>SUM(D273:D274)</f>
        <v>0</v>
      </c>
      <c r="E272" s="368">
        <f t="shared" ref="E272:F272" si="359">SUM(E273:E274)</f>
        <v>0</v>
      </c>
      <c r="F272" s="384">
        <f t="shared" si="359"/>
        <v>0</v>
      </c>
      <c r="G272" s="224">
        <f>SUM(G273:G274)</f>
        <v>0</v>
      </c>
      <c r="H272" s="226">
        <f t="shared" ref="H272:I272" si="360">SUM(H273:H274)</f>
        <v>0</v>
      </c>
      <c r="I272" s="220">
        <f t="shared" si="360"/>
        <v>0</v>
      </c>
      <c r="J272" s="226">
        <f>SUM(J273:J274)</f>
        <v>0</v>
      </c>
      <c r="K272" s="225">
        <f t="shared" ref="K272:L272" si="361">SUM(K273:K274)</f>
        <v>0</v>
      </c>
      <c r="L272" s="220">
        <f t="shared" si="361"/>
        <v>0</v>
      </c>
      <c r="M272" s="98">
        <f>SUM(M273:M274)</f>
        <v>0</v>
      </c>
      <c r="N272" s="225">
        <f t="shared" ref="N272:O272" si="362">SUM(N273:N274)</f>
        <v>0</v>
      </c>
      <c r="O272" s="220">
        <f t="shared" si="362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4"/>
        <v>0</v>
      </c>
      <c r="D273" s="219"/>
      <c r="E273" s="367"/>
      <c r="F273" s="384">
        <f t="shared" ref="F273:F275" si="363">D273+E273</f>
        <v>0</v>
      </c>
      <c r="G273" s="219"/>
      <c r="H273" s="103"/>
      <c r="I273" s="220">
        <f t="shared" ref="I273:I275" si="364">G273+H273</f>
        <v>0</v>
      </c>
      <c r="J273" s="103"/>
      <c r="K273" s="104"/>
      <c r="L273" s="220">
        <f t="shared" ref="L273:L275" si="365">J273+K273</f>
        <v>0</v>
      </c>
      <c r="M273" s="221"/>
      <c r="N273" s="104"/>
      <c r="O273" s="220">
        <f t="shared" ref="O273:O275" si="366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4"/>
        <v>0</v>
      </c>
      <c r="D274" s="219"/>
      <c r="E274" s="367"/>
      <c r="F274" s="384">
        <f t="shared" si="363"/>
        <v>0</v>
      </c>
      <c r="G274" s="219"/>
      <c r="H274" s="103"/>
      <c r="I274" s="220">
        <f t="shared" si="364"/>
        <v>0</v>
      </c>
      <c r="J274" s="103"/>
      <c r="K274" s="104"/>
      <c r="L274" s="220">
        <f t="shared" si="365"/>
        <v>0</v>
      </c>
      <c r="M274" s="221"/>
      <c r="N274" s="104"/>
      <c r="O274" s="220">
        <f t="shared" si="366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4"/>
        <v>0</v>
      </c>
      <c r="D275" s="219"/>
      <c r="E275" s="367"/>
      <c r="F275" s="384">
        <f t="shared" si="363"/>
        <v>0</v>
      </c>
      <c r="G275" s="219"/>
      <c r="H275" s="103"/>
      <c r="I275" s="220">
        <f t="shared" si="364"/>
        <v>0</v>
      </c>
      <c r="J275" s="103"/>
      <c r="K275" s="104"/>
      <c r="L275" s="220">
        <f t="shared" si="365"/>
        <v>0</v>
      </c>
      <c r="M275" s="221"/>
      <c r="N275" s="104"/>
      <c r="O275" s="220">
        <f t="shared" si="366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4"/>
        <v>0</v>
      </c>
      <c r="D276" s="224">
        <f>SUM(D277:D279)</f>
        <v>0</v>
      </c>
      <c r="E276" s="368">
        <f t="shared" ref="E276:O276" si="367">SUM(E277:E279)</f>
        <v>0</v>
      </c>
      <c r="F276" s="384">
        <f t="shared" si="367"/>
        <v>0</v>
      </c>
      <c r="G276" s="224">
        <f t="shared" si="367"/>
        <v>0</v>
      </c>
      <c r="H276" s="226">
        <f t="shared" si="367"/>
        <v>0</v>
      </c>
      <c r="I276" s="220">
        <f t="shared" si="367"/>
        <v>0</v>
      </c>
      <c r="J276" s="226">
        <f>SUM(J277:J279)</f>
        <v>0</v>
      </c>
      <c r="K276" s="225">
        <f t="shared" ref="K276:L276" si="368">SUM(K277:K279)</f>
        <v>0</v>
      </c>
      <c r="L276" s="220">
        <f t="shared" si="368"/>
        <v>0</v>
      </c>
      <c r="M276" s="98">
        <f t="shared" si="367"/>
        <v>0</v>
      </c>
      <c r="N276" s="225">
        <f t="shared" si="367"/>
        <v>0</v>
      </c>
      <c r="O276" s="220">
        <f t="shared" si="367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9">F277+I277+L277+O277</f>
        <v>0</v>
      </c>
      <c r="D277" s="219"/>
      <c r="E277" s="367"/>
      <c r="F277" s="384">
        <f t="shared" ref="F277:F280" si="370">D277+E277</f>
        <v>0</v>
      </c>
      <c r="G277" s="219"/>
      <c r="H277" s="103"/>
      <c r="I277" s="220">
        <f t="shared" ref="I277:I280" si="371">G277+H277</f>
        <v>0</v>
      </c>
      <c r="J277" s="103"/>
      <c r="K277" s="104"/>
      <c r="L277" s="220">
        <f t="shared" ref="L277:L280" si="372">J277+K277</f>
        <v>0</v>
      </c>
      <c r="M277" s="221"/>
      <c r="N277" s="104"/>
      <c r="O277" s="220">
        <f t="shared" ref="O277:O280" si="373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9"/>
        <v>0</v>
      </c>
      <c r="D278" s="219"/>
      <c r="E278" s="367"/>
      <c r="F278" s="384">
        <f t="shared" si="370"/>
        <v>0</v>
      </c>
      <c r="G278" s="219"/>
      <c r="H278" s="103"/>
      <c r="I278" s="220">
        <f t="shared" si="371"/>
        <v>0</v>
      </c>
      <c r="J278" s="103"/>
      <c r="K278" s="104"/>
      <c r="L278" s="220">
        <f t="shared" si="372"/>
        <v>0</v>
      </c>
      <c r="M278" s="221"/>
      <c r="N278" s="104"/>
      <c r="O278" s="220">
        <f t="shared" si="373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9"/>
        <v>0</v>
      </c>
      <c r="D279" s="219"/>
      <c r="E279" s="367"/>
      <c r="F279" s="384">
        <f t="shared" si="370"/>
        <v>0</v>
      </c>
      <c r="G279" s="219"/>
      <c r="H279" s="103"/>
      <c r="I279" s="220">
        <f t="shared" si="371"/>
        <v>0</v>
      </c>
      <c r="J279" s="103"/>
      <c r="K279" s="104"/>
      <c r="L279" s="220">
        <f t="shared" si="372"/>
        <v>0</v>
      </c>
      <c r="M279" s="221"/>
      <c r="N279" s="104"/>
      <c r="O279" s="220">
        <f t="shared" si="373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9"/>
        <v>0</v>
      </c>
      <c r="D280" s="215"/>
      <c r="E280" s="366"/>
      <c r="F280" s="404">
        <f t="shared" si="370"/>
        <v>0</v>
      </c>
      <c r="G280" s="215"/>
      <c r="H280" s="93"/>
      <c r="I280" s="216">
        <f t="shared" si="371"/>
        <v>0</v>
      </c>
      <c r="J280" s="93"/>
      <c r="K280" s="94"/>
      <c r="L280" s="216">
        <f t="shared" si="372"/>
        <v>0</v>
      </c>
      <c r="M280" s="217"/>
      <c r="N280" s="94"/>
      <c r="O280" s="216">
        <f t="shared" si="373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9"/>
        <v>0</v>
      </c>
      <c r="D281" s="282">
        <f>D282</f>
        <v>0</v>
      </c>
      <c r="E281" s="375">
        <f t="shared" ref="E281:O281" si="374">E282</f>
        <v>0</v>
      </c>
      <c r="F281" s="394">
        <f t="shared" si="374"/>
        <v>0</v>
      </c>
      <c r="G281" s="282">
        <f t="shared" si="374"/>
        <v>0</v>
      </c>
      <c r="H281" s="283">
        <f t="shared" si="374"/>
        <v>0</v>
      </c>
      <c r="I281" s="237">
        <f t="shared" si="374"/>
        <v>0</v>
      </c>
      <c r="J281" s="283">
        <f t="shared" si="374"/>
        <v>0</v>
      </c>
      <c r="K281" s="236">
        <f t="shared" si="374"/>
        <v>0</v>
      </c>
      <c r="L281" s="237">
        <f t="shared" si="374"/>
        <v>0</v>
      </c>
      <c r="M281" s="120">
        <f t="shared" si="374"/>
        <v>0</v>
      </c>
      <c r="N281" s="236">
        <f t="shared" si="374"/>
        <v>0</v>
      </c>
      <c r="O281" s="237">
        <f t="shared" si="374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9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9"/>
        <v>0</v>
      </c>
      <c r="D283" s="224">
        <f>SUM(D284:D285)</f>
        <v>0</v>
      </c>
      <c r="E283" s="368">
        <f t="shared" ref="E283:F283" si="375">SUM(E284:E285)</f>
        <v>0</v>
      </c>
      <c r="F283" s="384">
        <f t="shared" si="375"/>
        <v>0</v>
      </c>
      <c r="G283" s="224">
        <f>SUM(G284:G285)</f>
        <v>0</v>
      </c>
      <c r="H283" s="226">
        <f t="shared" ref="H283:I283" si="376">SUM(H284:H285)</f>
        <v>0</v>
      </c>
      <c r="I283" s="220">
        <f t="shared" si="376"/>
        <v>0</v>
      </c>
      <c r="J283" s="226">
        <f>SUM(J284:J285)</f>
        <v>0</v>
      </c>
      <c r="K283" s="225">
        <f t="shared" ref="K283:L283" si="377">SUM(K284:K285)</f>
        <v>0</v>
      </c>
      <c r="L283" s="220">
        <f t="shared" si="377"/>
        <v>0</v>
      </c>
      <c r="M283" s="98">
        <f>SUM(M284:M285)</f>
        <v>0</v>
      </c>
      <c r="N283" s="225">
        <f t="shared" ref="N283:O283" si="378">SUM(N284:N285)</f>
        <v>0</v>
      </c>
      <c r="O283" s="220">
        <f t="shared" si="378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9"/>
        <v>0</v>
      </c>
      <c r="D284" s="219"/>
      <c r="E284" s="367"/>
      <c r="F284" s="384">
        <f t="shared" ref="F284:F285" si="379">D284+E284</f>
        <v>0</v>
      </c>
      <c r="G284" s="219"/>
      <c r="H284" s="103"/>
      <c r="I284" s="220">
        <f t="shared" ref="I284:I285" si="380">G284+H284</f>
        <v>0</v>
      </c>
      <c r="J284" s="103"/>
      <c r="K284" s="104"/>
      <c r="L284" s="220">
        <f t="shared" ref="L284:L285" si="381">J284+K284</f>
        <v>0</v>
      </c>
      <c r="M284" s="221"/>
      <c r="N284" s="104"/>
      <c r="O284" s="220">
        <f t="shared" ref="O284:O285" si="382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9"/>
        <v>0</v>
      </c>
      <c r="D285" s="215"/>
      <c r="E285" s="366"/>
      <c r="F285" s="404">
        <f t="shared" si="379"/>
        <v>0</v>
      </c>
      <c r="G285" s="215"/>
      <c r="H285" s="93"/>
      <c r="I285" s="216">
        <f t="shared" si="380"/>
        <v>0</v>
      </c>
      <c r="J285" s="93"/>
      <c r="K285" s="94"/>
      <c r="L285" s="216">
        <f t="shared" si="381"/>
        <v>0</v>
      </c>
      <c r="M285" s="217"/>
      <c r="N285" s="94"/>
      <c r="O285" s="216">
        <f t="shared" si="382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9"/>
        <v>244052</v>
      </c>
      <c r="D286" s="289">
        <f t="shared" ref="D286:O286" si="383">SUM(D283,D269,D230,D195,D187,D173,D75,D53)</f>
        <v>244136</v>
      </c>
      <c r="E286" s="377">
        <f t="shared" si="383"/>
        <v>-84</v>
      </c>
      <c r="F286" s="408">
        <f t="shared" si="383"/>
        <v>244052</v>
      </c>
      <c r="G286" s="289">
        <f t="shared" si="383"/>
        <v>0</v>
      </c>
      <c r="H286" s="291">
        <f t="shared" si="383"/>
        <v>0</v>
      </c>
      <c r="I286" s="292">
        <f t="shared" si="383"/>
        <v>0</v>
      </c>
      <c r="J286" s="291">
        <f t="shared" si="383"/>
        <v>0</v>
      </c>
      <c r="K286" s="290">
        <f t="shared" si="383"/>
        <v>0</v>
      </c>
      <c r="L286" s="292">
        <f t="shared" si="383"/>
        <v>0</v>
      </c>
      <c r="M286" s="288">
        <f t="shared" si="383"/>
        <v>0</v>
      </c>
      <c r="N286" s="290">
        <f t="shared" si="383"/>
        <v>0</v>
      </c>
      <c r="O286" s="292">
        <f t="shared" si="383"/>
        <v>0</v>
      </c>
      <c r="P286" s="293"/>
    </row>
    <row r="287" spans="1:16" s="27" customFormat="1" ht="13.5" hidden="1" thickTop="1" thickBot="1" x14ac:dyDescent="0.3">
      <c r="A287" s="656" t="s">
        <v>305</v>
      </c>
      <c r="B287" s="657"/>
      <c r="C287" s="294">
        <f t="shared" si="369"/>
        <v>0</v>
      </c>
      <c r="D287" s="295">
        <f>SUM(D24,D25,D41)-D51</f>
        <v>0</v>
      </c>
      <c r="E287" s="378">
        <f t="shared" ref="E287:F287" si="384">SUM(E24,E25,E41)-E51</f>
        <v>0</v>
      </c>
      <c r="F287" s="409">
        <f t="shared" si="384"/>
        <v>0</v>
      </c>
      <c r="G287" s="295">
        <f>SUM(G24,G25,G41)-G51</f>
        <v>0</v>
      </c>
      <c r="H287" s="297">
        <f t="shared" ref="H287:I287" si="385">SUM(H24,H25,H41)-H51</f>
        <v>0</v>
      </c>
      <c r="I287" s="298">
        <f t="shared" si="385"/>
        <v>0</v>
      </c>
      <c r="J287" s="297">
        <f>(J26+J43)-J51</f>
        <v>0</v>
      </c>
      <c r="K287" s="296">
        <f t="shared" ref="K287:L287" si="386">(K26+K43)-K51</f>
        <v>0</v>
      </c>
      <c r="L287" s="298">
        <f t="shared" si="386"/>
        <v>0</v>
      </c>
      <c r="M287" s="294">
        <f>M45-M51</f>
        <v>0</v>
      </c>
      <c r="N287" s="296">
        <f t="shared" ref="N287:O287" si="387">N45-N51</f>
        <v>0</v>
      </c>
      <c r="O287" s="298">
        <f t="shared" si="387"/>
        <v>0</v>
      </c>
      <c r="P287" s="299"/>
    </row>
    <row r="288" spans="1:16" s="27" customFormat="1" ht="12.75" hidden="1" thickTop="1" x14ac:dyDescent="0.25">
      <c r="A288" s="658" t="s">
        <v>306</v>
      </c>
      <c r="B288" s="659"/>
      <c r="C288" s="300">
        <f t="shared" si="369"/>
        <v>0</v>
      </c>
      <c r="D288" s="301">
        <f t="shared" ref="D288:O288" si="388">SUM(D289,D290)-D297+D298</f>
        <v>0</v>
      </c>
      <c r="E288" s="379">
        <f t="shared" si="388"/>
        <v>0</v>
      </c>
      <c r="F288" s="410">
        <f t="shared" si="388"/>
        <v>0</v>
      </c>
      <c r="G288" s="301">
        <f t="shared" si="388"/>
        <v>0</v>
      </c>
      <c r="H288" s="303">
        <f t="shared" si="388"/>
        <v>0</v>
      </c>
      <c r="I288" s="304">
        <f t="shared" si="388"/>
        <v>0</v>
      </c>
      <c r="J288" s="303">
        <f t="shared" si="388"/>
        <v>0</v>
      </c>
      <c r="K288" s="302">
        <f t="shared" si="388"/>
        <v>0</v>
      </c>
      <c r="L288" s="304">
        <f t="shared" si="388"/>
        <v>0</v>
      </c>
      <c r="M288" s="300">
        <f t="shared" si="388"/>
        <v>0</v>
      </c>
      <c r="N288" s="302">
        <f t="shared" si="388"/>
        <v>0</v>
      </c>
      <c r="O288" s="304">
        <f t="shared" si="388"/>
        <v>0</v>
      </c>
      <c r="P288" s="305"/>
    </row>
    <row r="289" spans="1:16" s="27" customFormat="1" ht="13.5" hidden="1" thickTop="1" thickBot="1" x14ac:dyDescent="0.3">
      <c r="A289" s="173" t="s">
        <v>307</v>
      </c>
      <c r="B289" s="173" t="s">
        <v>308</v>
      </c>
      <c r="C289" s="174">
        <f t="shared" si="369"/>
        <v>0</v>
      </c>
      <c r="D289" s="175">
        <f t="shared" ref="D289:O289" si="389">D21-D283</f>
        <v>0</v>
      </c>
      <c r="E289" s="360">
        <f t="shared" si="389"/>
        <v>0</v>
      </c>
      <c r="F289" s="399">
        <f t="shared" si="389"/>
        <v>0</v>
      </c>
      <c r="G289" s="175">
        <f t="shared" si="389"/>
        <v>0</v>
      </c>
      <c r="H289" s="177">
        <f t="shared" si="389"/>
        <v>0</v>
      </c>
      <c r="I289" s="178">
        <f t="shared" si="389"/>
        <v>0</v>
      </c>
      <c r="J289" s="177">
        <f t="shared" si="389"/>
        <v>0</v>
      </c>
      <c r="K289" s="176">
        <f t="shared" si="389"/>
        <v>0</v>
      </c>
      <c r="L289" s="178">
        <f t="shared" si="389"/>
        <v>0</v>
      </c>
      <c r="M289" s="174">
        <f t="shared" si="389"/>
        <v>0</v>
      </c>
      <c r="N289" s="176">
        <f t="shared" si="389"/>
        <v>0</v>
      </c>
      <c r="O289" s="178">
        <f t="shared" si="389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9"/>
        <v>0</v>
      </c>
      <c r="D290" s="301">
        <f t="shared" ref="D290:O290" si="390">SUM(D291,D293,D295)-SUM(D292,D294,D296)</f>
        <v>0</v>
      </c>
      <c r="E290" s="379">
        <f t="shared" si="390"/>
        <v>0</v>
      </c>
      <c r="F290" s="410">
        <f t="shared" si="390"/>
        <v>0</v>
      </c>
      <c r="G290" s="301">
        <f t="shared" si="390"/>
        <v>0</v>
      </c>
      <c r="H290" s="303">
        <f t="shared" si="390"/>
        <v>0</v>
      </c>
      <c r="I290" s="304">
        <f t="shared" si="390"/>
        <v>0</v>
      </c>
      <c r="J290" s="303">
        <f t="shared" si="390"/>
        <v>0</v>
      </c>
      <c r="K290" s="302">
        <f t="shared" si="390"/>
        <v>0</v>
      </c>
      <c r="L290" s="304">
        <f t="shared" si="390"/>
        <v>0</v>
      </c>
      <c r="M290" s="300">
        <f t="shared" si="390"/>
        <v>0</v>
      </c>
      <c r="N290" s="302">
        <f t="shared" si="390"/>
        <v>0</v>
      </c>
      <c r="O290" s="304">
        <f t="shared" si="390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9"/>
        <v>0</v>
      </c>
      <c r="D291" s="284"/>
      <c r="E291" s="376"/>
      <c r="F291" s="396">
        <f t="shared" ref="F291:F298" si="391">D291+E291</f>
        <v>0</v>
      </c>
      <c r="G291" s="284"/>
      <c r="H291" s="114"/>
      <c r="I291" s="246">
        <f t="shared" ref="I291:I298" si="392">G291+H291</f>
        <v>0</v>
      </c>
      <c r="J291" s="114"/>
      <c r="K291" s="115"/>
      <c r="L291" s="246">
        <f t="shared" ref="L291:L298" si="393">J291+K291</f>
        <v>0</v>
      </c>
      <c r="M291" s="285"/>
      <c r="N291" s="115"/>
      <c r="O291" s="246">
        <f t="shared" ref="O291:O298" si="394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9"/>
        <v>0</v>
      </c>
      <c r="D292" s="219"/>
      <c r="E292" s="367"/>
      <c r="F292" s="384">
        <f t="shared" si="391"/>
        <v>0</v>
      </c>
      <c r="G292" s="219"/>
      <c r="H292" s="103"/>
      <c r="I292" s="220">
        <f t="shared" si="392"/>
        <v>0</v>
      </c>
      <c r="J292" s="103"/>
      <c r="K292" s="104"/>
      <c r="L292" s="220">
        <f t="shared" si="393"/>
        <v>0</v>
      </c>
      <c r="M292" s="221"/>
      <c r="N292" s="104"/>
      <c r="O292" s="220">
        <f t="shared" si="394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9"/>
        <v>0</v>
      </c>
      <c r="D293" s="219"/>
      <c r="E293" s="367"/>
      <c r="F293" s="384">
        <f t="shared" si="391"/>
        <v>0</v>
      </c>
      <c r="G293" s="219"/>
      <c r="H293" s="103"/>
      <c r="I293" s="220">
        <f t="shared" si="392"/>
        <v>0</v>
      </c>
      <c r="J293" s="103"/>
      <c r="K293" s="104"/>
      <c r="L293" s="220">
        <f t="shared" si="393"/>
        <v>0</v>
      </c>
      <c r="M293" s="221"/>
      <c r="N293" s="104"/>
      <c r="O293" s="220">
        <f t="shared" si="394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1"/>
        <v>0</v>
      </c>
      <c r="G294" s="219"/>
      <c r="H294" s="103"/>
      <c r="I294" s="220">
        <f t="shared" si="392"/>
        <v>0</v>
      </c>
      <c r="J294" s="103"/>
      <c r="K294" s="104"/>
      <c r="L294" s="220">
        <f t="shared" si="393"/>
        <v>0</v>
      </c>
      <c r="M294" s="221"/>
      <c r="N294" s="104"/>
      <c r="O294" s="220">
        <f t="shared" si="394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9"/>
        <v>0</v>
      </c>
      <c r="D295" s="219"/>
      <c r="E295" s="367"/>
      <c r="F295" s="384">
        <f t="shared" si="391"/>
        <v>0</v>
      </c>
      <c r="G295" s="219"/>
      <c r="H295" s="103"/>
      <c r="I295" s="220">
        <f t="shared" si="392"/>
        <v>0</v>
      </c>
      <c r="J295" s="103"/>
      <c r="K295" s="104"/>
      <c r="L295" s="220">
        <f t="shared" si="393"/>
        <v>0</v>
      </c>
      <c r="M295" s="221"/>
      <c r="N295" s="104"/>
      <c r="O295" s="220">
        <f t="shared" si="394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9"/>
        <v>0</v>
      </c>
      <c r="D296" s="255"/>
      <c r="E296" s="372"/>
      <c r="F296" s="405">
        <f t="shared" si="391"/>
        <v>0</v>
      </c>
      <c r="G296" s="255"/>
      <c r="H296" s="257"/>
      <c r="I296" s="252">
        <f t="shared" si="392"/>
        <v>0</v>
      </c>
      <c r="J296" s="257"/>
      <c r="K296" s="256"/>
      <c r="L296" s="252">
        <f t="shared" si="393"/>
        <v>0</v>
      </c>
      <c r="M296" s="258"/>
      <c r="N296" s="256"/>
      <c r="O296" s="252">
        <f t="shared" si="394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9"/>
        <v>0</v>
      </c>
      <c r="D297" s="311"/>
      <c r="E297" s="380"/>
      <c r="F297" s="409">
        <f t="shared" si="391"/>
        <v>0</v>
      </c>
      <c r="G297" s="311"/>
      <c r="H297" s="313"/>
      <c r="I297" s="298">
        <f t="shared" si="392"/>
        <v>0</v>
      </c>
      <c r="J297" s="313"/>
      <c r="K297" s="312"/>
      <c r="L297" s="298">
        <f t="shared" si="393"/>
        <v>0</v>
      </c>
      <c r="M297" s="314"/>
      <c r="N297" s="312"/>
      <c r="O297" s="298">
        <f t="shared" si="394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9"/>
        <v>0</v>
      </c>
      <c r="D298" s="241"/>
      <c r="E298" s="371"/>
      <c r="F298" s="386">
        <f t="shared" si="391"/>
        <v>0</v>
      </c>
      <c r="G298" s="241"/>
      <c r="H298" s="243"/>
      <c r="I298" s="204">
        <f t="shared" si="392"/>
        <v>0</v>
      </c>
      <c r="J298" s="243"/>
      <c r="K298" s="242"/>
      <c r="L298" s="204">
        <f t="shared" si="393"/>
        <v>0</v>
      </c>
      <c r="M298" s="244"/>
      <c r="N298" s="242"/>
      <c r="O298" s="204">
        <f t="shared" si="394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Lgu19MEoYJbwcWSjm1UE18Bxg7zmaL2OVEXK8S9PpBquAAtZRcmYjzNKS54SA+7NEfTVc8j9LnXZRh0/5m2r4w==" saltValue="NFSYe7q6AYGGzmUyQ8SdEg==" spinCount="100000" sheet="1" objects="1" scenarios="1" formatCells="0" formatColumns="0" formatRows="0"/>
  <autoFilter ref="A18:P298">
    <filterColumn colId="2">
      <filters>
        <filter val="299 916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112.pielikums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10" sqref="T10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535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3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529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536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15" customHeight="1" x14ac:dyDescent="0.25">
      <c r="A7" s="7" t="s">
        <v>10</v>
      </c>
      <c r="B7" s="8"/>
      <c r="C7" s="622" t="s">
        <v>537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 t="s">
        <v>538</v>
      </c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43260</v>
      </c>
      <c r="D20" s="33">
        <f>SUM(D21,D24,D25,D41,D43)</f>
        <v>0</v>
      </c>
      <c r="E20" s="342">
        <f t="shared" ref="E20:F20" si="0">SUM(E21,E24,E25,E41,E43)</f>
        <v>43260</v>
      </c>
      <c r="F20" s="381">
        <f t="shared" si="0"/>
        <v>43260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36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25.5" thickTop="1" thickBot="1" x14ac:dyDescent="0.3">
      <c r="A24" s="64">
        <v>19300</v>
      </c>
      <c r="B24" s="64" t="s">
        <v>42</v>
      </c>
      <c r="C24" s="65">
        <f>F24+I24</f>
        <v>7210</v>
      </c>
      <c r="D24" s="66"/>
      <c r="E24" s="346">
        <f>7210</f>
        <v>7210</v>
      </c>
      <c r="F24" s="385">
        <f>D24+E24</f>
        <v>7210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</row>
    <row r="25" spans="1:16" s="27" customFormat="1" ht="84.75" thickTop="1" x14ac:dyDescent="0.25">
      <c r="A25" s="74">
        <v>18630</v>
      </c>
      <c r="B25" s="75" t="s">
        <v>44</v>
      </c>
      <c r="C25" s="76">
        <f>F25</f>
        <v>36050</v>
      </c>
      <c r="D25" s="77"/>
      <c r="E25" s="347">
        <v>36050</v>
      </c>
      <c r="F25" s="386">
        <f>D25+E25</f>
        <v>36050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548" t="s">
        <v>539</v>
      </c>
    </row>
    <row r="26" spans="1:16" s="27" customFormat="1" ht="36" hidden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20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idden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idden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20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" hidden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392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43260</v>
      </c>
      <c r="D50" s="175">
        <f>SUM(D51,D283)</f>
        <v>0</v>
      </c>
      <c r="E50" s="360">
        <f t="shared" ref="E50:F50" si="19">SUM(E51,E283)</f>
        <v>43260</v>
      </c>
      <c r="F50" s="399">
        <f t="shared" si="19"/>
        <v>43260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178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36050</v>
      </c>
      <c r="D51" s="183">
        <f>SUM(D52,D194)</f>
        <v>0</v>
      </c>
      <c r="E51" s="361">
        <f t="shared" ref="E51:F51" si="23">SUM(E52,E194)</f>
        <v>36050</v>
      </c>
      <c r="F51" s="400">
        <f t="shared" si="23"/>
        <v>36050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186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19420</v>
      </c>
      <c r="D52" s="190">
        <f>SUM(D53,D75,D173,D187)</f>
        <v>0</v>
      </c>
      <c r="E52" s="362">
        <f t="shared" ref="E52:F52" si="27">SUM(E53,E75,E173,E187)</f>
        <v>19420</v>
      </c>
      <c r="F52" s="401">
        <f t="shared" si="27"/>
        <v>19420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193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hidden="1" x14ac:dyDescent="0.25">
      <c r="A53" s="195">
        <v>1000</v>
      </c>
      <c r="B53" s="195" t="s">
        <v>71</v>
      </c>
      <c r="C53" s="196">
        <f t="shared" si="4"/>
        <v>0</v>
      </c>
      <c r="D53" s="197">
        <f>SUM(D54,D67)</f>
        <v>0</v>
      </c>
      <c r="E53" s="363">
        <f t="shared" ref="E53:F53" si="31">SUM(E54,E67)</f>
        <v>0</v>
      </c>
      <c r="F53" s="402">
        <f t="shared" si="31"/>
        <v>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hidden="1" x14ac:dyDescent="0.25">
      <c r="A54" s="75">
        <v>1100</v>
      </c>
      <c r="B54" s="202" t="s">
        <v>72</v>
      </c>
      <c r="C54" s="76">
        <f t="shared" si="4"/>
        <v>0</v>
      </c>
      <c r="D54" s="203">
        <f>SUM(D55,D58,D66)</f>
        <v>0</v>
      </c>
      <c r="E54" s="364">
        <f t="shared" ref="E54:F54" si="35">SUM(E55,E58,E66)</f>
        <v>0</v>
      </c>
      <c r="F54" s="386">
        <f t="shared" si="35"/>
        <v>0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/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/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/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/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/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/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/>
      <c r="E66" s="369"/>
      <c r="F66" s="403">
        <f t="shared" si="50"/>
        <v>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hidden="1" x14ac:dyDescent="0.25">
      <c r="A67" s="75">
        <v>1200</v>
      </c>
      <c r="B67" s="202" t="s">
        <v>85</v>
      </c>
      <c r="C67" s="76">
        <f t="shared" si="4"/>
        <v>0</v>
      </c>
      <c r="D67" s="203">
        <f>SUM(D68:D69)</f>
        <v>0</v>
      </c>
      <c r="E67" s="364">
        <f t="shared" ref="E67:F67" si="54">SUM(E68:E69)</f>
        <v>0</v>
      </c>
      <c r="F67" s="386">
        <f t="shared" si="54"/>
        <v>0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hidden="1" x14ac:dyDescent="0.25">
      <c r="A68" s="335">
        <v>1210</v>
      </c>
      <c r="B68" s="87" t="s">
        <v>86</v>
      </c>
      <c r="C68" s="88">
        <f t="shared" si="4"/>
        <v>0</v>
      </c>
      <c r="D68" s="215"/>
      <c r="E68" s="366"/>
      <c r="F68" s="404">
        <f>D68+E68</f>
        <v>0</v>
      </c>
      <c r="G68" s="215"/>
      <c r="H68" s="93"/>
      <c r="I68" s="216">
        <f>G68+H68</f>
        <v>0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/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/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/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19420</v>
      </c>
      <c r="D75" s="197">
        <f>SUM(D76,D83,D130,D164,D165,D172)</f>
        <v>0</v>
      </c>
      <c r="E75" s="363">
        <f t="shared" ref="E75:F75" si="66">SUM(E76,E83,E130,E164,E165,E172)</f>
        <v>19420</v>
      </c>
      <c r="F75" s="402">
        <f t="shared" si="66"/>
        <v>19420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200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x14ac:dyDescent="0.25">
      <c r="A76" s="75">
        <v>2100</v>
      </c>
      <c r="B76" s="202" t="s">
        <v>94</v>
      </c>
      <c r="C76" s="76">
        <f t="shared" si="4"/>
        <v>8615</v>
      </c>
      <c r="D76" s="203">
        <f>SUM(D77,D80)</f>
        <v>0</v>
      </c>
      <c r="E76" s="364">
        <f t="shared" ref="E76:F76" si="70">SUM(E77,E80)</f>
        <v>8615</v>
      </c>
      <c r="F76" s="386">
        <f t="shared" si="70"/>
        <v>8615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hidden="1" x14ac:dyDescent="0.25">
      <c r="A77" s="335">
        <v>2110</v>
      </c>
      <c r="B77" s="87" t="s">
        <v>95</v>
      </c>
      <c r="C77" s="88">
        <f t="shared" si="4"/>
        <v>0</v>
      </c>
      <c r="D77" s="233">
        <f>SUM(D78:D79)</f>
        <v>0</v>
      </c>
      <c r="E77" s="370">
        <f t="shared" ref="E77:F77" si="74">SUM(E78:E79)</f>
        <v>0</v>
      </c>
      <c r="F77" s="404">
        <f t="shared" si="74"/>
        <v>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hidden="1" x14ac:dyDescent="0.25">
      <c r="A79" s="56">
        <v>2112</v>
      </c>
      <c r="B79" s="97" t="s">
        <v>97</v>
      </c>
      <c r="C79" s="98">
        <f t="shared" si="4"/>
        <v>0</v>
      </c>
      <c r="D79" s="219"/>
      <c r="E79" s="367"/>
      <c r="F79" s="384">
        <f t="shared" si="78"/>
        <v>0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x14ac:dyDescent="0.25">
      <c r="A80" s="223">
        <v>2120</v>
      </c>
      <c r="B80" s="97" t="s">
        <v>98</v>
      </c>
      <c r="C80" s="98">
        <f t="shared" si="4"/>
        <v>8615</v>
      </c>
      <c r="D80" s="224">
        <f>SUM(D81:D82)</f>
        <v>0</v>
      </c>
      <c r="E80" s="368">
        <f t="shared" ref="E80:F80" si="82">SUM(E81:E82)</f>
        <v>8615</v>
      </c>
      <c r="F80" s="384">
        <f t="shared" si="82"/>
        <v>8615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t="72" x14ac:dyDescent="0.25">
      <c r="A81" s="56">
        <v>2121</v>
      </c>
      <c r="B81" s="97" t="s">
        <v>96</v>
      </c>
      <c r="C81" s="98">
        <f t="shared" si="4"/>
        <v>2163</v>
      </c>
      <c r="D81" s="219"/>
      <c r="E81" s="367">
        <v>2163</v>
      </c>
      <c r="F81" s="384">
        <f t="shared" ref="F81:F82" si="86">D81+E81</f>
        <v>2163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547" t="s">
        <v>540</v>
      </c>
    </row>
    <row r="82" spans="1:16" ht="138" customHeight="1" x14ac:dyDescent="0.25">
      <c r="A82" s="56">
        <v>2122</v>
      </c>
      <c r="B82" s="97" t="s">
        <v>97</v>
      </c>
      <c r="C82" s="98">
        <f t="shared" si="4"/>
        <v>6452</v>
      </c>
      <c r="D82" s="219"/>
      <c r="E82" s="367">
        <v>6452</v>
      </c>
      <c r="F82" s="384">
        <f t="shared" si="86"/>
        <v>6452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547" t="s">
        <v>541</v>
      </c>
    </row>
    <row r="83" spans="1:16" x14ac:dyDescent="0.25">
      <c r="A83" s="75">
        <v>2200</v>
      </c>
      <c r="B83" s="202" t="s">
        <v>99</v>
      </c>
      <c r="C83" s="76">
        <f t="shared" si="4"/>
        <v>7865</v>
      </c>
      <c r="D83" s="203">
        <f>SUM(D84,D89,D95,D103,D112,D116,D122,D128)</f>
        <v>0</v>
      </c>
      <c r="E83" s="364">
        <f t="shared" ref="E83:F83" si="90">SUM(E84,E89,E95,E103,E112,E116,E122,E128)</f>
        <v>7865</v>
      </c>
      <c r="F83" s="386">
        <f t="shared" si="90"/>
        <v>7865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/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/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/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/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/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x14ac:dyDescent="0.25">
      <c r="A95" s="223">
        <v>2230</v>
      </c>
      <c r="B95" s="97" t="s">
        <v>111</v>
      </c>
      <c r="C95" s="98">
        <f t="shared" si="98"/>
        <v>2880</v>
      </c>
      <c r="D95" s="224">
        <f>SUM(D96:D102)</f>
        <v>0</v>
      </c>
      <c r="E95" s="368">
        <f t="shared" ref="E95:F95" si="111">SUM(E96:E102)</f>
        <v>2880</v>
      </c>
      <c r="F95" s="384">
        <f t="shared" si="111"/>
        <v>2880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84" x14ac:dyDescent="0.25">
      <c r="A96" s="56">
        <v>2231</v>
      </c>
      <c r="B96" s="97" t="s">
        <v>112</v>
      </c>
      <c r="C96" s="98">
        <f t="shared" si="98"/>
        <v>2880</v>
      </c>
      <c r="D96" s="219"/>
      <c r="E96" s="367">
        <v>2880</v>
      </c>
      <c r="F96" s="384">
        <f t="shared" ref="F96:F102" si="115">D96+E96</f>
        <v>2880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547" t="s">
        <v>542</v>
      </c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hidden="1" x14ac:dyDescent="0.25">
      <c r="A102" s="56">
        <v>2239</v>
      </c>
      <c r="B102" s="97" t="s">
        <v>118</v>
      </c>
      <c r="C102" s="98">
        <f t="shared" si="98"/>
        <v>0</v>
      </c>
      <c r="D102" s="219"/>
      <c r="E102" s="367"/>
      <c r="F102" s="384">
        <f t="shared" si="115"/>
        <v>0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/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/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x14ac:dyDescent="0.25">
      <c r="A116" s="223">
        <v>2260</v>
      </c>
      <c r="B116" s="97" t="s">
        <v>132</v>
      </c>
      <c r="C116" s="98">
        <f t="shared" si="98"/>
        <v>250</v>
      </c>
      <c r="D116" s="224">
        <f>SUM(D117:D121)</f>
        <v>0</v>
      </c>
      <c r="E116" s="368">
        <f t="shared" ref="E116:F116" si="135">SUM(E117:E121)</f>
        <v>250</v>
      </c>
      <c r="F116" s="384">
        <f t="shared" si="135"/>
        <v>250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t="24" x14ac:dyDescent="0.25">
      <c r="A118" s="56">
        <v>2262</v>
      </c>
      <c r="B118" s="97" t="s">
        <v>134</v>
      </c>
      <c r="C118" s="98">
        <f t="shared" si="98"/>
        <v>250</v>
      </c>
      <c r="D118" s="219"/>
      <c r="E118" s="367">
        <v>250</v>
      </c>
      <c r="F118" s="384">
        <f t="shared" si="139"/>
        <v>250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547" t="s">
        <v>543</v>
      </c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/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x14ac:dyDescent="0.25">
      <c r="A122" s="223">
        <v>2270</v>
      </c>
      <c r="B122" s="97" t="s">
        <v>138</v>
      </c>
      <c r="C122" s="98">
        <f t="shared" si="98"/>
        <v>4735</v>
      </c>
      <c r="D122" s="224">
        <f>SUM(D123:D127)</f>
        <v>0</v>
      </c>
      <c r="E122" s="368">
        <f t="shared" ref="E122:F122" si="143">SUM(E123:E127)</f>
        <v>4735</v>
      </c>
      <c r="F122" s="384">
        <f t="shared" si="143"/>
        <v>4735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108" x14ac:dyDescent="0.25">
      <c r="A127" s="56">
        <v>2279</v>
      </c>
      <c r="B127" s="97" t="s">
        <v>143</v>
      </c>
      <c r="C127" s="98">
        <f t="shared" si="98"/>
        <v>4735</v>
      </c>
      <c r="D127" s="219"/>
      <c r="E127" s="367">
        <v>4735</v>
      </c>
      <c r="F127" s="384">
        <f t="shared" si="147"/>
        <v>4735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547" t="s">
        <v>544</v>
      </c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customHeight="1" x14ac:dyDescent="0.25">
      <c r="A130" s="75">
        <v>2300</v>
      </c>
      <c r="B130" s="202" t="s">
        <v>146</v>
      </c>
      <c r="C130" s="76">
        <f t="shared" si="98"/>
        <v>2940</v>
      </c>
      <c r="D130" s="203">
        <f>SUM(D131,D136,D140,D141,D144,D151,D159,D160,D163)</f>
        <v>0</v>
      </c>
      <c r="E130" s="364">
        <f t="shared" ref="E130:F130" si="152">SUM(E131,E136,E140,E141,E144,E151,E159,E160,E163)</f>
        <v>2940</v>
      </c>
      <c r="F130" s="386">
        <f t="shared" si="152"/>
        <v>2940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0</v>
      </c>
      <c r="K130" s="85">
        <f t="shared" ref="K130:L130" si="154">SUM(K131,K136,K140,K141,K144,K151,K159,K160,K163)</f>
        <v>0</v>
      </c>
      <c r="L130" s="204">
        <f t="shared" si="154"/>
        <v>0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x14ac:dyDescent="0.25">
      <c r="A131" s="335">
        <v>2310</v>
      </c>
      <c r="B131" s="87" t="s">
        <v>147</v>
      </c>
      <c r="C131" s="88">
        <f t="shared" si="98"/>
        <v>300</v>
      </c>
      <c r="D131" s="233">
        <f t="shared" ref="D131:O131" si="156">SUM(D132:D135)</f>
        <v>0</v>
      </c>
      <c r="E131" s="370">
        <f t="shared" si="156"/>
        <v>300</v>
      </c>
      <c r="F131" s="404">
        <f t="shared" si="156"/>
        <v>300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216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ht="24" x14ac:dyDescent="0.25">
      <c r="A132" s="56">
        <v>2311</v>
      </c>
      <c r="B132" s="97" t="s">
        <v>148</v>
      </c>
      <c r="C132" s="98">
        <f t="shared" si="98"/>
        <v>300</v>
      </c>
      <c r="D132" s="219"/>
      <c r="E132" s="367">
        <v>300</v>
      </c>
      <c r="F132" s="384">
        <f t="shared" ref="F132:F135" si="157">D132+E132</f>
        <v>300</v>
      </c>
      <c r="G132" s="219"/>
      <c r="H132" s="103"/>
      <c r="I132" s="220">
        <f t="shared" ref="I132:I135" si="158">G132+H132</f>
        <v>0</v>
      </c>
      <c r="J132" s="103"/>
      <c r="K132" s="104"/>
      <c r="L132" s="220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547" t="s">
        <v>545</v>
      </c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/>
      <c r="E133" s="367"/>
      <c r="F133" s="384">
        <f t="shared" si="157"/>
        <v>0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</row>
    <row r="135" spans="1:16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7"/>
        <v>0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1">SUM(E137:E139)</f>
        <v>0</v>
      </c>
      <c r="F136" s="384">
        <f t="shared" si="161"/>
        <v>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220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/>
      <c r="E138" s="367"/>
      <c r="F138" s="384">
        <f t="shared" si="165"/>
        <v>0</v>
      </c>
      <c r="G138" s="219"/>
      <c r="H138" s="103"/>
      <c r="I138" s="220">
        <f t="shared" si="166"/>
        <v>0</v>
      </c>
      <c r="J138" s="103"/>
      <c r="K138" s="104"/>
      <c r="L138" s="220">
        <f t="shared" si="167"/>
        <v>0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69">SUM(E142:E143)</f>
        <v>0</v>
      </c>
      <c r="F141" s="384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7">SUM(E145:E150)</f>
        <v>0</v>
      </c>
      <c r="F144" s="403">
        <f t="shared" si="177"/>
        <v>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21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/>
      <c r="E145" s="366"/>
      <c r="F145" s="404">
        <f t="shared" ref="F145:F150" si="181">D145+E145</f>
        <v>0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/>
      <c r="E146" s="367"/>
      <c r="F146" s="384">
        <f t="shared" si="181"/>
        <v>0</v>
      </c>
      <c r="G146" s="219"/>
      <c r="H146" s="103"/>
      <c r="I146" s="220">
        <f t="shared" si="182"/>
        <v>0</v>
      </c>
      <c r="J146" s="103"/>
      <c r="K146" s="104"/>
      <c r="L146" s="220">
        <f t="shared" si="183"/>
        <v>0</v>
      </c>
      <c r="M146" s="221"/>
      <c r="N146" s="104"/>
      <c r="O146" s="220">
        <f t="shared" si="184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220">
        <f t="shared" si="183"/>
        <v>0</v>
      </c>
      <c r="M147" s="221"/>
      <c r="N147" s="104"/>
      <c r="O147" s="220">
        <f t="shared" si="184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220">
        <f t="shared" si="183"/>
        <v>0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/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customHeight="1" x14ac:dyDescent="0.25">
      <c r="A151" s="223">
        <v>2360</v>
      </c>
      <c r="B151" s="97" t="s">
        <v>167</v>
      </c>
      <c r="C151" s="98">
        <f t="shared" si="185"/>
        <v>2640</v>
      </c>
      <c r="D151" s="224">
        <f>SUM(D152:D158)</f>
        <v>0</v>
      </c>
      <c r="E151" s="368">
        <f t="shared" ref="E151:F151" si="186">SUM(E152:E158)</f>
        <v>2640</v>
      </c>
      <c r="F151" s="384">
        <f t="shared" si="186"/>
        <v>2640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</row>
    <row r="154" spans="1:16" ht="60" x14ac:dyDescent="0.25">
      <c r="A154" s="55">
        <v>2363</v>
      </c>
      <c r="B154" s="97" t="s">
        <v>170</v>
      </c>
      <c r="C154" s="98">
        <f t="shared" si="185"/>
        <v>2640</v>
      </c>
      <c r="D154" s="219"/>
      <c r="E154" s="367">
        <v>2640</v>
      </c>
      <c r="F154" s="384">
        <f t="shared" si="190"/>
        <v>2640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547" t="s">
        <v>546</v>
      </c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5"/>
        <v>0</v>
      </c>
      <c r="D159" s="227"/>
      <c r="E159" s="369"/>
      <c r="F159" s="403">
        <f t="shared" si="190"/>
        <v>0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364">
        <f t="shared" ref="E165:O165" si="202">SUM(E166,E171)</f>
        <v>0</v>
      </c>
      <c r="F165" s="386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370">
        <f t="shared" ref="E166:O166" si="203">SUM(E167:E170)</f>
        <v>0</v>
      </c>
      <c r="F166" s="40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x14ac:dyDescent="0.25">
      <c r="A194" s="264"/>
      <c r="B194" s="21" t="s">
        <v>210</v>
      </c>
      <c r="C194" s="189">
        <f t="shared" si="185"/>
        <v>16630</v>
      </c>
      <c r="D194" s="190">
        <f>SUM(D195,D230,D269)</f>
        <v>0</v>
      </c>
      <c r="E194" s="362">
        <f t="shared" ref="E194:F194" si="251">SUM(E195,E230,E269)</f>
        <v>16630</v>
      </c>
      <c r="F194" s="401">
        <f t="shared" si="251"/>
        <v>16630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193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hidden="1" x14ac:dyDescent="0.25">
      <c r="A195" s="195">
        <v>5000</v>
      </c>
      <c r="B195" s="195" t="s">
        <v>211</v>
      </c>
      <c r="C195" s="196">
        <f t="shared" si="185"/>
        <v>0</v>
      </c>
      <c r="D195" s="197">
        <f>D196+D204</f>
        <v>0</v>
      </c>
      <c r="E195" s="363">
        <f t="shared" ref="E195:F195" si="255">E196+E204</f>
        <v>0</v>
      </c>
      <c r="F195" s="402">
        <f t="shared" si="255"/>
        <v>0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200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364">
        <f t="shared" ref="E196:F196" si="259">E197+E198+E201+E202+E203</f>
        <v>0</v>
      </c>
      <c r="F196" s="386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</row>
    <row r="204" spans="1:16" hidden="1" x14ac:dyDescent="0.25">
      <c r="A204" s="75">
        <v>5200</v>
      </c>
      <c r="B204" s="202" t="s">
        <v>220</v>
      </c>
      <c r="C204" s="76">
        <f t="shared" si="185"/>
        <v>0</v>
      </c>
      <c r="D204" s="203">
        <f>D205+D215+D216+D225+D226+D227+D229</f>
        <v>0</v>
      </c>
      <c r="E204" s="364">
        <f t="shared" ref="E204:F204" si="271">E205+E215+E216+E225+E226+E227+E229</f>
        <v>0</v>
      </c>
      <c r="F204" s="386">
        <f t="shared" si="271"/>
        <v>0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20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</row>
    <row r="216" spans="1:16" hidden="1" x14ac:dyDescent="0.25">
      <c r="A216" s="223">
        <v>5230</v>
      </c>
      <c r="B216" s="97" t="s">
        <v>232</v>
      </c>
      <c r="C216" s="98">
        <f t="shared" si="283"/>
        <v>0</v>
      </c>
      <c r="D216" s="224">
        <f>SUM(D217:D224)</f>
        <v>0</v>
      </c>
      <c r="E216" s="368">
        <f t="shared" ref="E216:F216" si="284">SUM(E217:E224)</f>
        <v>0</v>
      </c>
      <c r="F216" s="384">
        <f t="shared" si="284"/>
        <v>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220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3"/>
        <v>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/>
      <c r="E219" s="367"/>
      <c r="F219" s="384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367"/>
      <c r="F226" s="384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x14ac:dyDescent="0.25">
      <c r="A269" s="271">
        <v>7000</v>
      </c>
      <c r="B269" s="271" t="s">
        <v>285</v>
      </c>
      <c r="C269" s="272">
        <f t="shared" si="283"/>
        <v>16630</v>
      </c>
      <c r="D269" s="273">
        <f>SUM(D270,D281)</f>
        <v>0</v>
      </c>
      <c r="E269" s="374">
        <f t="shared" ref="E269:F269" si="350">SUM(E270,E281)</f>
        <v>16630</v>
      </c>
      <c r="F269" s="407">
        <f t="shared" si="350"/>
        <v>16630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</row>
    <row r="281" spans="1:16" x14ac:dyDescent="0.25">
      <c r="A281" s="151">
        <v>7700</v>
      </c>
      <c r="B281" s="119" t="s">
        <v>297</v>
      </c>
      <c r="C281" s="120">
        <f t="shared" si="368"/>
        <v>16630</v>
      </c>
      <c r="D281" s="282">
        <f t="shared" ref="D281:O281" si="373">D282</f>
        <v>0</v>
      </c>
      <c r="E281" s="375">
        <f t="shared" si="373"/>
        <v>16630</v>
      </c>
      <c r="F281" s="394">
        <f t="shared" si="373"/>
        <v>16630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t="180" x14ac:dyDescent="0.25">
      <c r="A282" s="209">
        <v>7720</v>
      </c>
      <c r="B282" s="87" t="s">
        <v>298</v>
      </c>
      <c r="C282" s="109">
        <f t="shared" si="368"/>
        <v>16630</v>
      </c>
      <c r="D282" s="284"/>
      <c r="E282" s="376">
        <v>16630</v>
      </c>
      <c r="F282" s="396">
        <f>D282+E282</f>
        <v>16630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549" t="s">
        <v>547</v>
      </c>
    </row>
    <row r="283" spans="1:16" x14ac:dyDescent="0.25">
      <c r="A283" s="239"/>
      <c r="B283" s="97" t="s">
        <v>299</v>
      </c>
      <c r="C283" s="98">
        <f t="shared" si="368"/>
        <v>7210</v>
      </c>
      <c r="D283" s="224">
        <f>SUM(D284:D285)</f>
        <v>0</v>
      </c>
      <c r="E283" s="368">
        <f t="shared" ref="E283:F283" si="374">SUM(E284:E285)</f>
        <v>7210</v>
      </c>
      <c r="F283" s="384">
        <f t="shared" si="374"/>
        <v>7210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x14ac:dyDescent="0.25">
      <c r="A285" s="239" t="s">
        <v>302</v>
      </c>
      <c r="B285" s="286" t="s">
        <v>303</v>
      </c>
      <c r="C285" s="88">
        <f t="shared" si="368"/>
        <v>7210</v>
      </c>
      <c r="D285" s="215"/>
      <c r="E285" s="366">
        <v>7210</v>
      </c>
      <c r="F285" s="404">
        <f t="shared" si="378"/>
        <v>7210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550" t="s">
        <v>548</v>
      </c>
    </row>
    <row r="286" spans="1:16" ht="12.75" thickBot="1" x14ac:dyDescent="0.3">
      <c r="A286" s="287"/>
      <c r="B286" s="287" t="s">
        <v>304</v>
      </c>
      <c r="C286" s="288">
        <f t="shared" si="368"/>
        <v>43260</v>
      </c>
      <c r="D286" s="289">
        <f t="shared" ref="D286:O286" si="382">SUM(D283,D269,D230,D195,D187,D173,D75,D53)</f>
        <v>0</v>
      </c>
      <c r="E286" s="377">
        <f t="shared" si="382"/>
        <v>43260</v>
      </c>
      <c r="F286" s="408">
        <f t="shared" si="382"/>
        <v>43260</v>
      </c>
      <c r="G286" s="289">
        <f t="shared" si="382"/>
        <v>0</v>
      </c>
      <c r="H286" s="291">
        <f t="shared" si="382"/>
        <v>0</v>
      </c>
      <c r="I286" s="292">
        <f t="shared" si="382"/>
        <v>0</v>
      </c>
      <c r="J286" s="291">
        <f t="shared" si="382"/>
        <v>0</v>
      </c>
      <c r="K286" s="290">
        <f t="shared" si="382"/>
        <v>0</v>
      </c>
      <c r="L286" s="292">
        <f t="shared" si="382"/>
        <v>0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thickTop="1" thickBot="1" x14ac:dyDescent="0.3">
      <c r="A287" s="656" t="s">
        <v>305</v>
      </c>
      <c r="B287" s="657"/>
      <c r="C287" s="294">
        <f t="shared" si="368"/>
        <v>7210</v>
      </c>
      <c r="D287" s="295">
        <f>SUM(D24,D25,D41)-D51</f>
        <v>0</v>
      </c>
      <c r="E287" s="378">
        <f t="shared" ref="E287:F287" si="383">SUM(E24,E25,E41)-E51</f>
        <v>7210</v>
      </c>
      <c r="F287" s="409">
        <f t="shared" si="383"/>
        <v>7210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thickTop="1" x14ac:dyDescent="0.25">
      <c r="A288" s="658" t="s">
        <v>306</v>
      </c>
      <c r="B288" s="659"/>
      <c r="C288" s="300">
        <f t="shared" si="368"/>
        <v>-7210</v>
      </c>
      <c r="D288" s="301">
        <f t="shared" ref="D288:O288" si="387">SUM(D289,D290)-D297+D298</f>
        <v>0</v>
      </c>
      <c r="E288" s="379">
        <f t="shared" si="387"/>
        <v>-7210</v>
      </c>
      <c r="F288" s="410">
        <f t="shared" si="387"/>
        <v>-7210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2.75" thickBot="1" x14ac:dyDescent="0.3">
      <c r="A289" s="173" t="s">
        <v>307</v>
      </c>
      <c r="B289" s="173" t="s">
        <v>308</v>
      </c>
      <c r="C289" s="174">
        <f t="shared" si="368"/>
        <v>-7210</v>
      </c>
      <c r="D289" s="175">
        <f t="shared" ref="D289:O289" si="388">D21-D283</f>
        <v>0</v>
      </c>
      <c r="E289" s="360">
        <f t="shared" si="388"/>
        <v>-7210</v>
      </c>
      <c r="F289" s="399">
        <f t="shared" si="388"/>
        <v>-7210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F85b0fF4P1GgZKrufifIToQac/VMhvJ6TVeqzh/g9kwFEtL7vYoS/zv0B4Sxdq4AVPZUmqcUe97wHNkB7q65/g==" saltValue="bJcmAOAk8Xk0LDyGRLOmBg==" spinCount="100000" sheet="1" objects="1" scenarios="1" formatCells="0" formatColumns="0" formatRows="0"/>
  <autoFilter ref="A18:P298">
    <filterColumn colId="2">
      <filters blank="1">
        <filter val="16 630"/>
        <filter val="19 420"/>
        <filter val="2 163"/>
        <filter val="2 640"/>
        <filter val="2 880"/>
        <filter val="2 940"/>
        <filter val="250"/>
        <filter val="300"/>
        <filter val="36 050"/>
        <filter val="4 735"/>
        <filter val="43 260"/>
        <filter val="6 452"/>
        <filter val="7 210"/>
        <filter val="-7 210"/>
        <filter val="7 865"/>
        <filter val="8 615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121.pielikums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16"/>
  <sheetViews>
    <sheetView view="pageLayout" zoomScaleNormal="100" workbookViewId="0">
      <selection activeCell="S9" sqref="S9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592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593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594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595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387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3.25" customHeight="1" x14ac:dyDescent="0.25">
      <c r="A7" s="7" t="s">
        <v>10</v>
      </c>
      <c r="B7" s="8"/>
      <c r="C7" s="622" t="s">
        <v>596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597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598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8"/>
      <c r="Q11" s="411"/>
    </row>
    <row r="12" spans="1:17" ht="12.75" customHeight="1" x14ac:dyDescent="0.25">
      <c r="A12" s="7"/>
      <c r="B12" s="8" t="s">
        <v>17</v>
      </c>
      <c r="C12" s="617" t="s">
        <v>599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20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20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20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20" s="27" customFormat="1" ht="12.75" thickBot="1" x14ac:dyDescent="0.3">
      <c r="A20" s="30"/>
      <c r="B20" s="31" t="s">
        <v>38</v>
      </c>
      <c r="C20" s="32">
        <f>F20+I20+L20+O20</f>
        <v>621426</v>
      </c>
      <c r="D20" s="33">
        <f>SUM(D21,D24,D25,D41,D43)</f>
        <v>452259</v>
      </c>
      <c r="E20" s="342">
        <f t="shared" ref="E20:F20" si="0">SUM(E21,E24,E25,E41,E43)</f>
        <v>0</v>
      </c>
      <c r="F20" s="381">
        <f t="shared" si="0"/>
        <v>452259</v>
      </c>
      <c r="G20" s="33">
        <f>SUM(G21,G24,G43)</f>
        <v>162667</v>
      </c>
      <c r="H20" s="35">
        <f t="shared" ref="H20:I20" si="1">SUM(H21,H24,H43)</f>
        <v>0</v>
      </c>
      <c r="I20" s="36">
        <f t="shared" si="1"/>
        <v>162667</v>
      </c>
      <c r="J20" s="35">
        <f>SUM(J21,J26,J43)</f>
        <v>6500</v>
      </c>
      <c r="K20" s="34">
        <f t="shared" ref="K20:L20" si="2">SUM(K21,K26,K43)</f>
        <v>0</v>
      </c>
      <c r="L20" s="36">
        <f t="shared" si="2"/>
        <v>6500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  <c r="R20" s="551"/>
      <c r="S20" s="551"/>
      <c r="T20" s="551"/>
    </row>
    <row r="21" spans="1:20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  <c r="R21" s="551"/>
      <c r="S21" s="551"/>
      <c r="T21" s="551"/>
    </row>
    <row r="22" spans="1:20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  <c r="R22" s="551"/>
      <c r="S22" s="551"/>
      <c r="T22" s="551"/>
    </row>
    <row r="23" spans="1:20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  <c r="R23" s="551"/>
      <c r="S23" s="551"/>
      <c r="T23" s="551"/>
    </row>
    <row r="24" spans="1:20" s="27" customFormat="1" ht="25.5" thickTop="1" thickBot="1" x14ac:dyDescent="0.3">
      <c r="A24" s="64">
        <v>19300</v>
      </c>
      <c r="B24" s="64" t="s">
        <v>42</v>
      </c>
      <c r="C24" s="65">
        <f>F24+I24</f>
        <v>614926</v>
      </c>
      <c r="D24" s="66">
        <v>452259</v>
      </c>
      <c r="E24" s="346"/>
      <c r="F24" s="385">
        <f>D24+E24</f>
        <v>452259</v>
      </c>
      <c r="G24" s="66">
        <v>162667</v>
      </c>
      <c r="H24" s="67"/>
      <c r="I24" s="68">
        <f>G24+H24</f>
        <v>162667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  <c r="R24" s="551"/>
      <c r="S24" s="551"/>
      <c r="T24" s="551"/>
    </row>
    <row r="25" spans="1:20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  <c r="R25" s="551"/>
      <c r="S25" s="551"/>
      <c r="T25" s="551"/>
    </row>
    <row r="26" spans="1:20" s="27" customFormat="1" ht="36.75" thickTop="1" x14ac:dyDescent="0.25">
      <c r="A26" s="75">
        <v>21300</v>
      </c>
      <c r="B26" s="75" t="s">
        <v>45</v>
      </c>
      <c r="C26" s="76">
        <f>L26</f>
        <v>6430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6430</v>
      </c>
      <c r="K26" s="85">
        <f t="shared" ref="K26:L26" si="9">SUM(K27,K31,K33,K36)</f>
        <v>0</v>
      </c>
      <c r="L26" s="204">
        <f t="shared" si="9"/>
        <v>6430</v>
      </c>
      <c r="M26" s="82" t="s">
        <v>43</v>
      </c>
      <c r="N26" s="81" t="s">
        <v>43</v>
      </c>
      <c r="O26" s="80" t="s">
        <v>43</v>
      </c>
      <c r="P26" s="83"/>
      <c r="R26" s="551"/>
      <c r="S26" s="551"/>
      <c r="T26" s="551"/>
    </row>
    <row r="27" spans="1:20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  <c r="R27" s="551"/>
      <c r="S27" s="551"/>
      <c r="T27" s="551"/>
    </row>
    <row r="28" spans="1:20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  <c r="R28" s="551"/>
      <c r="S28" s="551"/>
      <c r="T28" s="551"/>
    </row>
    <row r="29" spans="1:20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  <c r="R29" s="551"/>
      <c r="S29" s="551"/>
      <c r="T29" s="551"/>
    </row>
    <row r="30" spans="1:20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  <c r="R30" s="551"/>
      <c r="S30" s="551"/>
      <c r="T30" s="551"/>
    </row>
    <row r="31" spans="1:20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  <c r="R31" s="551"/>
      <c r="S31" s="551"/>
      <c r="T31" s="551"/>
    </row>
    <row r="32" spans="1:20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  <c r="R32" s="551"/>
      <c r="S32" s="551"/>
      <c r="T32" s="551"/>
    </row>
    <row r="33" spans="1:20" s="27" customFormat="1" x14ac:dyDescent="0.25">
      <c r="A33" s="86">
        <v>21380</v>
      </c>
      <c r="B33" s="75" t="s">
        <v>52</v>
      </c>
      <c r="C33" s="76">
        <f t="shared" si="10"/>
        <v>3798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3798</v>
      </c>
      <c r="K33" s="85">
        <f t="shared" ref="K33:L33" si="13">SUM(K34:K35)</f>
        <v>0</v>
      </c>
      <c r="L33" s="204">
        <f t="shared" si="13"/>
        <v>3798</v>
      </c>
      <c r="M33" s="82" t="s">
        <v>43</v>
      </c>
      <c r="N33" s="81" t="s">
        <v>43</v>
      </c>
      <c r="O33" s="80" t="s">
        <v>43</v>
      </c>
      <c r="P33" s="83"/>
      <c r="R33" s="551"/>
      <c r="S33" s="551"/>
      <c r="T33" s="551"/>
    </row>
    <row r="34" spans="1:20" x14ac:dyDescent="0.25">
      <c r="A34" s="47">
        <v>21381</v>
      </c>
      <c r="B34" s="87" t="s">
        <v>53</v>
      </c>
      <c r="C34" s="88">
        <f t="shared" si="10"/>
        <v>3798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>
        <v>3798</v>
      </c>
      <c r="K34" s="94"/>
      <c r="L34" s="52">
        <f>J34+K34</f>
        <v>3798</v>
      </c>
      <c r="M34" s="95" t="s">
        <v>43</v>
      </c>
      <c r="N34" s="90" t="s">
        <v>43</v>
      </c>
      <c r="O34" s="92" t="s">
        <v>43</v>
      </c>
      <c r="P34" s="96"/>
      <c r="R34" s="551"/>
      <c r="S34" s="551"/>
      <c r="T34" s="551"/>
    </row>
    <row r="35" spans="1:20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  <c r="R35" s="551"/>
      <c r="S35" s="551"/>
      <c r="T35" s="551"/>
    </row>
    <row r="36" spans="1:20" s="27" customFormat="1" ht="25.5" customHeight="1" x14ac:dyDescent="0.25">
      <c r="A36" s="86">
        <v>21390</v>
      </c>
      <c r="B36" s="75" t="s">
        <v>55</v>
      </c>
      <c r="C36" s="76">
        <f t="shared" si="10"/>
        <v>2632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2632</v>
      </c>
      <c r="K36" s="85">
        <f t="shared" ref="K36:L36" si="14">SUM(K37:K40)</f>
        <v>0</v>
      </c>
      <c r="L36" s="204">
        <f t="shared" si="14"/>
        <v>2632</v>
      </c>
      <c r="M36" s="82" t="s">
        <v>43</v>
      </c>
      <c r="N36" s="81" t="s">
        <v>43</v>
      </c>
      <c r="O36" s="80" t="s">
        <v>43</v>
      </c>
      <c r="P36" s="83"/>
      <c r="R36" s="551"/>
      <c r="S36" s="551"/>
      <c r="T36" s="551"/>
    </row>
    <row r="37" spans="1:20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  <c r="R37" s="551"/>
      <c r="S37" s="551"/>
      <c r="T37" s="551"/>
    </row>
    <row r="38" spans="1:20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  <c r="R38" s="551"/>
      <c r="S38" s="551"/>
      <c r="T38" s="551"/>
    </row>
    <row r="39" spans="1:20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  <c r="R39" s="551"/>
      <c r="S39" s="551"/>
      <c r="T39" s="551"/>
    </row>
    <row r="40" spans="1:20" ht="24" x14ac:dyDescent="0.25">
      <c r="A40" s="118">
        <v>21399</v>
      </c>
      <c r="B40" s="119" t="s">
        <v>59</v>
      </c>
      <c r="C40" s="120">
        <f t="shared" si="10"/>
        <v>2632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>
        <v>2632</v>
      </c>
      <c r="K40" s="126"/>
      <c r="L40" s="392">
        <f>J40+K40</f>
        <v>2632</v>
      </c>
      <c r="M40" s="127" t="s">
        <v>43</v>
      </c>
      <c r="N40" s="122" t="s">
        <v>43</v>
      </c>
      <c r="O40" s="124" t="s">
        <v>43</v>
      </c>
      <c r="P40" s="128"/>
      <c r="R40" s="551"/>
      <c r="S40" s="551"/>
      <c r="T40" s="551"/>
    </row>
    <row r="41" spans="1:20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  <c r="R41" s="551"/>
      <c r="S41" s="551"/>
      <c r="T41" s="551"/>
    </row>
    <row r="42" spans="1:20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  <c r="R42" s="551"/>
      <c r="S42" s="551"/>
      <c r="T42" s="551"/>
    </row>
    <row r="43" spans="1:20" s="27" customFormat="1" ht="24" x14ac:dyDescent="0.25">
      <c r="A43" s="86">
        <v>21490</v>
      </c>
      <c r="B43" s="75" t="s">
        <v>62</v>
      </c>
      <c r="C43" s="140">
        <f>F43+I43+L43</f>
        <v>70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70</v>
      </c>
      <c r="K43" s="142">
        <f t="shared" si="16"/>
        <v>0</v>
      </c>
      <c r="L43" s="144">
        <f t="shared" si="16"/>
        <v>70</v>
      </c>
      <c r="M43" s="82" t="s">
        <v>43</v>
      </c>
      <c r="N43" s="81" t="s">
        <v>43</v>
      </c>
      <c r="O43" s="80" t="s">
        <v>43</v>
      </c>
      <c r="P43" s="83"/>
      <c r="R43" s="551"/>
      <c r="S43" s="551"/>
      <c r="T43" s="551"/>
    </row>
    <row r="44" spans="1:20" s="27" customFormat="1" ht="24" x14ac:dyDescent="0.25">
      <c r="A44" s="56">
        <v>21499</v>
      </c>
      <c r="B44" s="97" t="s">
        <v>63</v>
      </c>
      <c r="C44" s="145">
        <f>F44+I44+L44</f>
        <v>70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>
        <v>70</v>
      </c>
      <c r="K44" s="147"/>
      <c r="L44" s="149">
        <f>J44+K44</f>
        <v>70</v>
      </c>
      <c r="M44" s="116" t="s">
        <v>43</v>
      </c>
      <c r="N44" s="111" t="s">
        <v>43</v>
      </c>
      <c r="O44" s="113" t="s">
        <v>43</v>
      </c>
      <c r="P44" s="117"/>
      <c r="R44" s="551"/>
      <c r="S44" s="551"/>
      <c r="T44" s="551"/>
    </row>
    <row r="45" spans="1:20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  <c r="R45" s="551"/>
      <c r="S45" s="551"/>
      <c r="T45" s="551"/>
    </row>
    <row r="46" spans="1:20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  <c r="R46" s="551"/>
      <c r="S46" s="551"/>
      <c r="T46" s="551"/>
    </row>
    <row r="47" spans="1:20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  <c r="R47" s="551"/>
      <c r="S47" s="551"/>
      <c r="T47" s="551"/>
    </row>
    <row r="48" spans="1:20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  <c r="R48" s="551"/>
      <c r="S48" s="551"/>
      <c r="T48" s="551"/>
    </row>
    <row r="49" spans="1:20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  <c r="R49" s="551"/>
      <c r="S49" s="551"/>
      <c r="T49" s="551"/>
    </row>
    <row r="50" spans="1:20" s="27" customFormat="1" ht="12.75" thickBot="1" x14ac:dyDescent="0.3">
      <c r="A50" s="173"/>
      <c r="B50" s="30" t="s">
        <v>68</v>
      </c>
      <c r="C50" s="174">
        <f t="shared" si="4"/>
        <v>621426</v>
      </c>
      <c r="D50" s="175">
        <f>SUM(D51,D283)</f>
        <v>452259</v>
      </c>
      <c r="E50" s="360">
        <f t="shared" ref="E50:F50" si="19">SUM(E51,E283)</f>
        <v>0</v>
      </c>
      <c r="F50" s="399">
        <f t="shared" si="19"/>
        <v>452259</v>
      </c>
      <c r="G50" s="175">
        <f>SUM(G51,G283)</f>
        <v>162667</v>
      </c>
      <c r="H50" s="177">
        <f t="shared" ref="H50:I50" si="20">SUM(H51,H283)</f>
        <v>0</v>
      </c>
      <c r="I50" s="178">
        <f t="shared" si="20"/>
        <v>162667</v>
      </c>
      <c r="J50" s="177">
        <f>SUM(J51,J283)</f>
        <v>6500</v>
      </c>
      <c r="K50" s="176">
        <f t="shared" ref="K50:L50" si="21">SUM(K51,K283)</f>
        <v>0</v>
      </c>
      <c r="L50" s="178">
        <f t="shared" si="21"/>
        <v>6500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  <c r="R50" s="551"/>
      <c r="S50" s="551"/>
      <c r="T50" s="551"/>
    </row>
    <row r="51" spans="1:20" s="27" customFormat="1" ht="36.75" thickTop="1" x14ac:dyDescent="0.25">
      <c r="A51" s="180"/>
      <c r="B51" s="181" t="s">
        <v>69</v>
      </c>
      <c r="C51" s="182">
        <f t="shared" si="4"/>
        <v>621426</v>
      </c>
      <c r="D51" s="183">
        <f>SUM(D52,D194)</f>
        <v>452259</v>
      </c>
      <c r="E51" s="361">
        <f t="shared" ref="E51:F51" si="23">SUM(E52,E194)</f>
        <v>0</v>
      </c>
      <c r="F51" s="400">
        <f t="shared" si="23"/>
        <v>452259</v>
      </c>
      <c r="G51" s="183">
        <f>SUM(G52,G194)</f>
        <v>162667</v>
      </c>
      <c r="H51" s="185">
        <f t="shared" ref="H51:I51" si="24">SUM(H52,H194)</f>
        <v>0</v>
      </c>
      <c r="I51" s="186">
        <f t="shared" si="24"/>
        <v>162667</v>
      </c>
      <c r="J51" s="185">
        <f>SUM(J52,J194)</f>
        <v>6500</v>
      </c>
      <c r="K51" s="184">
        <f t="shared" ref="K51:L51" si="25">SUM(K52,K194)</f>
        <v>0</v>
      </c>
      <c r="L51" s="186">
        <f t="shared" si="25"/>
        <v>6500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  <c r="R51" s="551"/>
      <c r="S51" s="551"/>
      <c r="T51" s="551"/>
    </row>
    <row r="52" spans="1:20" s="27" customFormat="1" ht="24" x14ac:dyDescent="0.25">
      <c r="A52" s="188"/>
      <c r="B52" s="20" t="s">
        <v>70</v>
      </c>
      <c r="C52" s="189">
        <f t="shared" si="4"/>
        <v>620246</v>
      </c>
      <c r="D52" s="190">
        <f>SUM(D53,D75,D173,D187)</f>
        <v>451079</v>
      </c>
      <c r="E52" s="362">
        <f t="shared" ref="E52:F52" si="27">SUM(E53,E75,E173,E187)</f>
        <v>0</v>
      </c>
      <c r="F52" s="401">
        <f t="shared" si="27"/>
        <v>451079</v>
      </c>
      <c r="G52" s="190">
        <f>SUM(G53,G75,G173,G187)</f>
        <v>162667</v>
      </c>
      <c r="H52" s="192">
        <f t="shared" ref="H52:I52" si="28">SUM(H53,H75,H173,H187)</f>
        <v>0</v>
      </c>
      <c r="I52" s="193">
        <f t="shared" si="28"/>
        <v>162667</v>
      </c>
      <c r="J52" s="192">
        <f>SUM(J53,J75,J173,J187)</f>
        <v>6500</v>
      </c>
      <c r="K52" s="191">
        <f t="shared" ref="K52:L52" si="29">SUM(K53,K75,K173,K187)</f>
        <v>0</v>
      </c>
      <c r="L52" s="193">
        <f t="shared" si="29"/>
        <v>6500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  <c r="R52" s="551"/>
      <c r="S52" s="551"/>
      <c r="T52" s="551"/>
    </row>
    <row r="53" spans="1:20" s="27" customFormat="1" x14ac:dyDescent="0.25">
      <c r="A53" s="195">
        <v>1000</v>
      </c>
      <c r="B53" s="195" t="s">
        <v>71</v>
      </c>
      <c r="C53" s="196">
        <f t="shared" si="4"/>
        <v>504234</v>
      </c>
      <c r="D53" s="197">
        <f>SUM(D54,D67)</f>
        <v>341567</v>
      </c>
      <c r="E53" s="363">
        <f t="shared" ref="E53:F53" si="31">SUM(E54,E67)</f>
        <v>0</v>
      </c>
      <c r="F53" s="402">
        <f t="shared" si="31"/>
        <v>341567</v>
      </c>
      <c r="G53" s="197">
        <f>SUM(G54,G67)</f>
        <v>162667</v>
      </c>
      <c r="H53" s="199">
        <f t="shared" ref="H53:I53" si="32">SUM(H54,H67)</f>
        <v>0</v>
      </c>
      <c r="I53" s="200">
        <f t="shared" si="32"/>
        <v>162667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  <c r="R53" s="551"/>
      <c r="S53" s="551"/>
      <c r="T53" s="551"/>
    </row>
    <row r="54" spans="1:20" x14ac:dyDescent="0.25">
      <c r="A54" s="75">
        <v>1100</v>
      </c>
      <c r="B54" s="202" t="s">
        <v>72</v>
      </c>
      <c r="C54" s="76">
        <f t="shared" si="4"/>
        <v>378493</v>
      </c>
      <c r="D54" s="203">
        <f>SUM(D55,D58,D66)</f>
        <v>248065</v>
      </c>
      <c r="E54" s="364">
        <f t="shared" ref="E54:F54" si="35">SUM(E55,E58,E66)</f>
        <v>0</v>
      </c>
      <c r="F54" s="386">
        <f t="shared" si="35"/>
        <v>248065</v>
      </c>
      <c r="G54" s="203">
        <f>SUM(G55,G58,G66)</f>
        <v>130428</v>
      </c>
      <c r="H54" s="84">
        <f t="shared" ref="H54:I54" si="36">SUM(H55,H58,H66)</f>
        <v>0</v>
      </c>
      <c r="I54" s="204">
        <f t="shared" si="36"/>
        <v>130428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  <c r="R54" s="551"/>
      <c r="S54" s="551"/>
      <c r="T54" s="551"/>
    </row>
    <row r="55" spans="1:20" x14ac:dyDescent="0.25">
      <c r="A55" s="209">
        <v>1110</v>
      </c>
      <c r="B55" s="154" t="s">
        <v>73</v>
      </c>
      <c r="C55" s="160">
        <f t="shared" si="4"/>
        <v>343156</v>
      </c>
      <c r="D55" s="210">
        <f>SUM(D56:D57)</f>
        <v>216444</v>
      </c>
      <c r="E55" s="365">
        <f t="shared" ref="E55:F55" si="39">SUM(E56:E57)</f>
        <v>0</v>
      </c>
      <c r="F55" s="403">
        <f t="shared" si="39"/>
        <v>216444</v>
      </c>
      <c r="G55" s="210">
        <f>SUM(G56:G57)</f>
        <v>126792</v>
      </c>
      <c r="H55" s="212">
        <f t="shared" ref="H55:I55" si="40">SUM(H56:H57)</f>
        <v>-80</v>
      </c>
      <c r="I55" s="213">
        <f t="shared" si="40"/>
        <v>126712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  <c r="R55" s="551"/>
      <c r="S55" s="551"/>
      <c r="T55" s="551"/>
    </row>
    <row r="56" spans="1:20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  <c r="R56" s="551"/>
      <c r="S56" s="551"/>
      <c r="T56" s="551"/>
    </row>
    <row r="57" spans="1:20" ht="36.75" customHeight="1" x14ac:dyDescent="0.25">
      <c r="A57" s="56">
        <v>1119</v>
      </c>
      <c r="B57" s="97" t="s">
        <v>75</v>
      </c>
      <c r="C57" s="98">
        <f t="shared" si="4"/>
        <v>343156</v>
      </c>
      <c r="D57" s="219">
        <v>216444</v>
      </c>
      <c r="E57" s="367"/>
      <c r="F57" s="384">
        <f t="shared" si="43"/>
        <v>216444</v>
      </c>
      <c r="G57" s="219">
        <v>126792</v>
      </c>
      <c r="H57" s="103">
        <v>-80</v>
      </c>
      <c r="I57" s="220">
        <f t="shared" si="44"/>
        <v>126712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547" t="s">
        <v>600</v>
      </c>
      <c r="R57" s="551"/>
      <c r="S57" s="551"/>
      <c r="T57" s="551"/>
    </row>
    <row r="58" spans="1:20" x14ac:dyDescent="0.25">
      <c r="A58" s="223">
        <v>1140</v>
      </c>
      <c r="B58" s="97" t="s">
        <v>76</v>
      </c>
      <c r="C58" s="98">
        <f t="shared" si="4"/>
        <v>32487</v>
      </c>
      <c r="D58" s="224">
        <f>SUM(D59:D65)</f>
        <v>28771</v>
      </c>
      <c r="E58" s="368">
        <f t="shared" ref="E58:F58" si="46">SUM(E59:E65)</f>
        <v>0</v>
      </c>
      <c r="F58" s="384">
        <f t="shared" si="46"/>
        <v>28771</v>
      </c>
      <c r="G58" s="224">
        <f>SUM(G59:G65)</f>
        <v>3636</v>
      </c>
      <c r="H58" s="226">
        <f t="shared" ref="H58:I58" si="47">SUM(H59:H65)</f>
        <v>80</v>
      </c>
      <c r="I58" s="220">
        <f t="shared" si="47"/>
        <v>3716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  <c r="R58" s="551"/>
      <c r="S58" s="551"/>
      <c r="T58" s="551"/>
    </row>
    <row r="59" spans="1:20" x14ac:dyDescent="0.25">
      <c r="A59" s="56">
        <v>1141</v>
      </c>
      <c r="B59" s="97" t="s">
        <v>77</v>
      </c>
      <c r="C59" s="98">
        <f t="shared" si="4"/>
        <v>4153</v>
      </c>
      <c r="D59" s="219">
        <v>4153</v>
      </c>
      <c r="E59" s="367"/>
      <c r="F59" s="384">
        <f t="shared" ref="F59:F66" si="50">D59+E59</f>
        <v>4153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  <c r="R59" s="551"/>
      <c r="S59" s="551"/>
      <c r="T59" s="551"/>
    </row>
    <row r="60" spans="1:20" ht="24.75" customHeight="1" x14ac:dyDescent="0.25">
      <c r="A60" s="56">
        <v>1142</v>
      </c>
      <c r="B60" s="97" t="s">
        <v>78</v>
      </c>
      <c r="C60" s="98">
        <f t="shared" si="4"/>
        <v>1093</v>
      </c>
      <c r="D60" s="219">
        <v>1093</v>
      </c>
      <c r="E60" s="367"/>
      <c r="F60" s="384">
        <f t="shared" si="50"/>
        <v>1093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  <c r="R60" s="551"/>
      <c r="S60" s="551"/>
      <c r="T60" s="551"/>
    </row>
    <row r="61" spans="1:20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  <c r="R61" s="551"/>
      <c r="S61" s="551"/>
      <c r="T61" s="551"/>
    </row>
    <row r="62" spans="1:20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  <c r="R62" s="551"/>
      <c r="S62" s="551"/>
      <c r="T62" s="551"/>
    </row>
    <row r="63" spans="1:20" x14ac:dyDescent="0.25">
      <c r="A63" s="56">
        <v>1147</v>
      </c>
      <c r="B63" s="97" t="s">
        <v>81</v>
      </c>
      <c r="C63" s="98">
        <f t="shared" si="4"/>
        <v>3059</v>
      </c>
      <c r="D63" s="219">
        <v>3059</v>
      </c>
      <c r="E63" s="367"/>
      <c r="F63" s="384">
        <f t="shared" si="50"/>
        <v>3059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  <c r="R63" s="551"/>
      <c r="S63" s="551"/>
      <c r="T63" s="551"/>
    </row>
    <row r="64" spans="1:20" x14ac:dyDescent="0.25">
      <c r="A64" s="56">
        <v>1148</v>
      </c>
      <c r="B64" s="97" t="s">
        <v>82</v>
      </c>
      <c r="C64" s="98">
        <f t="shared" si="4"/>
        <v>18525</v>
      </c>
      <c r="D64" s="219">
        <v>18525</v>
      </c>
      <c r="E64" s="367"/>
      <c r="F64" s="384">
        <f t="shared" si="50"/>
        <v>18525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  <c r="R64" s="551"/>
      <c r="S64" s="551"/>
      <c r="T64" s="551"/>
    </row>
    <row r="65" spans="1:20" ht="36" customHeight="1" x14ac:dyDescent="0.25">
      <c r="A65" s="56">
        <v>1149</v>
      </c>
      <c r="B65" s="97" t="s">
        <v>83</v>
      </c>
      <c r="C65" s="98">
        <f>F65+I65+L65+O65</f>
        <v>5657</v>
      </c>
      <c r="D65" s="219">
        <v>1941</v>
      </c>
      <c r="E65" s="367"/>
      <c r="F65" s="384">
        <f t="shared" si="50"/>
        <v>1941</v>
      </c>
      <c r="G65" s="219">
        <v>3636</v>
      </c>
      <c r="H65" s="103">
        <v>80</v>
      </c>
      <c r="I65" s="220">
        <f t="shared" si="51"/>
        <v>3716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547" t="s">
        <v>601</v>
      </c>
      <c r="R65" s="551"/>
      <c r="S65" s="551"/>
      <c r="T65" s="551"/>
    </row>
    <row r="66" spans="1:20" ht="36" x14ac:dyDescent="0.25">
      <c r="A66" s="209">
        <v>1150</v>
      </c>
      <c r="B66" s="154" t="s">
        <v>84</v>
      </c>
      <c r="C66" s="160">
        <f>F66+I66+L66+O66</f>
        <v>2850</v>
      </c>
      <c r="D66" s="227">
        <v>2850</v>
      </c>
      <c r="E66" s="369"/>
      <c r="F66" s="403">
        <f t="shared" si="50"/>
        <v>2850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  <c r="R66" s="551"/>
      <c r="S66" s="551"/>
      <c r="T66" s="551"/>
    </row>
    <row r="67" spans="1:20" ht="24" x14ac:dyDescent="0.25">
      <c r="A67" s="75">
        <v>1200</v>
      </c>
      <c r="B67" s="202" t="s">
        <v>85</v>
      </c>
      <c r="C67" s="76">
        <f t="shared" si="4"/>
        <v>125741</v>
      </c>
      <c r="D67" s="203">
        <f>SUM(D68:D69)</f>
        <v>93502</v>
      </c>
      <c r="E67" s="364">
        <f t="shared" ref="E67:F67" si="54">SUM(E68:E69)</f>
        <v>0</v>
      </c>
      <c r="F67" s="386">
        <f t="shared" si="54"/>
        <v>93502</v>
      </c>
      <c r="G67" s="203">
        <f>SUM(G68:G69)</f>
        <v>32239</v>
      </c>
      <c r="H67" s="84">
        <f t="shared" ref="H67:I67" si="55">SUM(H68:H69)</f>
        <v>0</v>
      </c>
      <c r="I67" s="204">
        <f t="shared" si="55"/>
        <v>32239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  <c r="R67" s="551"/>
      <c r="S67" s="551"/>
      <c r="T67" s="551"/>
    </row>
    <row r="68" spans="1:20" ht="24" x14ac:dyDescent="0.25">
      <c r="A68" s="335">
        <v>1210</v>
      </c>
      <c r="B68" s="87" t="s">
        <v>86</v>
      </c>
      <c r="C68" s="88">
        <f t="shared" si="4"/>
        <v>95719</v>
      </c>
      <c r="D68" s="215">
        <v>64140</v>
      </c>
      <c r="E68" s="366"/>
      <c r="F68" s="404">
        <f>D68+E68</f>
        <v>64140</v>
      </c>
      <c r="G68" s="215">
        <v>31579</v>
      </c>
      <c r="H68" s="93"/>
      <c r="I68" s="216">
        <f>G68+H68</f>
        <v>31579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  <c r="R68" s="551"/>
      <c r="S68" s="551"/>
      <c r="T68" s="551"/>
    </row>
    <row r="69" spans="1:20" ht="24" x14ac:dyDescent="0.25">
      <c r="A69" s="223">
        <v>1220</v>
      </c>
      <c r="B69" s="97" t="s">
        <v>87</v>
      </c>
      <c r="C69" s="98">
        <f t="shared" si="4"/>
        <v>30022</v>
      </c>
      <c r="D69" s="224">
        <f>SUM(D70:D74)</f>
        <v>29362</v>
      </c>
      <c r="E69" s="368">
        <f t="shared" ref="E69:F69" si="58">SUM(E70:E74)</f>
        <v>0</v>
      </c>
      <c r="F69" s="384">
        <f t="shared" si="58"/>
        <v>29362</v>
      </c>
      <c r="G69" s="224">
        <f>SUM(G70:G74)</f>
        <v>660</v>
      </c>
      <c r="H69" s="226">
        <f t="shared" ref="H69:I69" si="59">SUM(H70:H74)</f>
        <v>0</v>
      </c>
      <c r="I69" s="220">
        <f t="shared" si="59"/>
        <v>660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  <c r="R69" s="551"/>
      <c r="S69" s="551"/>
      <c r="T69" s="551"/>
    </row>
    <row r="70" spans="1:20" ht="48" x14ac:dyDescent="0.25">
      <c r="A70" s="56">
        <v>1221</v>
      </c>
      <c r="B70" s="97" t="s">
        <v>88</v>
      </c>
      <c r="C70" s="98">
        <f t="shared" si="4"/>
        <v>18850</v>
      </c>
      <c r="D70" s="219">
        <v>18190</v>
      </c>
      <c r="E70" s="367"/>
      <c r="F70" s="384">
        <f t="shared" ref="F70:F74" si="62">D70+E70</f>
        <v>18190</v>
      </c>
      <c r="G70" s="219">
        <v>660</v>
      </c>
      <c r="H70" s="103"/>
      <c r="I70" s="220">
        <f t="shared" ref="I70:I74" si="63">G70+H70</f>
        <v>660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  <c r="R70" s="551"/>
      <c r="S70" s="551"/>
      <c r="T70" s="551"/>
    </row>
    <row r="71" spans="1:20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  <c r="R71" s="551"/>
      <c r="S71" s="551"/>
      <c r="T71" s="551"/>
    </row>
    <row r="72" spans="1:20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  <c r="R72" s="551"/>
      <c r="S72" s="551"/>
      <c r="T72" s="551"/>
    </row>
    <row r="73" spans="1:20" ht="36" x14ac:dyDescent="0.25">
      <c r="A73" s="56">
        <v>1227</v>
      </c>
      <c r="B73" s="97" t="s">
        <v>91</v>
      </c>
      <c r="C73" s="98">
        <f t="shared" si="4"/>
        <v>10672</v>
      </c>
      <c r="D73" s="219">
        <v>10672</v>
      </c>
      <c r="E73" s="367"/>
      <c r="F73" s="384">
        <f t="shared" si="62"/>
        <v>10672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  <c r="R73" s="551"/>
      <c r="S73" s="551"/>
      <c r="T73" s="551"/>
    </row>
    <row r="74" spans="1:20" ht="48" x14ac:dyDescent="0.25">
      <c r="A74" s="56">
        <v>1228</v>
      </c>
      <c r="B74" s="97" t="s">
        <v>92</v>
      </c>
      <c r="C74" s="98">
        <f t="shared" si="4"/>
        <v>500</v>
      </c>
      <c r="D74" s="219">
        <v>500</v>
      </c>
      <c r="E74" s="367"/>
      <c r="F74" s="384">
        <f t="shared" si="62"/>
        <v>500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  <c r="R74" s="551"/>
      <c r="S74" s="551"/>
      <c r="T74" s="551"/>
    </row>
    <row r="75" spans="1:20" x14ac:dyDescent="0.25">
      <c r="A75" s="195">
        <v>2000</v>
      </c>
      <c r="B75" s="195" t="s">
        <v>93</v>
      </c>
      <c r="C75" s="196">
        <f t="shared" si="4"/>
        <v>116012</v>
      </c>
      <c r="D75" s="197">
        <f>SUM(D76,D83,D130,D164,D165,D172)</f>
        <v>109512</v>
      </c>
      <c r="E75" s="363">
        <f t="shared" ref="E75:F75" si="66">SUM(E76,E83,E130,E164,E165,E172)</f>
        <v>0</v>
      </c>
      <c r="F75" s="402">
        <f t="shared" si="66"/>
        <v>109512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6500</v>
      </c>
      <c r="K75" s="198">
        <f t="shared" ref="K75:L75" si="68">SUM(K76,K83,K130,K164,K165,K172)</f>
        <v>0</v>
      </c>
      <c r="L75" s="200">
        <f t="shared" si="68"/>
        <v>6500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  <c r="R75" s="551"/>
      <c r="S75" s="551"/>
      <c r="T75" s="551"/>
    </row>
    <row r="76" spans="1:20" ht="24" x14ac:dyDescent="0.25">
      <c r="A76" s="75">
        <v>2100</v>
      </c>
      <c r="B76" s="202" t="s">
        <v>94</v>
      </c>
      <c r="C76" s="76">
        <f t="shared" si="4"/>
        <v>189</v>
      </c>
      <c r="D76" s="203">
        <f>SUM(D77,D80)</f>
        <v>189</v>
      </c>
      <c r="E76" s="364">
        <f t="shared" ref="E76:F76" si="70">SUM(E77,E80)</f>
        <v>0</v>
      </c>
      <c r="F76" s="386">
        <f t="shared" si="70"/>
        <v>189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  <c r="R76" s="551"/>
      <c r="S76" s="551"/>
      <c r="T76" s="551"/>
    </row>
    <row r="77" spans="1:20" ht="24" x14ac:dyDescent="0.25">
      <c r="A77" s="335">
        <v>2110</v>
      </c>
      <c r="B77" s="87" t="s">
        <v>95</v>
      </c>
      <c r="C77" s="88">
        <f t="shared" si="4"/>
        <v>189</v>
      </c>
      <c r="D77" s="233">
        <f>SUM(D78:D79)</f>
        <v>189</v>
      </c>
      <c r="E77" s="370">
        <f t="shared" ref="E77:F77" si="74">SUM(E78:E79)</f>
        <v>0</v>
      </c>
      <c r="F77" s="404">
        <f t="shared" si="74"/>
        <v>189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  <c r="R77" s="551"/>
      <c r="S77" s="551"/>
      <c r="T77" s="551"/>
    </row>
    <row r="78" spans="1:20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  <c r="R78" s="551"/>
      <c r="S78" s="551"/>
      <c r="T78" s="551"/>
    </row>
    <row r="79" spans="1:20" ht="24" x14ac:dyDescent="0.25">
      <c r="A79" s="56">
        <v>2112</v>
      </c>
      <c r="B79" s="97" t="s">
        <v>97</v>
      </c>
      <c r="C79" s="98">
        <f t="shared" si="4"/>
        <v>189</v>
      </c>
      <c r="D79" s="219">
        <v>189</v>
      </c>
      <c r="E79" s="367"/>
      <c r="F79" s="384">
        <f t="shared" si="78"/>
        <v>189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  <c r="R79" s="551"/>
      <c r="S79" s="551"/>
      <c r="T79" s="551"/>
    </row>
    <row r="80" spans="1:20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  <c r="R80" s="551"/>
      <c r="S80" s="551"/>
      <c r="T80" s="551"/>
    </row>
    <row r="81" spans="1:20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  <c r="R81" s="551"/>
      <c r="S81" s="551"/>
      <c r="T81" s="551"/>
    </row>
    <row r="82" spans="1:20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  <c r="R82" s="551"/>
      <c r="S82" s="551"/>
      <c r="T82" s="551"/>
    </row>
    <row r="83" spans="1:20" x14ac:dyDescent="0.25">
      <c r="A83" s="75">
        <v>2200</v>
      </c>
      <c r="B83" s="202" t="s">
        <v>99</v>
      </c>
      <c r="C83" s="76">
        <f t="shared" si="4"/>
        <v>100098</v>
      </c>
      <c r="D83" s="203">
        <f>SUM(D84,D89,D95,D103,D112,D116,D122,D128)</f>
        <v>93672</v>
      </c>
      <c r="E83" s="364">
        <f t="shared" ref="E83:F83" si="90">SUM(E84,E89,E95,E103,E112,E116,E122,E128)</f>
        <v>0</v>
      </c>
      <c r="F83" s="386">
        <f t="shared" si="90"/>
        <v>93672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6426</v>
      </c>
      <c r="K83" s="85">
        <f t="shared" ref="K83:L83" si="92">SUM(K84,K89,K95,K103,K112,K116,K122,K128)</f>
        <v>0</v>
      </c>
      <c r="L83" s="204">
        <f t="shared" si="92"/>
        <v>6426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  <c r="R83" s="551"/>
      <c r="S83" s="551"/>
      <c r="T83" s="551"/>
    </row>
    <row r="84" spans="1:20" ht="24" x14ac:dyDescent="0.25">
      <c r="A84" s="209">
        <v>2210</v>
      </c>
      <c r="B84" s="154" t="s">
        <v>100</v>
      </c>
      <c r="C84" s="160">
        <f t="shared" si="4"/>
        <v>2149</v>
      </c>
      <c r="D84" s="210">
        <f>SUM(D85:D88)</f>
        <v>2079</v>
      </c>
      <c r="E84" s="365">
        <f t="shared" ref="E84:F84" si="94">SUM(E85:E88)</f>
        <v>0</v>
      </c>
      <c r="F84" s="403">
        <f t="shared" si="94"/>
        <v>2079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70</v>
      </c>
      <c r="K84" s="211">
        <f t="shared" ref="K84:L84" si="96">SUM(K85:K88)</f>
        <v>0</v>
      </c>
      <c r="L84" s="213">
        <f t="shared" si="96"/>
        <v>70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  <c r="R84" s="551"/>
      <c r="S84" s="551"/>
      <c r="T84" s="551"/>
    </row>
    <row r="85" spans="1:20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  <c r="R85" s="551"/>
      <c r="S85" s="551"/>
      <c r="T85" s="551"/>
    </row>
    <row r="86" spans="1:20" ht="36" x14ac:dyDescent="0.25">
      <c r="A86" s="56">
        <v>2212</v>
      </c>
      <c r="B86" s="97" t="s">
        <v>102</v>
      </c>
      <c r="C86" s="98">
        <f t="shared" si="98"/>
        <v>1766</v>
      </c>
      <c r="D86" s="219">
        <v>1766</v>
      </c>
      <c r="E86" s="367"/>
      <c r="F86" s="384">
        <f t="shared" si="99"/>
        <v>1766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  <c r="R86" s="551"/>
      <c r="S86" s="551"/>
      <c r="T86" s="551"/>
    </row>
    <row r="87" spans="1:20" ht="24" x14ac:dyDescent="0.25">
      <c r="A87" s="56">
        <v>2214</v>
      </c>
      <c r="B87" s="97" t="s">
        <v>103</v>
      </c>
      <c r="C87" s="98">
        <f t="shared" si="98"/>
        <v>309</v>
      </c>
      <c r="D87" s="219">
        <v>239</v>
      </c>
      <c r="E87" s="367"/>
      <c r="F87" s="384">
        <f t="shared" si="99"/>
        <v>239</v>
      </c>
      <c r="G87" s="219"/>
      <c r="H87" s="103"/>
      <c r="I87" s="220">
        <f t="shared" si="100"/>
        <v>0</v>
      </c>
      <c r="J87" s="103">
        <v>70</v>
      </c>
      <c r="K87" s="104"/>
      <c r="L87" s="220">
        <f t="shared" si="101"/>
        <v>70</v>
      </c>
      <c r="M87" s="221"/>
      <c r="N87" s="104"/>
      <c r="O87" s="220">
        <f t="shared" si="102"/>
        <v>0</v>
      </c>
      <c r="P87" s="222"/>
      <c r="R87" s="551"/>
      <c r="S87" s="551"/>
      <c r="T87" s="551"/>
    </row>
    <row r="88" spans="1:20" x14ac:dyDescent="0.25">
      <c r="A88" s="56">
        <v>2219</v>
      </c>
      <c r="B88" s="97" t="s">
        <v>104</v>
      </c>
      <c r="C88" s="98">
        <f t="shared" si="98"/>
        <v>74</v>
      </c>
      <c r="D88" s="219">
        <v>74</v>
      </c>
      <c r="E88" s="367"/>
      <c r="F88" s="384">
        <f t="shared" si="99"/>
        <v>74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  <c r="R88" s="551"/>
      <c r="S88" s="551"/>
      <c r="T88" s="551"/>
    </row>
    <row r="89" spans="1:20" ht="24" x14ac:dyDescent="0.25">
      <c r="A89" s="223">
        <v>2220</v>
      </c>
      <c r="B89" s="97" t="s">
        <v>105</v>
      </c>
      <c r="C89" s="98">
        <f t="shared" si="98"/>
        <v>89048</v>
      </c>
      <c r="D89" s="224">
        <f>SUM(D90:D94)</f>
        <v>83524</v>
      </c>
      <c r="E89" s="368">
        <f t="shared" ref="E89:F89" si="103">SUM(E90:E94)</f>
        <v>0</v>
      </c>
      <c r="F89" s="384">
        <f t="shared" si="103"/>
        <v>83524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5524</v>
      </c>
      <c r="K89" s="225">
        <f t="shared" ref="K89:L89" si="105">SUM(K90:K94)</f>
        <v>0</v>
      </c>
      <c r="L89" s="220">
        <f t="shared" si="105"/>
        <v>5524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  <c r="R89" s="551"/>
      <c r="S89" s="551"/>
      <c r="T89" s="551"/>
    </row>
    <row r="90" spans="1:20" ht="24" x14ac:dyDescent="0.25">
      <c r="A90" s="56">
        <v>2221</v>
      </c>
      <c r="B90" s="97" t="s">
        <v>106</v>
      </c>
      <c r="C90" s="98">
        <f t="shared" si="98"/>
        <v>68378</v>
      </c>
      <c r="D90" s="219">
        <v>66433</v>
      </c>
      <c r="E90" s="367"/>
      <c r="F90" s="384">
        <f t="shared" ref="F90:F94" si="107">D90+E90</f>
        <v>66433</v>
      </c>
      <c r="G90" s="219"/>
      <c r="H90" s="103"/>
      <c r="I90" s="220">
        <f t="shared" ref="I90:I94" si="108">G90+H90</f>
        <v>0</v>
      </c>
      <c r="J90" s="103">
        <v>1945</v>
      </c>
      <c r="K90" s="104"/>
      <c r="L90" s="220">
        <f t="shared" ref="L90:L94" si="109">J90+K90</f>
        <v>1945</v>
      </c>
      <c r="M90" s="221"/>
      <c r="N90" s="104"/>
      <c r="O90" s="220">
        <f t="shared" ref="O90:O94" si="110">M90+N90</f>
        <v>0</v>
      </c>
      <c r="P90" s="222"/>
      <c r="R90" s="551"/>
      <c r="S90" s="551"/>
      <c r="T90" s="551"/>
    </row>
    <row r="91" spans="1:20" x14ac:dyDescent="0.25">
      <c r="A91" s="56">
        <v>2222</v>
      </c>
      <c r="B91" s="97" t="s">
        <v>107</v>
      </c>
      <c r="C91" s="98">
        <f t="shared" si="98"/>
        <v>5272</v>
      </c>
      <c r="D91" s="219">
        <v>4168</v>
      </c>
      <c r="E91" s="367"/>
      <c r="F91" s="384">
        <f t="shared" si="107"/>
        <v>4168</v>
      </c>
      <c r="G91" s="219"/>
      <c r="H91" s="103"/>
      <c r="I91" s="220">
        <f t="shared" si="108"/>
        <v>0</v>
      </c>
      <c r="J91" s="103">
        <v>1104</v>
      </c>
      <c r="K91" s="104"/>
      <c r="L91" s="220">
        <f t="shared" si="109"/>
        <v>1104</v>
      </c>
      <c r="M91" s="221"/>
      <c r="N91" s="104"/>
      <c r="O91" s="220">
        <f t="shared" si="110"/>
        <v>0</v>
      </c>
      <c r="P91" s="222"/>
      <c r="R91" s="551"/>
      <c r="S91" s="551"/>
      <c r="T91" s="551"/>
    </row>
    <row r="92" spans="1:20" x14ac:dyDescent="0.25">
      <c r="A92" s="56">
        <v>2223</v>
      </c>
      <c r="B92" s="97" t="s">
        <v>108</v>
      </c>
      <c r="C92" s="98">
        <f t="shared" si="98"/>
        <v>14524</v>
      </c>
      <c r="D92" s="219">
        <v>12212</v>
      </c>
      <c r="E92" s="367"/>
      <c r="F92" s="384">
        <f t="shared" si="107"/>
        <v>12212</v>
      </c>
      <c r="G92" s="219"/>
      <c r="H92" s="103"/>
      <c r="I92" s="220">
        <f t="shared" si="108"/>
        <v>0</v>
      </c>
      <c r="J92" s="103">
        <v>2312</v>
      </c>
      <c r="K92" s="104"/>
      <c r="L92" s="220">
        <f t="shared" si="109"/>
        <v>2312</v>
      </c>
      <c r="M92" s="221"/>
      <c r="N92" s="104"/>
      <c r="O92" s="220">
        <f t="shared" si="110"/>
        <v>0</v>
      </c>
      <c r="P92" s="222"/>
      <c r="R92" s="551"/>
      <c r="S92" s="551"/>
      <c r="T92" s="551"/>
    </row>
    <row r="93" spans="1:20" ht="48" x14ac:dyDescent="0.25">
      <c r="A93" s="56">
        <v>2224</v>
      </c>
      <c r="B93" s="97" t="s">
        <v>109</v>
      </c>
      <c r="C93" s="98">
        <f t="shared" si="98"/>
        <v>874</v>
      </c>
      <c r="D93" s="219">
        <v>711</v>
      </c>
      <c r="E93" s="367"/>
      <c r="F93" s="384">
        <f t="shared" si="107"/>
        <v>711</v>
      </c>
      <c r="G93" s="219"/>
      <c r="H93" s="103"/>
      <c r="I93" s="220">
        <f t="shared" si="108"/>
        <v>0</v>
      </c>
      <c r="J93" s="103">
        <v>163</v>
      </c>
      <c r="K93" s="104"/>
      <c r="L93" s="220">
        <f t="shared" si="109"/>
        <v>163</v>
      </c>
      <c r="M93" s="221"/>
      <c r="N93" s="104"/>
      <c r="O93" s="220">
        <f t="shared" si="110"/>
        <v>0</v>
      </c>
      <c r="P93" s="222"/>
      <c r="R93" s="551"/>
      <c r="S93" s="551"/>
      <c r="T93" s="551"/>
    </row>
    <row r="94" spans="1:20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  <c r="R94" s="551"/>
      <c r="S94" s="551"/>
      <c r="T94" s="551"/>
    </row>
    <row r="95" spans="1:20" ht="36" x14ac:dyDescent="0.25">
      <c r="A95" s="223">
        <v>2230</v>
      </c>
      <c r="B95" s="97" t="s">
        <v>111</v>
      </c>
      <c r="C95" s="98">
        <f t="shared" si="98"/>
        <v>1858</v>
      </c>
      <c r="D95" s="224">
        <f>SUM(D96:D102)</f>
        <v>1718</v>
      </c>
      <c r="E95" s="368">
        <f t="shared" ref="E95:F95" si="111">SUM(E96:E102)</f>
        <v>0</v>
      </c>
      <c r="F95" s="384">
        <f t="shared" si="111"/>
        <v>1718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140</v>
      </c>
      <c r="K95" s="225">
        <f t="shared" ref="K95:L95" si="113">SUM(K96:K102)</f>
        <v>0</v>
      </c>
      <c r="L95" s="220">
        <f t="shared" si="113"/>
        <v>140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  <c r="R95" s="551"/>
      <c r="S95" s="551"/>
      <c r="T95" s="551"/>
    </row>
    <row r="96" spans="1:20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  <c r="R96" s="551"/>
      <c r="S96" s="551"/>
      <c r="T96" s="551"/>
    </row>
    <row r="97" spans="1:20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  <c r="R97" s="551"/>
      <c r="S97" s="551"/>
      <c r="T97" s="551"/>
    </row>
    <row r="98" spans="1:20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  <c r="R98" s="551"/>
      <c r="S98" s="551"/>
      <c r="T98" s="551"/>
    </row>
    <row r="99" spans="1:20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  <c r="R99" s="551"/>
      <c r="S99" s="551"/>
      <c r="T99" s="551"/>
    </row>
    <row r="100" spans="1:20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  <c r="R100" s="551"/>
      <c r="S100" s="551"/>
      <c r="T100" s="551"/>
    </row>
    <row r="101" spans="1:20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  <c r="R101" s="551"/>
      <c r="S101" s="551"/>
      <c r="T101" s="551"/>
    </row>
    <row r="102" spans="1:20" ht="24" x14ac:dyDescent="0.25">
      <c r="A102" s="56">
        <v>2239</v>
      </c>
      <c r="B102" s="97" t="s">
        <v>118</v>
      </c>
      <c r="C102" s="98">
        <f t="shared" si="98"/>
        <v>1858</v>
      </c>
      <c r="D102" s="219">
        <v>1718</v>
      </c>
      <c r="E102" s="367"/>
      <c r="F102" s="384">
        <f t="shared" si="115"/>
        <v>1718</v>
      </c>
      <c r="G102" s="219"/>
      <c r="H102" s="103"/>
      <c r="I102" s="220">
        <f t="shared" si="116"/>
        <v>0</v>
      </c>
      <c r="J102" s="103">
        <v>140</v>
      </c>
      <c r="K102" s="104"/>
      <c r="L102" s="220">
        <f t="shared" si="117"/>
        <v>140</v>
      </c>
      <c r="M102" s="221"/>
      <c r="N102" s="104"/>
      <c r="O102" s="220">
        <f t="shared" si="118"/>
        <v>0</v>
      </c>
      <c r="P102" s="222"/>
      <c r="R102" s="551"/>
      <c r="S102" s="551"/>
      <c r="T102" s="551"/>
    </row>
    <row r="103" spans="1:20" ht="36" x14ac:dyDescent="0.25">
      <c r="A103" s="223">
        <v>2240</v>
      </c>
      <c r="B103" s="97" t="s">
        <v>119</v>
      </c>
      <c r="C103" s="98">
        <f t="shared" si="98"/>
        <v>5614</v>
      </c>
      <c r="D103" s="224">
        <f>SUM(D104:D111)</f>
        <v>5614</v>
      </c>
      <c r="E103" s="368">
        <f t="shared" ref="E103:F103" si="119">SUM(E104:E111)</f>
        <v>0</v>
      </c>
      <c r="F103" s="384">
        <f t="shared" si="119"/>
        <v>5614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  <c r="R103" s="551"/>
      <c r="S103" s="551"/>
      <c r="T103" s="551"/>
    </row>
    <row r="104" spans="1:20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  <c r="R104" s="551"/>
      <c r="S104" s="551"/>
      <c r="T104" s="551"/>
    </row>
    <row r="105" spans="1:20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  <c r="R105" s="551"/>
      <c r="S105" s="551"/>
      <c r="T105" s="551"/>
    </row>
    <row r="106" spans="1:20" ht="24" x14ac:dyDescent="0.25">
      <c r="A106" s="56">
        <v>2243</v>
      </c>
      <c r="B106" s="97" t="s">
        <v>122</v>
      </c>
      <c r="C106" s="98">
        <f t="shared" si="98"/>
        <v>459</v>
      </c>
      <c r="D106" s="219">
        <v>459</v>
      </c>
      <c r="E106" s="367"/>
      <c r="F106" s="384">
        <f t="shared" si="123"/>
        <v>459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  <c r="R106" s="551"/>
      <c r="S106" s="551"/>
      <c r="T106" s="551"/>
    </row>
    <row r="107" spans="1:20" x14ac:dyDescent="0.25">
      <c r="A107" s="56">
        <v>2244</v>
      </c>
      <c r="B107" s="97" t="s">
        <v>123</v>
      </c>
      <c r="C107" s="98">
        <f t="shared" si="98"/>
        <v>4780</v>
      </c>
      <c r="D107" s="219">
        <v>4780</v>
      </c>
      <c r="E107" s="367"/>
      <c r="F107" s="384">
        <f t="shared" si="123"/>
        <v>4780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  <c r="R107" s="551"/>
      <c r="S107" s="551"/>
      <c r="T107" s="551"/>
    </row>
    <row r="108" spans="1:20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  <c r="R108" s="551"/>
      <c r="S108" s="551"/>
      <c r="T108" s="551"/>
    </row>
    <row r="109" spans="1:20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  <c r="R109" s="551"/>
      <c r="S109" s="551"/>
      <c r="T109" s="551"/>
    </row>
    <row r="110" spans="1:20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  <c r="R110" s="551"/>
      <c r="S110" s="551"/>
      <c r="T110" s="551"/>
    </row>
    <row r="111" spans="1:20" ht="24" x14ac:dyDescent="0.25">
      <c r="A111" s="56">
        <v>2249</v>
      </c>
      <c r="B111" s="97" t="s">
        <v>127</v>
      </c>
      <c r="C111" s="98">
        <f t="shared" si="98"/>
        <v>375</v>
      </c>
      <c r="D111" s="219">
        <v>375</v>
      </c>
      <c r="E111" s="367"/>
      <c r="F111" s="384">
        <f t="shared" si="123"/>
        <v>375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  <c r="R111" s="551"/>
      <c r="S111" s="551"/>
      <c r="T111" s="551"/>
    </row>
    <row r="112" spans="1:20" x14ac:dyDescent="0.25">
      <c r="A112" s="223">
        <v>2250</v>
      </c>
      <c r="B112" s="97" t="s">
        <v>128</v>
      </c>
      <c r="C112" s="98">
        <f t="shared" si="98"/>
        <v>711</v>
      </c>
      <c r="D112" s="224">
        <f>SUM(D113:D115)</f>
        <v>711</v>
      </c>
      <c r="E112" s="368">
        <f t="shared" ref="E112:F112" si="127">SUM(E113:E115)</f>
        <v>0</v>
      </c>
      <c r="F112" s="384">
        <f t="shared" si="127"/>
        <v>711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  <c r="R112" s="551"/>
      <c r="S112" s="551"/>
      <c r="T112" s="551"/>
    </row>
    <row r="113" spans="1:20" x14ac:dyDescent="0.25">
      <c r="A113" s="56">
        <v>2251</v>
      </c>
      <c r="B113" s="97" t="s">
        <v>129</v>
      </c>
      <c r="C113" s="98">
        <f t="shared" si="98"/>
        <v>85</v>
      </c>
      <c r="D113" s="219">
        <v>85</v>
      </c>
      <c r="E113" s="367"/>
      <c r="F113" s="384">
        <f t="shared" ref="F113:F115" si="131">D113+E113</f>
        <v>85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  <c r="R113" s="551"/>
      <c r="S113" s="551"/>
      <c r="T113" s="551"/>
    </row>
    <row r="114" spans="1:20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  <c r="R114" s="551"/>
      <c r="S114" s="551"/>
      <c r="T114" s="551"/>
    </row>
    <row r="115" spans="1:20" ht="24" x14ac:dyDescent="0.25">
      <c r="A115" s="56">
        <v>2259</v>
      </c>
      <c r="B115" s="97" t="s">
        <v>131</v>
      </c>
      <c r="C115" s="98">
        <f t="shared" si="98"/>
        <v>626</v>
      </c>
      <c r="D115" s="219">
        <v>626</v>
      </c>
      <c r="E115" s="367"/>
      <c r="F115" s="384">
        <f t="shared" si="131"/>
        <v>626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  <c r="R115" s="551"/>
      <c r="S115" s="551"/>
      <c r="T115" s="551"/>
    </row>
    <row r="116" spans="1:20" x14ac:dyDescent="0.25">
      <c r="A116" s="223">
        <v>2260</v>
      </c>
      <c r="B116" s="97" t="s">
        <v>132</v>
      </c>
      <c r="C116" s="98">
        <f t="shared" si="98"/>
        <v>718</v>
      </c>
      <c r="D116" s="224">
        <f>SUM(D117:D121)</f>
        <v>26</v>
      </c>
      <c r="E116" s="368">
        <f t="shared" ref="E116:F116" si="135">SUM(E117:E121)</f>
        <v>0</v>
      </c>
      <c r="F116" s="384">
        <f t="shared" si="135"/>
        <v>26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692</v>
      </c>
      <c r="K116" s="225">
        <f t="shared" ref="K116:L116" si="137">SUM(K117:K121)</f>
        <v>0</v>
      </c>
      <c r="L116" s="220">
        <f t="shared" si="137"/>
        <v>692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  <c r="R116" s="551"/>
      <c r="S116" s="551"/>
      <c r="T116" s="551"/>
    </row>
    <row r="117" spans="1:20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  <c r="R117" s="551"/>
      <c r="S117" s="551"/>
      <c r="T117" s="551"/>
    </row>
    <row r="118" spans="1:20" x14ac:dyDescent="0.25">
      <c r="A118" s="56">
        <v>2262</v>
      </c>
      <c r="B118" s="97" t="s">
        <v>134</v>
      </c>
      <c r="C118" s="98">
        <f t="shared" si="98"/>
        <v>692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>
        <v>692</v>
      </c>
      <c r="K118" s="104"/>
      <c r="L118" s="220">
        <f t="shared" si="141"/>
        <v>692</v>
      </c>
      <c r="M118" s="221"/>
      <c r="N118" s="104"/>
      <c r="O118" s="220">
        <f t="shared" si="142"/>
        <v>0</v>
      </c>
      <c r="P118" s="222"/>
      <c r="R118" s="551"/>
      <c r="S118" s="551"/>
      <c r="T118" s="551"/>
    </row>
    <row r="119" spans="1:20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  <c r="R119" s="551"/>
      <c r="S119" s="551"/>
      <c r="T119" s="551"/>
    </row>
    <row r="120" spans="1:20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  <c r="R120" s="551"/>
      <c r="S120" s="551"/>
      <c r="T120" s="551"/>
    </row>
    <row r="121" spans="1:20" x14ac:dyDescent="0.25">
      <c r="A121" s="56">
        <v>2269</v>
      </c>
      <c r="B121" s="97" t="s">
        <v>137</v>
      </c>
      <c r="C121" s="98">
        <f t="shared" si="98"/>
        <v>26</v>
      </c>
      <c r="D121" s="219">
        <v>26</v>
      </c>
      <c r="E121" s="367"/>
      <c r="F121" s="384">
        <f t="shared" si="139"/>
        <v>26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  <c r="R121" s="551"/>
      <c r="S121" s="551"/>
      <c r="T121" s="551"/>
    </row>
    <row r="122" spans="1:20" hidden="1" x14ac:dyDescent="0.25">
      <c r="A122" s="223">
        <v>2270</v>
      </c>
      <c r="B122" s="97" t="s">
        <v>138</v>
      </c>
      <c r="C122" s="98">
        <f t="shared" si="98"/>
        <v>0</v>
      </c>
      <c r="D122" s="224">
        <f>SUM(D123:D127)</f>
        <v>0</v>
      </c>
      <c r="E122" s="368">
        <f t="shared" ref="E122:F122" si="143">SUM(E123:E127)</f>
        <v>0</v>
      </c>
      <c r="F122" s="384">
        <f t="shared" si="143"/>
        <v>0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  <c r="R122" s="551"/>
      <c r="S122" s="551"/>
      <c r="T122" s="551"/>
    </row>
    <row r="123" spans="1:20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  <c r="R123" s="551"/>
      <c r="S123" s="551"/>
      <c r="T123" s="551"/>
    </row>
    <row r="124" spans="1:20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  <c r="R124" s="551"/>
      <c r="S124" s="551"/>
      <c r="T124" s="551"/>
    </row>
    <row r="125" spans="1:20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  <c r="R125" s="551"/>
      <c r="S125" s="551"/>
      <c r="T125" s="551"/>
    </row>
    <row r="126" spans="1:20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  <c r="R126" s="551"/>
      <c r="S126" s="551"/>
      <c r="T126" s="551"/>
    </row>
    <row r="127" spans="1:20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  <c r="R127" s="551"/>
      <c r="S127" s="551"/>
      <c r="T127" s="551"/>
    </row>
    <row r="128" spans="1:20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  <c r="R128" s="551"/>
      <c r="S128" s="551"/>
      <c r="T128" s="551"/>
    </row>
    <row r="129" spans="1:20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  <c r="R129" s="551"/>
      <c r="S129" s="551"/>
      <c r="T129" s="551"/>
    </row>
    <row r="130" spans="1:20" ht="38.25" customHeight="1" x14ac:dyDescent="0.25">
      <c r="A130" s="75">
        <v>2300</v>
      </c>
      <c r="B130" s="202" t="s">
        <v>146</v>
      </c>
      <c r="C130" s="76">
        <f t="shared" si="98"/>
        <v>15725</v>
      </c>
      <c r="D130" s="203">
        <f>SUM(D131,D136,D140,D141,D144,D151,D159,D160,D163)</f>
        <v>15651</v>
      </c>
      <c r="E130" s="364">
        <f t="shared" ref="E130:F130" si="152">SUM(E131,E136,E140,E141,E144,E151,E159,E160,E163)</f>
        <v>0</v>
      </c>
      <c r="F130" s="386">
        <f t="shared" si="152"/>
        <v>15651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74</v>
      </c>
      <c r="K130" s="85">
        <f t="shared" ref="K130:L130" si="154">SUM(K131,K136,K140,K141,K144,K151,K159,K160,K163)</f>
        <v>0</v>
      </c>
      <c r="L130" s="204">
        <f t="shared" si="154"/>
        <v>74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  <c r="R130" s="551"/>
      <c r="S130" s="551"/>
      <c r="T130" s="551"/>
    </row>
    <row r="131" spans="1:20" ht="24" x14ac:dyDescent="0.25">
      <c r="A131" s="335">
        <v>2310</v>
      </c>
      <c r="B131" s="87" t="s">
        <v>147</v>
      </c>
      <c r="C131" s="88">
        <f t="shared" si="98"/>
        <v>4956</v>
      </c>
      <c r="D131" s="233">
        <f t="shared" ref="D131:O131" si="156">SUM(D132:D135)</f>
        <v>4882</v>
      </c>
      <c r="E131" s="370">
        <f t="shared" si="156"/>
        <v>0</v>
      </c>
      <c r="F131" s="404">
        <f t="shared" si="156"/>
        <v>4882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74</v>
      </c>
      <c r="K131" s="234">
        <f t="shared" si="156"/>
        <v>0</v>
      </c>
      <c r="L131" s="216">
        <f t="shared" si="156"/>
        <v>74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  <c r="R131" s="551"/>
      <c r="S131" s="551"/>
      <c r="T131" s="551"/>
    </row>
    <row r="132" spans="1:20" x14ac:dyDescent="0.25">
      <c r="A132" s="56">
        <v>2311</v>
      </c>
      <c r="B132" s="97" t="s">
        <v>148</v>
      </c>
      <c r="C132" s="98">
        <f t="shared" si="98"/>
        <v>1174</v>
      </c>
      <c r="D132" s="219">
        <v>1100</v>
      </c>
      <c r="E132" s="367"/>
      <c r="F132" s="384">
        <f t="shared" ref="F132:F135" si="157">D132+E132</f>
        <v>1100</v>
      </c>
      <c r="G132" s="219"/>
      <c r="H132" s="103"/>
      <c r="I132" s="220">
        <f t="shared" ref="I132:I135" si="158">G132+H132</f>
        <v>0</v>
      </c>
      <c r="J132" s="103">
        <v>74</v>
      </c>
      <c r="K132" s="104"/>
      <c r="L132" s="220">
        <f t="shared" ref="L132:L135" si="159">J132+K132</f>
        <v>74</v>
      </c>
      <c r="M132" s="221"/>
      <c r="N132" s="104"/>
      <c r="O132" s="220">
        <f t="shared" ref="O132:O135" si="160">M132+N132</f>
        <v>0</v>
      </c>
      <c r="P132" s="222"/>
      <c r="R132" s="551"/>
      <c r="S132" s="551"/>
      <c r="T132" s="551"/>
    </row>
    <row r="133" spans="1:20" x14ac:dyDescent="0.25">
      <c r="A133" s="56">
        <v>2312</v>
      </c>
      <c r="B133" s="97" t="s">
        <v>149</v>
      </c>
      <c r="C133" s="98">
        <f t="shared" si="98"/>
        <v>2972</v>
      </c>
      <c r="D133" s="219">
        <v>2972</v>
      </c>
      <c r="E133" s="367"/>
      <c r="F133" s="384">
        <f t="shared" si="157"/>
        <v>2972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  <c r="R133" s="551"/>
      <c r="S133" s="551"/>
      <c r="T133" s="551"/>
    </row>
    <row r="134" spans="1:20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  <c r="R134" s="551"/>
      <c r="S134" s="551"/>
      <c r="T134" s="551"/>
    </row>
    <row r="135" spans="1:20" ht="36" customHeight="1" x14ac:dyDescent="0.25">
      <c r="A135" s="56">
        <v>2314</v>
      </c>
      <c r="B135" s="97" t="s">
        <v>151</v>
      </c>
      <c r="C135" s="98">
        <f t="shared" si="98"/>
        <v>810</v>
      </c>
      <c r="D135" s="219">
        <v>810</v>
      </c>
      <c r="E135" s="367"/>
      <c r="F135" s="384">
        <f t="shared" si="157"/>
        <v>810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  <c r="R135" s="551"/>
      <c r="S135" s="551"/>
      <c r="T135" s="551"/>
    </row>
    <row r="136" spans="1:20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1">SUM(E137:E139)</f>
        <v>0</v>
      </c>
      <c r="F136" s="384">
        <f t="shared" si="161"/>
        <v>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220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  <c r="R136" s="551"/>
      <c r="S136" s="551"/>
      <c r="T136" s="551"/>
    </row>
    <row r="137" spans="1:20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  <c r="R137" s="551"/>
      <c r="S137" s="551"/>
      <c r="T137" s="551"/>
    </row>
    <row r="138" spans="1:20" hidden="1" x14ac:dyDescent="0.25">
      <c r="A138" s="56">
        <v>2322</v>
      </c>
      <c r="B138" s="97" t="s">
        <v>154</v>
      </c>
      <c r="C138" s="98">
        <f t="shared" si="98"/>
        <v>0</v>
      </c>
      <c r="D138" s="219"/>
      <c r="E138" s="367"/>
      <c r="F138" s="384">
        <f t="shared" si="165"/>
        <v>0</v>
      </c>
      <c r="G138" s="219"/>
      <c r="H138" s="103"/>
      <c r="I138" s="220">
        <f t="shared" si="166"/>
        <v>0</v>
      </c>
      <c r="J138" s="103"/>
      <c r="K138" s="104"/>
      <c r="L138" s="220">
        <f t="shared" si="167"/>
        <v>0</v>
      </c>
      <c r="M138" s="221"/>
      <c r="N138" s="104"/>
      <c r="O138" s="220">
        <f t="shared" si="168"/>
        <v>0</v>
      </c>
      <c r="P138" s="222"/>
      <c r="R138" s="551"/>
      <c r="S138" s="551"/>
      <c r="T138" s="551"/>
    </row>
    <row r="139" spans="1:20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  <c r="R139" s="551"/>
      <c r="S139" s="551"/>
      <c r="T139" s="551"/>
    </row>
    <row r="140" spans="1:20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  <c r="R140" s="551"/>
      <c r="S140" s="551"/>
      <c r="T140" s="551"/>
    </row>
    <row r="141" spans="1:20" ht="48" x14ac:dyDescent="0.25">
      <c r="A141" s="223">
        <v>2340</v>
      </c>
      <c r="B141" s="97" t="s">
        <v>157</v>
      </c>
      <c r="C141" s="98">
        <f t="shared" si="98"/>
        <v>186</v>
      </c>
      <c r="D141" s="224">
        <f>SUM(D142:D143)</f>
        <v>186</v>
      </c>
      <c r="E141" s="368">
        <f t="shared" ref="E141:F141" si="169">SUM(E142:E143)</f>
        <v>0</v>
      </c>
      <c r="F141" s="384">
        <f t="shared" si="169"/>
        <v>186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  <c r="R141" s="551"/>
      <c r="S141" s="551"/>
      <c r="T141" s="551"/>
    </row>
    <row r="142" spans="1:20" x14ac:dyDescent="0.25">
      <c r="A142" s="56">
        <v>2341</v>
      </c>
      <c r="B142" s="97" t="s">
        <v>158</v>
      </c>
      <c r="C142" s="98">
        <f t="shared" si="98"/>
        <v>186</v>
      </c>
      <c r="D142" s="219">
        <v>186</v>
      </c>
      <c r="E142" s="367"/>
      <c r="F142" s="384">
        <f t="shared" ref="F142:F143" si="173">D142+E142</f>
        <v>186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  <c r="R142" s="551"/>
      <c r="S142" s="551"/>
      <c r="T142" s="551"/>
    </row>
    <row r="143" spans="1:20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  <c r="R143" s="551"/>
      <c r="S143" s="551"/>
      <c r="T143" s="551"/>
    </row>
    <row r="144" spans="1:20" ht="24" x14ac:dyDescent="0.25">
      <c r="A144" s="209">
        <v>2350</v>
      </c>
      <c r="B144" s="154" t="s">
        <v>160</v>
      </c>
      <c r="C144" s="160">
        <f t="shared" si="98"/>
        <v>5358</v>
      </c>
      <c r="D144" s="210">
        <f>SUM(D145:D150)</f>
        <v>5358</v>
      </c>
      <c r="E144" s="365">
        <f t="shared" ref="E144:F144" si="177">SUM(E145:E150)</f>
        <v>0</v>
      </c>
      <c r="F144" s="403">
        <f t="shared" si="177"/>
        <v>5358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21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  <c r="R144" s="551"/>
      <c r="S144" s="551"/>
      <c r="T144" s="551"/>
    </row>
    <row r="145" spans="1:20" x14ac:dyDescent="0.25">
      <c r="A145" s="47">
        <v>2351</v>
      </c>
      <c r="B145" s="87" t="s">
        <v>161</v>
      </c>
      <c r="C145" s="88">
        <f t="shared" si="98"/>
        <v>2600</v>
      </c>
      <c r="D145" s="215">
        <v>2600</v>
      </c>
      <c r="E145" s="366"/>
      <c r="F145" s="404">
        <f t="shared" ref="F145:F150" si="181">D145+E145</f>
        <v>2600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  <c r="R145" s="551"/>
      <c r="S145" s="551"/>
      <c r="T145" s="551"/>
    </row>
    <row r="146" spans="1:20" x14ac:dyDescent="0.25">
      <c r="A146" s="56">
        <v>2352</v>
      </c>
      <c r="B146" s="97" t="s">
        <v>162</v>
      </c>
      <c r="C146" s="98">
        <f t="shared" si="98"/>
        <v>2458</v>
      </c>
      <c r="D146" s="219">
        <v>2458</v>
      </c>
      <c r="E146" s="367"/>
      <c r="F146" s="384">
        <f t="shared" si="181"/>
        <v>2458</v>
      </c>
      <c r="G146" s="219"/>
      <c r="H146" s="103"/>
      <c r="I146" s="220">
        <f t="shared" si="182"/>
        <v>0</v>
      </c>
      <c r="J146" s="103"/>
      <c r="K146" s="104"/>
      <c r="L146" s="220">
        <f t="shared" si="183"/>
        <v>0</v>
      </c>
      <c r="M146" s="221"/>
      <c r="N146" s="104"/>
      <c r="O146" s="220">
        <f t="shared" si="184"/>
        <v>0</v>
      </c>
      <c r="P146" s="222"/>
      <c r="R146" s="551"/>
      <c r="S146" s="551"/>
      <c r="T146" s="551"/>
    </row>
    <row r="147" spans="1:20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220">
        <f t="shared" si="183"/>
        <v>0</v>
      </c>
      <c r="M147" s="221"/>
      <c r="N147" s="104"/>
      <c r="O147" s="220">
        <f t="shared" si="184"/>
        <v>0</v>
      </c>
      <c r="P147" s="222"/>
      <c r="R147" s="551"/>
      <c r="S147" s="551"/>
      <c r="T147" s="551"/>
    </row>
    <row r="148" spans="1:20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220">
        <f t="shared" si="183"/>
        <v>0</v>
      </c>
      <c r="M148" s="221"/>
      <c r="N148" s="104"/>
      <c r="O148" s="220">
        <f t="shared" si="184"/>
        <v>0</v>
      </c>
      <c r="P148" s="222"/>
      <c r="R148" s="551"/>
      <c r="S148" s="551"/>
      <c r="T148" s="551"/>
    </row>
    <row r="149" spans="1:20" ht="24" x14ac:dyDescent="0.25">
      <c r="A149" s="56">
        <v>2355</v>
      </c>
      <c r="B149" s="97" t="s">
        <v>165</v>
      </c>
      <c r="C149" s="98">
        <f t="shared" ref="C149:C212" si="185">F149+I149+L149+O149</f>
        <v>300</v>
      </c>
      <c r="D149" s="219">
        <v>300</v>
      </c>
      <c r="E149" s="367"/>
      <c r="F149" s="384">
        <f t="shared" si="181"/>
        <v>300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  <c r="R149" s="551"/>
      <c r="S149" s="551"/>
      <c r="T149" s="551"/>
    </row>
    <row r="150" spans="1:20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  <c r="R150" s="551"/>
      <c r="S150" s="551"/>
      <c r="T150" s="551"/>
    </row>
    <row r="151" spans="1:20" ht="24.75" customHeight="1" x14ac:dyDescent="0.25">
      <c r="A151" s="223">
        <v>2360</v>
      </c>
      <c r="B151" s="97" t="s">
        <v>167</v>
      </c>
      <c r="C151" s="98">
        <f t="shared" si="185"/>
        <v>225</v>
      </c>
      <c r="D151" s="224">
        <f>SUM(D152:D158)</f>
        <v>225</v>
      </c>
      <c r="E151" s="368">
        <f t="shared" ref="E151:F151" si="186">SUM(E152:E158)</f>
        <v>0</v>
      </c>
      <c r="F151" s="384">
        <f t="shared" si="186"/>
        <v>225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  <c r="R151" s="551"/>
      <c r="S151" s="551"/>
      <c r="T151" s="551"/>
    </row>
    <row r="152" spans="1:20" x14ac:dyDescent="0.25">
      <c r="A152" s="55">
        <v>2361</v>
      </c>
      <c r="B152" s="97" t="s">
        <v>168</v>
      </c>
      <c r="C152" s="98">
        <f t="shared" si="185"/>
        <v>225</v>
      </c>
      <c r="D152" s="219">
        <v>225</v>
      </c>
      <c r="E152" s="367"/>
      <c r="F152" s="384">
        <f t="shared" ref="F152:F159" si="190">D152+E152</f>
        <v>225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  <c r="R152" s="551"/>
      <c r="S152" s="551"/>
      <c r="T152" s="551"/>
    </row>
    <row r="153" spans="1:20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  <c r="R153" s="551"/>
      <c r="S153" s="551"/>
      <c r="T153" s="551"/>
    </row>
    <row r="154" spans="1:20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222"/>
      <c r="R154" s="551"/>
      <c r="S154" s="551"/>
      <c r="T154" s="551"/>
    </row>
    <row r="155" spans="1:20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  <c r="R155" s="551"/>
      <c r="S155" s="551"/>
      <c r="T155" s="551"/>
    </row>
    <row r="156" spans="1:20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  <c r="R156" s="551"/>
      <c r="S156" s="551"/>
      <c r="T156" s="551"/>
    </row>
    <row r="157" spans="1:20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  <c r="R157" s="551"/>
      <c r="S157" s="551"/>
      <c r="T157" s="551"/>
    </row>
    <row r="158" spans="1:20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  <c r="R158" s="551"/>
      <c r="S158" s="551"/>
      <c r="T158" s="551"/>
    </row>
    <row r="159" spans="1:20" x14ac:dyDescent="0.25">
      <c r="A159" s="209">
        <v>2370</v>
      </c>
      <c r="B159" s="154" t="s">
        <v>175</v>
      </c>
      <c r="C159" s="160">
        <f t="shared" si="185"/>
        <v>5000</v>
      </c>
      <c r="D159" s="227">
        <v>5000</v>
      </c>
      <c r="E159" s="369"/>
      <c r="F159" s="403">
        <f t="shared" si="190"/>
        <v>5000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  <c r="R159" s="551"/>
      <c r="S159" s="551"/>
      <c r="T159" s="551"/>
    </row>
    <row r="160" spans="1:20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  <c r="R160" s="551"/>
      <c r="S160" s="551"/>
      <c r="T160" s="551"/>
    </row>
    <row r="161" spans="1:20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  <c r="R161" s="551"/>
      <c r="S161" s="551"/>
      <c r="T161" s="551"/>
    </row>
    <row r="162" spans="1:20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  <c r="R162" s="551"/>
      <c r="S162" s="551"/>
      <c r="T162" s="551"/>
    </row>
    <row r="163" spans="1:20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  <c r="R163" s="551"/>
      <c r="S163" s="551"/>
      <c r="T163" s="551"/>
    </row>
    <row r="164" spans="1:20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  <c r="R164" s="551"/>
      <c r="S164" s="551"/>
      <c r="T164" s="551"/>
    </row>
    <row r="165" spans="1:20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364">
        <f t="shared" ref="E165:O165" si="202">SUM(E166,E171)</f>
        <v>0</v>
      </c>
      <c r="F165" s="386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  <c r="R165" s="551"/>
      <c r="S165" s="551"/>
      <c r="T165" s="551"/>
    </row>
    <row r="166" spans="1:20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370">
        <f t="shared" ref="E166:O166" si="203">SUM(E167:E170)</f>
        <v>0</v>
      </c>
      <c r="F166" s="40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  <c r="R166" s="551"/>
      <c r="S166" s="551"/>
      <c r="T166" s="551"/>
    </row>
    <row r="167" spans="1:20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  <c r="R167" s="551"/>
      <c r="S167" s="551"/>
      <c r="T167" s="551"/>
    </row>
    <row r="168" spans="1:20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  <c r="R168" s="551"/>
      <c r="S168" s="551"/>
      <c r="T168" s="551"/>
    </row>
    <row r="169" spans="1:20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222"/>
      <c r="R169" s="551"/>
      <c r="S169" s="551"/>
      <c r="T169" s="551"/>
    </row>
    <row r="170" spans="1:20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  <c r="R170" s="551"/>
      <c r="S170" s="551"/>
      <c r="T170" s="551"/>
    </row>
    <row r="171" spans="1:20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  <c r="R171" s="551"/>
      <c r="S171" s="551"/>
      <c r="T171" s="551"/>
    </row>
    <row r="172" spans="1:20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  <c r="R172" s="551"/>
      <c r="S172" s="551"/>
      <c r="T172" s="551"/>
    </row>
    <row r="173" spans="1:20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  <c r="R173" s="551"/>
      <c r="S173" s="551"/>
      <c r="T173" s="551"/>
    </row>
    <row r="174" spans="1:20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  <c r="R174" s="551"/>
      <c r="S174" s="551"/>
      <c r="T174" s="551"/>
    </row>
    <row r="175" spans="1:20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  <c r="R175" s="551"/>
      <c r="S175" s="551"/>
      <c r="T175" s="551"/>
    </row>
    <row r="176" spans="1:20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  <c r="R176" s="551"/>
      <c r="S176" s="551"/>
      <c r="T176" s="551"/>
    </row>
    <row r="177" spans="1:20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  <c r="R177" s="551"/>
      <c r="S177" s="551"/>
      <c r="T177" s="551"/>
    </row>
    <row r="178" spans="1:20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  <c r="R178" s="551"/>
      <c r="S178" s="551"/>
      <c r="T178" s="551"/>
    </row>
    <row r="179" spans="1:20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  <c r="R179" s="551"/>
      <c r="S179" s="551"/>
      <c r="T179" s="551"/>
    </row>
    <row r="180" spans="1:20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  <c r="R180" s="551"/>
      <c r="S180" s="551"/>
      <c r="T180" s="551"/>
    </row>
    <row r="181" spans="1:20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  <c r="R181" s="551"/>
      <c r="S181" s="551"/>
      <c r="T181" s="551"/>
    </row>
    <row r="182" spans="1:20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  <c r="R182" s="551"/>
      <c r="S182" s="551"/>
      <c r="T182" s="551"/>
    </row>
    <row r="183" spans="1:20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  <c r="R183" s="551"/>
      <c r="S183" s="551"/>
      <c r="T183" s="551"/>
    </row>
    <row r="184" spans="1:20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  <c r="R184" s="551"/>
      <c r="S184" s="551"/>
      <c r="T184" s="551"/>
    </row>
    <row r="185" spans="1:20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  <c r="R185" s="551"/>
      <c r="S185" s="551"/>
      <c r="T185" s="551"/>
    </row>
    <row r="186" spans="1:20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  <c r="R186" s="551"/>
      <c r="S186" s="551"/>
      <c r="T186" s="551"/>
    </row>
    <row r="187" spans="1:20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  <c r="R187" s="551"/>
      <c r="S187" s="551"/>
      <c r="T187" s="551"/>
    </row>
    <row r="188" spans="1:20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  <c r="R188" s="551"/>
      <c r="S188" s="551"/>
      <c r="T188" s="551"/>
    </row>
    <row r="189" spans="1:20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  <c r="R189" s="551"/>
      <c r="S189" s="551"/>
      <c r="T189" s="551"/>
    </row>
    <row r="190" spans="1:20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  <c r="R190" s="551"/>
      <c r="S190" s="551"/>
      <c r="T190" s="551"/>
    </row>
    <row r="191" spans="1:20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  <c r="R191" s="551"/>
      <c r="S191" s="551"/>
      <c r="T191" s="551"/>
    </row>
    <row r="192" spans="1:20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  <c r="R192" s="551"/>
      <c r="S192" s="551"/>
      <c r="T192" s="551"/>
    </row>
    <row r="193" spans="1:20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  <c r="R193" s="551"/>
      <c r="S193" s="551"/>
      <c r="T193" s="551"/>
    </row>
    <row r="194" spans="1:20" s="27" customFormat="1" ht="24" x14ac:dyDescent="0.25">
      <c r="A194" s="264"/>
      <c r="B194" s="21" t="s">
        <v>210</v>
      </c>
      <c r="C194" s="189">
        <f t="shared" si="185"/>
        <v>1180</v>
      </c>
      <c r="D194" s="190">
        <f>SUM(D195,D230,D269)</f>
        <v>1180</v>
      </c>
      <c r="E194" s="362">
        <f t="shared" ref="E194:F194" si="251">SUM(E195,E230,E269)</f>
        <v>0</v>
      </c>
      <c r="F194" s="401">
        <f t="shared" si="251"/>
        <v>1180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193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  <c r="R194" s="551"/>
      <c r="S194" s="551"/>
      <c r="T194" s="551"/>
    </row>
    <row r="195" spans="1:20" x14ac:dyDescent="0.25">
      <c r="A195" s="195">
        <v>5000</v>
      </c>
      <c r="B195" s="195" t="s">
        <v>211</v>
      </c>
      <c r="C195" s="196">
        <f t="shared" si="185"/>
        <v>1180</v>
      </c>
      <c r="D195" s="197">
        <f>D196+D204</f>
        <v>1180</v>
      </c>
      <c r="E195" s="363">
        <f t="shared" ref="E195:F195" si="255">E196+E204</f>
        <v>0</v>
      </c>
      <c r="F195" s="402">
        <f t="shared" si="255"/>
        <v>1180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200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  <c r="R195" s="551"/>
      <c r="S195" s="551"/>
      <c r="T195" s="551"/>
    </row>
    <row r="196" spans="1:20" x14ac:dyDescent="0.25">
      <c r="A196" s="75">
        <v>5100</v>
      </c>
      <c r="B196" s="202" t="s">
        <v>212</v>
      </c>
      <c r="C196" s="76">
        <f t="shared" si="185"/>
        <v>180</v>
      </c>
      <c r="D196" s="203">
        <f>D197+D198+D201+D202+D203</f>
        <v>180</v>
      </c>
      <c r="E196" s="364">
        <f t="shared" ref="E196:F196" si="259">E197+E198+E201+E202+E203</f>
        <v>0</v>
      </c>
      <c r="F196" s="386">
        <f t="shared" si="259"/>
        <v>180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  <c r="R196" s="551"/>
      <c r="S196" s="551"/>
      <c r="T196" s="551"/>
    </row>
    <row r="197" spans="1:20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  <c r="R197" s="551"/>
      <c r="S197" s="551"/>
      <c r="T197" s="551"/>
    </row>
    <row r="198" spans="1:20" ht="24" x14ac:dyDescent="0.25">
      <c r="A198" s="223">
        <v>5120</v>
      </c>
      <c r="B198" s="97" t="s">
        <v>214</v>
      </c>
      <c r="C198" s="98">
        <f t="shared" si="185"/>
        <v>180</v>
      </c>
      <c r="D198" s="224">
        <f>D199+D200</f>
        <v>180</v>
      </c>
      <c r="E198" s="368">
        <f t="shared" ref="E198:F198" si="263">E199+E200</f>
        <v>0</v>
      </c>
      <c r="F198" s="384">
        <f t="shared" si="263"/>
        <v>180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  <c r="R198" s="551"/>
      <c r="S198" s="551"/>
      <c r="T198" s="551"/>
    </row>
    <row r="199" spans="1:20" x14ac:dyDescent="0.25">
      <c r="A199" s="56">
        <v>5121</v>
      </c>
      <c r="B199" s="97" t="s">
        <v>215</v>
      </c>
      <c r="C199" s="98">
        <f t="shared" si="185"/>
        <v>180</v>
      </c>
      <c r="D199" s="219">
        <v>180</v>
      </c>
      <c r="E199" s="367"/>
      <c r="F199" s="384">
        <f t="shared" ref="F199:F203" si="267">D199+E199</f>
        <v>180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  <c r="R199" s="551"/>
      <c r="S199" s="551"/>
      <c r="T199" s="551"/>
    </row>
    <row r="200" spans="1:20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  <c r="R200" s="551"/>
      <c r="S200" s="551"/>
      <c r="T200" s="551"/>
    </row>
    <row r="201" spans="1:20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  <c r="R201" s="551"/>
      <c r="S201" s="551"/>
      <c r="T201" s="551"/>
    </row>
    <row r="202" spans="1:20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  <c r="R202" s="551"/>
      <c r="S202" s="551"/>
      <c r="T202" s="551"/>
    </row>
    <row r="203" spans="1:20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  <c r="R203" s="551"/>
      <c r="S203" s="551"/>
      <c r="T203" s="551"/>
    </row>
    <row r="204" spans="1:20" x14ac:dyDescent="0.25">
      <c r="A204" s="75">
        <v>5200</v>
      </c>
      <c r="B204" s="202" t="s">
        <v>220</v>
      </c>
      <c r="C204" s="76">
        <f t="shared" si="185"/>
        <v>1000</v>
      </c>
      <c r="D204" s="203">
        <f>D205+D215+D216+D225+D226+D227+D229</f>
        <v>1000</v>
      </c>
      <c r="E204" s="364">
        <f t="shared" ref="E204:F204" si="271">E205+E215+E216+E225+E226+E227+E229</f>
        <v>0</v>
      </c>
      <c r="F204" s="386">
        <f t="shared" si="271"/>
        <v>1000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20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  <c r="R204" s="551"/>
      <c r="S204" s="551"/>
      <c r="T204" s="551"/>
    </row>
    <row r="205" spans="1:20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  <c r="R205" s="551"/>
      <c r="S205" s="551"/>
      <c r="T205" s="551"/>
    </row>
    <row r="206" spans="1:20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  <c r="R206" s="551"/>
      <c r="S206" s="551"/>
      <c r="T206" s="551"/>
    </row>
    <row r="207" spans="1:20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  <c r="R207" s="551"/>
      <c r="S207" s="551"/>
      <c r="T207" s="551"/>
    </row>
    <row r="208" spans="1:20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  <c r="R208" s="551"/>
      <c r="S208" s="551"/>
      <c r="T208" s="551"/>
    </row>
    <row r="209" spans="1:20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  <c r="R209" s="551"/>
      <c r="S209" s="551"/>
      <c r="T209" s="551"/>
    </row>
    <row r="210" spans="1:20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  <c r="R210" s="551"/>
      <c r="S210" s="551"/>
      <c r="T210" s="551"/>
    </row>
    <row r="211" spans="1:20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  <c r="R211" s="551"/>
      <c r="S211" s="551"/>
      <c r="T211" s="551"/>
    </row>
    <row r="212" spans="1:20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  <c r="R212" s="551"/>
      <c r="S212" s="551"/>
      <c r="T212" s="551"/>
    </row>
    <row r="213" spans="1:20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  <c r="R213" s="551"/>
      <c r="S213" s="551"/>
      <c r="T213" s="551"/>
    </row>
    <row r="214" spans="1:20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  <c r="R214" s="551"/>
      <c r="S214" s="551"/>
      <c r="T214" s="551"/>
    </row>
    <row r="215" spans="1:20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  <c r="R215" s="551"/>
      <c r="S215" s="551"/>
      <c r="T215" s="551"/>
    </row>
    <row r="216" spans="1:20" x14ac:dyDescent="0.25">
      <c r="A216" s="223">
        <v>5230</v>
      </c>
      <c r="B216" s="97" t="s">
        <v>232</v>
      </c>
      <c r="C216" s="98">
        <f t="shared" si="283"/>
        <v>1000</v>
      </c>
      <c r="D216" s="224">
        <f>SUM(D217:D224)</f>
        <v>1000</v>
      </c>
      <c r="E216" s="368">
        <f t="shared" ref="E216:F216" si="284">SUM(E217:E224)</f>
        <v>0</v>
      </c>
      <c r="F216" s="384">
        <f t="shared" si="284"/>
        <v>1000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220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  <c r="R216" s="551"/>
      <c r="S216" s="551"/>
      <c r="T216" s="551"/>
    </row>
    <row r="217" spans="1:20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  <c r="R217" s="551"/>
      <c r="S217" s="551"/>
      <c r="T217" s="551"/>
    </row>
    <row r="218" spans="1:20" hidden="1" x14ac:dyDescent="0.25">
      <c r="A218" s="56">
        <v>5232</v>
      </c>
      <c r="B218" s="97" t="s">
        <v>234</v>
      </c>
      <c r="C218" s="98">
        <f t="shared" si="283"/>
        <v>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  <c r="R218" s="551"/>
      <c r="S218" s="551"/>
      <c r="T218" s="551"/>
    </row>
    <row r="219" spans="1:20" x14ac:dyDescent="0.25">
      <c r="A219" s="56">
        <v>5233</v>
      </c>
      <c r="B219" s="97" t="s">
        <v>235</v>
      </c>
      <c r="C219" s="98">
        <f t="shared" si="283"/>
        <v>1000</v>
      </c>
      <c r="D219" s="219">
        <v>1000</v>
      </c>
      <c r="E219" s="367"/>
      <c r="F219" s="384">
        <f t="shared" si="288"/>
        <v>1000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  <c r="R219" s="551"/>
      <c r="S219" s="551"/>
      <c r="T219" s="551"/>
    </row>
    <row r="220" spans="1:20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  <c r="R220" s="551"/>
      <c r="S220" s="551"/>
      <c r="T220" s="551"/>
    </row>
    <row r="221" spans="1:20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  <c r="R221" s="551"/>
      <c r="S221" s="551"/>
      <c r="T221" s="551"/>
    </row>
    <row r="222" spans="1:20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  <c r="R222" s="551"/>
      <c r="S222" s="551"/>
      <c r="T222" s="551"/>
    </row>
    <row r="223" spans="1:20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  <c r="R223" s="551"/>
      <c r="S223" s="551"/>
      <c r="T223" s="551"/>
    </row>
    <row r="224" spans="1:20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  <c r="R224" s="551"/>
      <c r="S224" s="551"/>
      <c r="T224" s="551"/>
    </row>
    <row r="225" spans="1:20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  <c r="R225" s="551"/>
      <c r="S225" s="551"/>
      <c r="T225" s="551"/>
    </row>
    <row r="226" spans="1:20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367"/>
      <c r="F226" s="384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  <c r="R226" s="551"/>
      <c r="S226" s="551"/>
      <c r="T226" s="551"/>
    </row>
    <row r="227" spans="1:20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  <c r="R227" s="551"/>
      <c r="S227" s="551"/>
      <c r="T227" s="551"/>
    </row>
    <row r="228" spans="1:20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  <c r="R228" s="551"/>
      <c r="S228" s="551"/>
      <c r="T228" s="551"/>
    </row>
    <row r="229" spans="1:20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  <c r="R229" s="551"/>
      <c r="S229" s="551"/>
      <c r="T229" s="551"/>
    </row>
    <row r="230" spans="1:20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  <c r="R230" s="551"/>
      <c r="S230" s="551"/>
      <c r="T230" s="551"/>
    </row>
    <row r="231" spans="1:20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  <c r="R231" s="551"/>
      <c r="S231" s="551"/>
      <c r="T231" s="551"/>
    </row>
    <row r="232" spans="1:20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  <c r="R232" s="551"/>
      <c r="S232" s="551"/>
      <c r="T232" s="551"/>
    </row>
    <row r="233" spans="1:20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  <c r="R233" s="551"/>
      <c r="S233" s="551"/>
      <c r="T233" s="551"/>
    </row>
    <row r="234" spans="1:20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  <c r="R234" s="551"/>
      <c r="S234" s="551"/>
      <c r="T234" s="551"/>
    </row>
    <row r="235" spans="1:20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  <c r="R235" s="551"/>
      <c r="S235" s="551"/>
      <c r="T235" s="551"/>
    </row>
    <row r="236" spans="1:20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  <c r="R236" s="551"/>
      <c r="S236" s="551"/>
      <c r="T236" s="551"/>
    </row>
    <row r="237" spans="1:20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  <c r="R237" s="551"/>
      <c r="S237" s="551"/>
      <c r="T237" s="551"/>
    </row>
    <row r="238" spans="1:20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  <c r="R238" s="551"/>
      <c r="S238" s="551"/>
      <c r="T238" s="551"/>
    </row>
    <row r="239" spans="1:20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  <c r="R239" s="551"/>
      <c r="S239" s="551"/>
      <c r="T239" s="551"/>
    </row>
    <row r="240" spans="1:20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  <c r="R240" s="551"/>
      <c r="S240" s="551"/>
      <c r="T240" s="551"/>
    </row>
    <row r="241" spans="1:20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  <c r="R241" s="551"/>
      <c r="S241" s="551"/>
      <c r="T241" s="551"/>
    </row>
    <row r="242" spans="1:20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  <c r="R242" s="551"/>
      <c r="S242" s="551"/>
      <c r="T242" s="551"/>
    </row>
    <row r="243" spans="1:20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  <c r="R243" s="551"/>
      <c r="S243" s="551"/>
      <c r="T243" s="551"/>
    </row>
    <row r="244" spans="1:20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  <c r="R244" s="551"/>
      <c r="S244" s="551"/>
      <c r="T244" s="551"/>
    </row>
    <row r="245" spans="1:20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  <c r="R245" s="551"/>
      <c r="S245" s="551"/>
      <c r="T245" s="551"/>
    </row>
    <row r="246" spans="1:20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  <c r="R246" s="551"/>
      <c r="S246" s="551"/>
      <c r="T246" s="551"/>
    </row>
    <row r="247" spans="1:20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  <c r="R247" s="551"/>
      <c r="S247" s="551"/>
      <c r="T247" s="551"/>
    </row>
    <row r="248" spans="1:20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  <c r="R248" s="551"/>
      <c r="S248" s="551"/>
      <c r="T248" s="551"/>
    </row>
    <row r="249" spans="1:20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  <c r="R249" s="551"/>
      <c r="S249" s="551"/>
      <c r="T249" s="551"/>
    </row>
    <row r="250" spans="1:20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  <c r="R250" s="551"/>
      <c r="S250" s="551"/>
      <c r="T250" s="551"/>
    </row>
    <row r="251" spans="1:20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  <c r="R251" s="551"/>
      <c r="S251" s="551"/>
      <c r="T251" s="551"/>
    </row>
    <row r="252" spans="1:20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  <c r="R252" s="551"/>
      <c r="S252" s="551"/>
      <c r="T252" s="551"/>
    </row>
    <row r="253" spans="1:20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  <c r="R253" s="551"/>
      <c r="S253" s="551"/>
      <c r="T253" s="551"/>
    </row>
    <row r="254" spans="1:20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  <c r="R254" s="551"/>
      <c r="S254" s="551"/>
      <c r="T254" s="551"/>
    </row>
    <row r="255" spans="1:20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  <c r="R255" s="551"/>
      <c r="S255" s="551"/>
      <c r="T255" s="551"/>
    </row>
    <row r="256" spans="1:20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  <c r="R256" s="551"/>
      <c r="S256" s="551"/>
      <c r="T256" s="551"/>
    </row>
    <row r="257" spans="1:20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  <c r="R257" s="551"/>
      <c r="S257" s="551"/>
      <c r="T257" s="551"/>
    </row>
    <row r="258" spans="1:20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  <c r="R258" s="551"/>
      <c r="S258" s="551"/>
      <c r="T258" s="551"/>
    </row>
    <row r="259" spans="1:20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  <c r="R259" s="551"/>
      <c r="S259" s="551"/>
      <c r="T259" s="551"/>
    </row>
    <row r="260" spans="1:20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  <c r="R260" s="551"/>
      <c r="S260" s="551"/>
      <c r="T260" s="551"/>
    </row>
    <row r="261" spans="1:20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  <c r="R261" s="551"/>
      <c r="S261" s="551"/>
      <c r="T261" s="551"/>
    </row>
    <row r="262" spans="1:20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  <c r="R262" s="551"/>
      <c r="S262" s="551"/>
      <c r="T262" s="551"/>
    </row>
    <row r="263" spans="1:20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  <c r="R263" s="551"/>
      <c r="S263" s="551"/>
      <c r="T263" s="551"/>
    </row>
    <row r="264" spans="1:20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  <c r="R264" s="551"/>
      <c r="S264" s="551"/>
      <c r="T264" s="551"/>
    </row>
    <row r="265" spans="1:20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  <c r="R265" s="551"/>
      <c r="S265" s="551"/>
      <c r="T265" s="551"/>
    </row>
    <row r="266" spans="1:20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  <c r="R266" s="551"/>
      <c r="S266" s="551"/>
      <c r="T266" s="551"/>
    </row>
    <row r="267" spans="1:20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  <c r="R267" s="551"/>
      <c r="S267" s="551"/>
      <c r="T267" s="551"/>
    </row>
    <row r="268" spans="1:20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  <c r="R268" s="551"/>
      <c r="S268" s="551"/>
      <c r="T268" s="551"/>
    </row>
    <row r="269" spans="1:20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  <c r="R269" s="551"/>
      <c r="S269" s="551"/>
      <c r="T269" s="551"/>
    </row>
    <row r="270" spans="1:20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  <c r="R270" s="551"/>
      <c r="S270" s="551"/>
      <c r="T270" s="551"/>
    </row>
    <row r="271" spans="1:20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  <c r="R271" s="551"/>
      <c r="S271" s="551"/>
      <c r="T271" s="551"/>
    </row>
    <row r="272" spans="1:20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  <c r="R272" s="551"/>
      <c r="S272" s="551"/>
      <c r="T272" s="551"/>
    </row>
    <row r="273" spans="1:20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  <c r="R273" s="551"/>
      <c r="S273" s="551"/>
      <c r="T273" s="551"/>
    </row>
    <row r="274" spans="1:20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  <c r="R274" s="551"/>
      <c r="S274" s="551"/>
      <c r="T274" s="551"/>
    </row>
    <row r="275" spans="1:20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  <c r="R275" s="551"/>
      <c r="S275" s="551"/>
      <c r="T275" s="551"/>
    </row>
    <row r="276" spans="1:20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  <c r="R276" s="551"/>
      <c r="S276" s="551"/>
      <c r="T276" s="551"/>
    </row>
    <row r="277" spans="1:20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  <c r="R277" s="551"/>
      <c r="S277" s="551"/>
      <c r="T277" s="551"/>
    </row>
    <row r="278" spans="1:20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  <c r="R278" s="551"/>
      <c r="S278" s="551"/>
      <c r="T278" s="551"/>
    </row>
    <row r="279" spans="1:20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  <c r="R279" s="551"/>
      <c r="S279" s="551"/>
      <c r="T279" s="551"/>
    </row>
    <row r="280" spans="1:20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  <c r="R280" s="551"/>
      <c r="S280" s="551"/>
      <c r="T280" s="551"/>
    </row>
    <row r="281" spans="1:20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  <c r="R281" s="551"/>
      <c r="S281" s="551"/>
      <c r="T281" s="551"/>
    </row>
    <row r="282" spans="1:20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  <c r="R282" s="551"/>
      <c r="S282" s="551"/>
      <c r="T282" s="551"/>
    </row>
    <row r="283" spans="1:20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  <c r="R283" s="551"/>
      <c r="S283" s="551"/>
      <c r="T283" s="551"/>
    </row>
    <row r="284" spans="1:20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  <c r="R284" s="551"/>
      <c r="S284" s="551"/>
      <c r="T284" s="551"/>
    </row>
    <row r="285" spans="1:20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  <c r="R285" s="551"/>
      <c r="S285" s="551"/>
      <c r="T285" s="551"/>
    </row>
    <row r="286" spans="1:20" ht="12.75" thickBot="1" x14ac:dyDescent="0.3">
      <c r="A286" s="287"/>
      <c r="B286" s="287" t="s">
        <v>304</v>
      </c>
      <c r="C286" s="288">
        <f t="shared" si="368"/>
        <v>621426</v>
      </c>
      <c r="D286" s="289">
        <f t="shared" ref="D286:O286" si="382">SUM(D283,D269,D230,D195,D187,D173,D75,D53)</f>
        <v>452259</v>
      </c>
      <c r="E286" s="377">
        <f t="shared" si="382"/>
        <v>0</v>
      </c>
      <c r="F286" s="408">
        <f t="shared" si="382"/>
        <v>452259</v>
      </c>
      <c r="G286" s="289">
        <f t="shared" si="382"/>
        <v>162667</v>
      </c>
      <c r="H286" s="291">
        <f t="shared" si="382"/>
        <v>0</v>
      </c>
      <c r="I286" s="292">
        <f t="shared" si="382"/>
        <v>162667</v>
      </c>
      <c r="J286" s="291">
        <f t="shared" si="382"/>
        <v>6500</v>
      </c>
      <c r="K286" s="290">
        <f t="shared" si="382"/>
        <v>0</v>
      </c>
      <c r="L286" s="292">
        <f t="shared" si="382"/>
        <v>6500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  <c r="R286" s="551"/>
      <c r="S286" s="551"/>
      <c r="T286" s="551"/>
    </row>
    <row r="287" spans="1:20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  <c r="R287" s="551"/>
      <c r="S287" s="551"/>
      <c r="T287" s="551"/>
    </row>
    <row r="288" spans="1:20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  <c r="R288" s="551"/>
      <c r="S288" s="551"/>
      <c r="T288" s="551"/>
    </row>
    <row r="289" spans="1:20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  <c r="R289" s="551"/>
      <c r="S289" s="551"/>
      <c r="T289" s="551"/>
    </row>
    <row r="290" spans="1:20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  <c r="R290" s="551"/>
      <c r="S290" s="551"/>
      <c r="T290" s="551"/>
    </row>
    <row r="291" spans="1:20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  <c r="R291" s="551"/>
      <c r="S291" s="551"/>
      <c r="T291" s="551"/>
    </row>
    <row r="292" spans="1:20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  <c r="R292" s="551"/>
      <c r="S292" s="551"/>
      <c r="T292" s="551"/>
    </row>
    <row r="293" spans="1:20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  <c r="R293" s="551"/>
      <c r="S293" s="551"/>
      <c r="T293" s="551"/>
    </row>
    <row r="294" spans="1:20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  <c r="R294" s="551"/>
      <c r="S294" s="551"/>
      <c r="T294" s="551"/>
    </row>
    <row r="295" spans="1:20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  <c r="R295" s="551"/>
      <c r="S295" s="551"/>
      <c r="T295" s="551"/>
    </row>
    <row r="296" spans="1:20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  <c r="R296" s="551"/>
      <c r="S296" s="551"/>
      <c r="T296" s="551"/>
    </row>
    <row r="297" spans="1:20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  <c r="R297" s="551"/>
      <c r="S297" s="551"/>
      <c r="T297" s="551"/>
    </row>
    <row r="298" spans="1:20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  <c r="R298" s="551"/>
      <c r="S298" s="551"/>
      <c r="T298" s="551"/>
    </row>
    <row r="299" spans="1:20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5uIGWpZcMopXjDquurIi78i1xTI6QtKopxBWZ79xQQDJooBqB3xTCer+GU/5EnF1h6/dEftQM1fwlKtJgiPW6g==" saltValue="H57l5XXPfs7yrQbzdCXHlw==" spinCount="100000" sheet="1" objects="1" scenarios="1" formatCells="0" formatColumns="0" formatRows="0"/>
  <autoFilter ref="A18:P298">
    <filterColumn colId="2">
      <filters blank="1">
        <filter val="1 000"/>
        <filter val="1 093"/>
        <filter val="1 174"/>
        <filter val="1 180"/>
        <filter val="1 766"/>
        <filter val="1 858"/>
        <filter val="10 672"/>
        <filter val="100 098"/>
        <filter val="116 012"/>
        <filter val="125 741"/>
        <filter val="14 524"/>
        <filter val="15 725"/>
        <filter val="18 525"/>
        <filter val="18 850"/>
        <filter val="180"/>
        <filter val="186"/>
        <filter val="189"/>
        <filter val="2 149"/>
        <filter val="2 458"/>
        <filter val="2 600"/>
        <filter val="2 632"/>
        <filter val="2 850"/>
        <filter val="2 972"/>
        <filter val="225"/>
        <filter val="26"/>
        <filter val="3 059"/>
        <filter val="3 798"/>
        <filter val="30 022"/>
        <filter val="300"/>
        <filter val="309"/>
        <filter val="32 487"/>
        <filter val="343 156"/>
        <filter val="375"/>
        <filter val="378 493"/>
        <filter val="4 153"/>
        <filter val="4 780"/>
        <filter val="4 956"/>
        <filter val="459"/>
        <filter val="5 000"/>
        <filter val="5 272"/>
        <filter val="5 358"/>
        <filter val="5 614"/>
        <filter val="5 657"/>
        <filter val="500"/>
        <filter val="504 234"/>
        <filter val="6 430"/>
        <filter val="614 926"/>
        <filter val="620 246"/>
        <filter val="621 426"/>
        <filter val="626"/>
        <filter val="68 378"/>
        <filter val="692"/>
        <filter val="70"/>
        <filter val="711"/>
        <filter val="718"/>
        <filter val="74"/>
        <filter val="810"/>
        <filter val="85"/>
        <filter val="874"/>
        <filter val="89 048"/>
        <filter val="95 719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122.pielikums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16"/>
  <sheetViews>
    <sheetView view="pageLayout" zoomScaleNormal="100" workbookViewId="0">
      <selection activeCell="S7" sqref="S7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602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495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603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604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387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3.25" customHeight="1" x14ac:dyDescent="0.25">
      <c r="A7" s="7" t="s">
        <v>10</v>
      </c>
      <c r="B7" s="8"/>
      <c r="C7" s="622" t="s">
        <v>587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605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606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 t="s">
        <v>607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20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20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20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20" s="27" customFormat="1" ht="12.75" thickBot="1" x14ac:dyDescent="0.3">
      <c r="A20" s="30"/>
      <c r="B20" s="31" t="s">
        <v>38</v>
      </c>
      <c r="C20" s="32">
        <f>F20+I20+L20+O20</f>
        <v>1084095</v>
      </c>
      <c r="D20" s="33">
        <f>SUM(D21,D24,D25,D41,D43)</f>
        <v>543182</v>
      </c>
      <c r="E20" s="342">
        <f t="shared" ref="E20:F20" si="0">SUM(E21,E24,E25,E41,E43)</f>
        <v>0</v>
      </c>
      <c r="F20" s="381">
        <f t="shared" si="0"/>
        <v>543182</v>
      </c>
      <c r="G20" s="33">
        <f>SUM(G21,G24,G43)</f>
        <v>523725</v>
      </c>
      <c r="H20" s="35">
        <f t="shared" ref="H20:I20" si="1">SUM(H21,H24,H43)</f>
        <v>0</v>
      </c>
      <c r="I20" s="36">
        <f t="shared" si="1"/>
        <v>523725</v>
      </c>
      <c r="J20" s="35">
        <f>SUM(J21,J26,J43)</f>
        <v>17188</v>
      </c>
      <c r="K20" s="34">
        <f t="shared" ref="K20:L20" si="2">SUM(K21,K26,K43)</f>
        <v>0</v>
      </c>
      <c r="L20" s="36">
        <f t="shared" si="2"/>
        <v>17188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  <c r="R20" s="551"/>
      <c r="S20" s="551"/>
      <c r="T20" s="551"/>
    </row>
    <row r="21" spans="1:20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  <c r="R21" s="551"/>
      <c r="S21" s="551"/>
      <c r="T21" s="551"/>
    </row>
    <row r="22" spans="1:20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  <c r="R22" s="551"/>
      <c r="S22" s="551"/>
      <c r="T22" s="551"/>
    </row>
    <row r="23" spans="1:20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  <c r="R23" s="551"/>
      <c r="S23" s="551"/>
      <c r="T23" s="551"/>
    </row>
    <row r="24" spans="1:20" s="27" customFormat="1" ht="25.5" thickTop="1" thickBot="1" x14ac:dyDescent="0.3">
      <c r="A24" s="64">
        <v>19300</v>
      </c>
      <c r="B24" s="64" t="s">
        <v>42</v>
      </c>
      <c r="C24" s="65">
        <f>F24+I24</f>
        <v>1066907</v>
      </c>
      <c r="D24" s="66">
        <v>543182</v>
      </c>
      <c r="E24" s="346"/>
      <c r="F24" s="385">
        <f>D24+E24</f>
        <v>543182</v>
      </c>
      <c r="G24" s="66">
        <v>523725</v>
      </c>
      <c r="H24" s="67"/>
      <c r="I24" s="68">
        <f>G24+H24</f>
        <v>523725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  <c r="R24" s="551"/>
      <c r="S24" s="551"/>
      <c r="T24" s="551"/>
    </row>
    <row r="25" spans="1:20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  <c r="R25" s="551"/>
      <c r="S25" s="551"/>
      <c r="T25" s="551"/>
    </row>
    <row r="26" spans="1:20" s="27" customFormat="1" ht="36.75" thickTop="1" x14ac:dyDescent="0.25">
      <c r="A26" s="75">
        <v>21300</v>
      </c>
      <c r="B26" s="75" t="s">
        <v>45</v>
      </c>
      <c r="C26" s="76">
        <f>L26</f>
        <v>17188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17188</v>
      </c>
      <c r="K26" s="85">
        <f t="shared" ref="K26:L26" si="9">SUM(K27,K31,K33,K36)</f>
        <v>0</v>
      </c>
      <c r="L26" s="204">
        <f t="shared" si="9"/>
        <v>17188</v>
      </c>
      <c r="M26" s="82" t="s">
        <v>43</v>
      </c>
      <c r="N26" s="81" t="s">
        <v>43</v>
      </c>
      <c r="O26" s="80" t="s">
        <v>43</v>
      </c>
      <c r="P26" s="83"/>
      <c r="R26" s="551"/>
      <c r="S26" s="551"/>
      <c r="T26" s="551"/>
    </row>
    <row r="27" spans="1:20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  <c r="R27" s="551"/>
      <c r="S27" s="551"/>
      <c r="T27" s="551"/>
    </row>
    <row r="28" spans="1:20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  <c r="R28" s="551"/>
      <c r="S28" s="551"/>
      <c r="T28" s="551"/>
    </row>
    <row r="29" spans="1:20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  <c r="R29" s="551"/>
      <c r="S29" s="551"/>
      <c r="T29" s="551"/>
    </row>
    <row r="30" spans="1:20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  <c r="R30" s="551"/>
      <c r="S30" s="551"/>
      <c r="T30" s="551"/>
    </row>
    <row r="31" spans="1:20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  <c r="R31" s="551"/>
      <c r="S31" s="551"/>
      <c r="T31" s="551"/>
    </row>
    <row r="32" spans="1:20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  <c r="R32" s="551"/>
      <c r="S32" s="551"/>
      <c r="T32" s="551"/>
    </row>
    <row r="33" spans="1:20" s="27" customFormat="1" x14ac:dyDescent="0.25">
      <c r="A33" s="86">
        <v>21380</v>
      </c>
      <c r="B33" s="75" t="s">
        <v>52</v>
      </c>
      <c r="C33" s="76">
        <f t="shared" si="10"/>
        <v>11744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11744</v>
      </c>
      <c r="K33" s="85">
        <f t="shared" ref="K33:L33" si="13">SUM(K34:K35)</f>
        <v>0</v>
      </c>
      <c r="L33" s="204">
        <f t="shared" si="13"/>
        <v>11744</v>
      </c>
      <c r="M33" s="82" t="s">
        <v>43</v>
      </c>
      <c r="N33" s="81" t="s">
        <v>43</v>
      </c>
      <c r="O33" s="80" t="s">
        <v>43</v>
      </c>
      <c r="P33" s="83"/>
      <c r="R33" s="551"/>
      <c r="S33" s="551"/>
      <c r="T33" s="551"/>
    </row>
    <row r="34" spans="1:20" x14ac:dyDescent="0.25">
      <c r="A34" s="47">
        <v>21381</v>
      </c>
      <c r="B34" s="87" t="s">
        <v>53</v>
      </c>
      <c r="C34" s="88">
        <f t="shared" si="10"/>
        <v>11744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>
        <v>11744</v>
      </c>
      <c r="K34" s="94"/>
      <c r="L34" s="52">
        <f>J34+K34</f>
        <v>11744</v>
      </c>
      <c r="M34" s="95" t="s">
        <v>43</v>
      </c>
      <c r="N34" s="90" t="s">
        <v>43</v>
      </c>
      <c r="O34" s="92" t="s">
        <v>43</v>
      </c>
      <c r="P34" s="96"/>
      <c r="R34" s="551"/>
      <c r="S34" s="551"/>
      <c r="T34" s="551"/>
    </row>
    <row r="35" spans="1:20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  <c r="R35" s="551"/>
      <c r="S35" s="551"/>
      <c r="T35" s="551"/>
    </row>
    <row r="36" spans="1:20" s="27" customFormat="1" ht="25.5" customHeight="1" x14ac:dyDescent="0.25">
      <c r="A36" s="86">
        <v>21390</v>
      </c>
      <c r="B36" s="75" t="s">
        <v>55</v>
      </c>
      <c r="C36" s="76">
        <f t="shared" si="10"/>
        <v>5444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5444</v>
      </c>
      <c r="K36" s="85">
        <f t="shared" ref="K36:L36" si="14">SUM(K37:K40)</f>
        <v>0</v>
      </c>
      <c r="L36" s="204">
        <f t="shared" si="14"/>
        <v>5444</v>
      </c>
      <c r="M36" s="82" t="s">
        <v>43</v>
      </c>
      <c r="N36" s="81" t="s">
        <v>43</v>
      </c>
      <c r="O36" s="80" t="s">
        <v>43</v>
      </c>
      <c r="P36" s="83"/>
      <c r="R36" s="551"/>
      <c r="S36" s="551"/>
      <c r="T36" s="551"/>
    </row>
    <row r="37" spans="1:20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  <c r="R37" s="551"/>
      <c r="S37" s="551"/>
      <c r="T37" s="551"/>
    </row>
    <row r="38" spans="1:20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  <c r="R38" s="551"/>
      <c r="S38" s="551"/>
      <c r="T38" s="551"/>
    </row>
    <row r="39" spans="1:20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  <c r="R39" s="551"/>
      <c r="S39" s="551"/>
      <c r="T39" s="551"/>
    </row>
    <row r="40" spans="1:20" ht="24" x14ac:dyDescent="0.25">
      <c r="A40" s="118">
        <v>21399</v>
      </c>
      <c r="B40" s="119" t="s">
        <v>59</v>
      </c>
      <c r="C40" s="120">
        <f t="shared" si="10"/>
        <v>5444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>
        <v>5444</v>
      </c>
      <c r="K40" s="126"/>
      <c r="L40" s="392">
        <f>J40+K40</f>
        <v>5444</v>
      </c>
      <c r="M40" s="127" t="s">
        <v>43</v>
      </c>
      <c r="N40" s="122" t="s">
        <v>43</v>
      </c>
      <c r="O40" s="124" t="s">
        <v>43</v>
      </c>
      <c r="P40" s="128"/>
      <c r="R40" s="551"/>
      <c r="S40" s="551"/>
      <c r="T40" s="551"/>
    </row>
    <row r="41" spans="1:20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  <c r="R41" s="551"/>
      <c r="S41" s="551"/>
      <c r="T41" s="551"/>
    </row>
    <row r="42" spans="1:20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  <c r="R42" s="551"/>
      <c r="S42" s="551"/>
      <c r="T42" s="551"/>
    </row>
    <row r="43" spans="1:20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  <c r="R43" s="551"/>
      <c r="S43" s="551"/>
      <c r="T43" s="551"/>
    </row>
    <row r="44" spans="1:20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  <c r="R44" s="551"/>
      <c r="S44" s="551"/>
      <c r="T44" s="551"/>
    </row>
    <row r="45" spans="1:20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  <c r="R45" s="551"/>
      <c r="S45" s="551"/>
      <c r="T45" s="551"/>
    </row>
    <row r="46" spans="1:20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  <c r="R46" s="551"/>
      <c r="S46" s="551"/>
      <c r="T46" s="551"/>
    </row>
    <row r="47" spans="1:20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  <c r="R47" s="551"/>
      <c r="S47" s="551"/>
      <c r="T47" s="551"/>
    </row>
    <row r="48" spans="1:20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  <c r="R48" s="551"/>
      <c r="S48" s="551"/>
      <c r="T48" s="551"/>
    </row>
    <row r="49" spans="1:20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  <c r="R49" s="551"/>
      <c r="S49" s="551"/>
      <c r="T49" s="551"/>
    </row>
    <row r="50" spans="1:20" s="27" customFormat="1" ht="12.75" thickBot="1" x14ac:dyDescent="0.3">
      <c r="A50" s="173"/>
      <c r="B50" s="30" t="s">
        <v>68</v>
      </c>
      <c r="C50" s="174">
        <f t="shared" si="4"/>
        <v>1084095</v>
      </c>
      <c r="D50" s="175">
        <f>SUM(D51,D283)</f>
        <v>543182</v>
      </c>
      <c r="E50" s="360">
        <f t="shared" ref="E50:F50" si="19">SUM(E51,E283)</f>
        <v>0</v>
      </c>
      <c r="F50" s="399">
        <f t="shared" si="19"/>
        <v>543182</v>
      </c>
      <c r="G50" s="175">
        <f>SUM(G51,G283)</f>
        <v>523725</v>
      </c>
      <c r="H50" s="177">
        <f t="shared" ref="H50:I50" si="20">SUM(H51,H283)</f>
        <v>0</v>
      </c>
      <c r="I50" s="178">
        <f t="shared" si="20"/>
        <v>523725</v>
      </c>
      <c r="J50" s="177">
        <f>SUM(J51,J283)</f>
        <v>17188</v>
      </c>
      <c r="K50" s="176">
        <f t="shared" ref="K50:L50" si="21">SUM(K51,K283)</f>
        <v>0</v>
      </c>
      <c r="L50" s="178">
        <f t="shared" si="21"/>
        <v>17188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  <c r="R50" s="551"/>
      <c r="S50" s="551"/>
      <c r="T50" s="551"/>
    </row>
    <row r="51" spans="1:20" s="27" customFormat="1" ht="36.75" thickTop="1" x14ac:dyDescent="0.25">
      <c r="A51" s="180"/>
      <c r="B51" s="181" t="s">
        <v>69</v>
      </c>
      <c r="C51" s="182">
        <f t="shared" si="4"/>
        <v>1084095</v>
      </c>
      <c r="D51" s="183">
        <f>SUM(D52,D194)</f>
        <v>543182</v>
      </c>
      <c r="E51" s="361">
        <f t="shared" ref="E51:F51" si="23">SUM(E52,E194)</f>
        <v>0</v>
      </c>
      <c r="F51" s="400">
        <f t="shared" si="23"/>
        <v>543182</v>
      </c>
      <c r="G51" s="183">
        <f>SUM(G52,G194)</f>
        <v>523725</v>
      </c>
      <c r="H51" s="185">
        <f t="shared" ref="H51:I51" si="24">SUM(H52,H194)</f>
        <v>0</v>
      </c>
      <c r="I51" s="186">
        <f t="shared" si="24"/>
        <v>523725</v>
      </c>
      <c r="J51" s="185">
        <f>SUM(J52,J194)</f>
        <v>17188</v>
      </c>
      <c r="K51" s="184">
        <f t="shared" ref="K51:L51" si="25">SUM(K52,K194)</f>
        <v>0</v>
      </c>
      <c r="L51" s="186">
        <f t="shared" si="25"/>
        <v>17188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  <c r="R51" s="551"/>
      <c r="S51" s="551"/>
      <c r="T51" s="551"/>
    </row>
    <row r="52" spans="1:20" s="27" customFormat="1" ht="24" x14ac:dyDescent="0.25">
      <c r="A52" s="188"/>
      <c r="B52" s="20" t="s">
        <v>70</v>
      </c>
      <c r="C52" s="189">
        <f t="shared" si="4"/>
        <v>1054891</v>
      </c>
      <c r="D52" s="190">
        <f>SUM(D53,D75,D173,D187)</f>
        <v>513978</v>
      </c>
      <c r="E52" s="362">
        <f t="shared" ref="E52:F52" si="27">SUM(E53,E75,E173,E187)</f>
        <v>0</v>
      </c>
      <c r="F52" s="401">
        <f t="shared" si="27"/>
        <v>513978</v>
      </c>
      <c r="G52" s="190">
        <f>SUM(G53,G75,G173,G187)</f>
        <v>523725</v>
      </c>
      <c r="H52" s="192">
        <f t="shared" ref="H52:I52" si="28">SUM(H53,H75,H173,H187)</f>
        <v>0</v>
      </c>
      <c r="I52" s="193">
        <f t="shared" si="28"/>
        <v>523725</v>
      </c>
      <c r="J52" s="192">
        <f>SUM(J53,J75,J173,J187)</f>
        <v>17188</v>
      </c>
      <c r="K52" s="191">
        <f t="shared" ref="K52:L52" si="29">SUM(K53,K75,K173,K187)</f>
        <v>0</v>
      </c>
      <c r="L52" s="193">
        <f t="shared" si="29"/>
        <v>17188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  <c r="R52" s="551"/>
      <c r="S52" s="551"/>
      <c r="T52" s="551"/>
    </row>
    <row r="53" spans="1:20" s="27" customFormat="1" x14ac:dyDescent="0.25">
      <c r="A53" s="195">
        <v>1000</v>
      </c>
      <c r="B53" s="195" t="s">
        <v>71</v>
      </c>
      <c r="C53" s="196">
        <f t="shared" si="4"/>
        <v>938677</v>
      </c>
      <c r="D53" s="197">
        <f>SUM(D54,D67)</f>
        <v>414952</v>
      </c>
      <c r="E53" s="363">
        <f t="shared" ref="E53:F53" si="31">SUM(E54,E67)</f>
        <v>0</v>
      </c>
      <c r="F53" s="402">
        <f t="shared" si="31"/>
        <v>414952</v>
      </c>
      <c r="G53" s="197">
        <f>SUM(G54,G67)</f>
        <v>523725</v>
      </c>
      <c r="H53" s="199">
        <f t="shared" ref="H53:I53" si="32">SUM(H54,H67)</f>
        <v>0</v>
      </c>
      <c r="I53" s="200">
        <f t="shared" si="32"/>
        <v>523725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  <c r="R53" s="551"/>
      <c r="S53" s="551"/>
      <c r="T53" s="551"/>
    </row>
    <row r="54" spans="1:20" x14ac:dyDescent="0.25">
      <c r="A54" s="75">
        <v>1100</v>
      </c>
      <c r="B54" s="202" t="s">
        <v>72</v>
      </c>
      <c r="C54" s="76">
        <f t="shared" si="4"/>
        <v>707255</v>
      </c>
      <c r="D54" s="203">
        <f>SUM(D55,D58,D66)</f>
        <v>288603</v>
      </c>
      <c r="E54" s="364">
        <f t="shared" ref="E54:F54" si="35">SUM(E55,E58,E66)</f>
        <v>0</v>
      </c>
      <c r="F54" s="386">
        <f t="shared" si="35"/>
        <v>288603</v>
      </c>
      <c r="G54" s="203">
        <f>SUM(G55,G58,G66)</f>
        <v>418652</v>
      </c>
      <c r="H54" s="84">
        <f t="shared" ref="H54:I54" si="36">SUM(H55,H58,H66)</f>
        <v>0</v>
      </c>
      <c r="I54" s="204">
        <f t="shared" si="36"/>
        <v>418652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  <c r="R54" s="551"/>
      <c r="S54" s="551"/>
      <c r="T54" s="551"/>
    </row>
    <row r="55" spans="1:20" x14ac:dyDescent="0.25">
      <c r="A55" s="209">
        <v>1110</v>
      </c>
      <c r="B55" s="154" t="s">
        <v>73</v>
      </c>
      <c r="C55" s="160">
        <f t="shared" si="4"/>
        <v>642055</v>
      </c>
      <c r="D55" s="210">
        <f>SUM(D56:D57)</f>
        <v>243807</v>
      </c>
      <c r="E55" s="365">
        <f t="shared" ref="E55:F55" si="39">SUM(E56:E57)</f>
        <v>0</v>
      </c>
      <c r="F55" s="403">
        <f t="shared" si="39"/>
        <v>243807</v>
      </c>
      <c r="G55" s="210">
        <f>SUM(G56:G57)</f>
        <v>397640</v>
      </c>
      <c r="H55" s="212">
        <f t="shared" ref="H55:I55" si="40">SUM(H56:H57)</f>
        <v>608</v>
      </c>
      <c r="I55" s="213">
        <f t="shared" si="40"/>
        <v>398248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  <c r="R55" s="551"/>
      <c r="S55" s="551"/>
      <c r="T55" s="551"/>
    </row>
    <row r="56" spans="1:20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  <c r="R56" s="551"/>
      <c r="S56" s="551"/>
      <c r="T56" s="551"/>
    </row>
    <row r="57" spans="1:20" ht="37.5" customHeight="1" x14ac:dyDescent="0.25">
      <c r="A57" s="56">
        <v>1119</v>
      </c>
      <c r="B57" s="97" t="s">
        <v>75</v>
      </c>
      <c r="C57" s="98">
        <f t="shared" si="4"/>
        <v>642055</v>
      </c>
      <c r="D57" s="219">
        <v>243807</v>
      </c>
      <c r="E57" s="367"/>
      <c r="F57" s="384">
        <f t="shared" si="43"/>
        <v>243807</v>
      </c>
      <c r="G57" s="219">
        <v>397640</v>
      </c>
      <c r="H57" s="103">
        <v>608</v>
      </c>
      <c r="I57" s="220">
        <f t="shared" si="44"/>
        <v>398248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547" t="s">
        <v>608</v>
      </c>
      <c r="R57" s="551"/>
      <c r="S57" s="551"/>
      <c r="T57" s="551"/>
    </row>
    <row r="58" spans="1:20" x14ac:dyDescent="0.25">
      <c r="A58" s="223">
        <v>1140</v>
      </c>
      <c r="B58" s="97" t="s">
        <v>76</v>
      </c>
      <c r="C58" s="98">
        <f t="shared" si="4"/>
        <v>63062</v>
      </c>
      <c r="D58" s="224">
        <f>SUM(D59:D65)</f>
        <v>42658</v>
      </c>
      <c r="E58" s="368">
        <f t="shared" ref="E58:F58" si="46">SUM(E59:E65)</f>
        <v>0</v>
      </c>
      <c r="F58" s="384">
        <f t="shared" si="46"/>
        <v>42658</v>
      </c>
      <c r="G58" s="224">
        <f>SUM(G59:G65)</f>
        <v>21012</v>
      </c>
      <c r="H58" s="226">
        <f t="shared" ref="H58:I58" si="47">SUM(H59:H65)</f>
        <v>-608</v>
      </c>
      <c r="I58" s="220">
        <f t="shared" si="47"/>
        <v>20404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  <c r="R58" s="551"/>
      <c r="S58" s="551"/>
      <c r="T58" s="551"/>
    </row>
    <row r="59" spans="1:20" x14ac:dyDescent="0.25">
      <c r="A59" s="56">
        <v>1141</v>
      </c>
      <c r="B59" s="97" t="s">
        <v>77</v>
      </c>
      <c r="C59" s="98">
        <f t="shared" si="4"/>
        <v>4153</v>
      </c>
      <c r="D59" s="219">
        <v>4153</v>
      </c>
      <c r="E59" s="367"/>
      <c r="F59" s="384">
        <f t="shared" ref="F59:F66" si="50">D59+E59</f>
        <v>4153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  <c r="R59" s="551"/>
      <c r="S59" s="551"/>
      <c r="T59" s="551"/>
    </row>
    <row r="60" spans="1:20" ht="24.75" customHeight="1" x14ac:dyDescent="0.25">
      <c r="A60" s="56">
        <v>1142</v>
      </c>
      <c r="B60" s="97" t="s">
        <v>78</v>
      </c>
      <c r="C60" s="98">
        <f t="shared" si="4"/>
        <v>1093</v>
      </c>
      <c r="D60" s="219">
        <v>1093</v>
      </c>
      <c r="E60" s="367"/>
      <c r="F60" s="384">
        <f t="shared" si="50"/>
        <v>1093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  <c r="R60" s="551"/>
      <c r="S60" s="551"/>
      <c r="T60" s="551"/>
    </row>
    <row r="61" spans="1:20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  <c r="R61" s="551"/>
      <c r="S61" s="551"/>
      <c r="T61" s="551"/>
    </row>
    <row r="62" spans="1:20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  <c r="R62" s="551"/>
      <c r="S62" s="551"/>
      <c r="T62" s="551"/>
    </row>
    <row r="63" spans="1:20" x14ac:dyDescent="0.25">
      <c r="A63" s="56">
        <v>1147</v>
      </c>
      <c r="B63" s="97" t="s">
        <v>81</v>
      </c>
      <c r="C63" s="98">
        <f t="shared" si="4"/>
        <v>4183</v>
      </c>
      <c r="D63" s="219">
        <v>4183</v>
      </c>
      <c r="E63" s="367"/>
      <c r="F63" s="384">
        <f t="shared" si="50"/>
        <v>4183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  <c r="R63" s="551"/>
      <c r="S63" s="551"/>
      <c r="T63" s="551"/>
    </row>
    <row r="64" spans="1:20" x14ac:dyDescent="0.25">
      <c r="A64" s="56">
        <v>1148</v>
      </c>
      <c r="B64" s="97" t="s">
        <v>82</v>
      </c>
      <c r="C64" s="98">
        <f t="shared" si="4"/>
        <v>31196</v>
      </c>
      <c r="D64" s="219">
        <v>31196</v>
      </c>
      <c r="E64" s="367"/>
      <c r="F64" s="384">
        <f t="shared" si="50"/>
        <v>31196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  <c r="R64" s="551"/>
      <c r="S64" s="551"/>
      <c r="T64" s="551"/>
    </row>
    <row r="65" spans="1:20" ht="39.75" customHeight="1" x14ac:dyDescent="0.25">
      <c r="A65" s="56">
        <v>1149</v>
      </c>
      <c r="B65" s="97" t="s">
        <v>83</v>
      </c>
      <c r="C65" s="98">
        <f>F65+I65+L65+O65</f>
        <v>22437</v>
      </c>
      <c r="D65" s="219">
        <v>2033</v>
      </c>
      <c r="E65" s="367"/>
      <c r="F65" s="384">
        <f t="shared" si="50"/>
        <v>2033</v>
      </c>
      <c r="G65" s="219">
        <v>21012</v>
      </c>
      <c r="H65" s="103">
        <v>-608</v>
      </c>
      <c r="I65" s="220">
        <f t="shared" si="51"/>
        <v>20404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547" t="s">
        <v>609</v>
      </c>
      <c r="R65" s="551"/>
      <c r="S65" s="551"/>
      <c r="T65" s="551"/>
    </row>
    <row r="66" spans="1:20" ht="36" x14ac:dyDescent="0.25">
      <c r="A66" s="209">
        <v>1150</v>
      </c>
      <c r="B66" s="154" t="s">
        <v>84</v>
      </c>
      <c r="C66" s="160">
        <f>F66+I66+L66+O66</f>
        <v>2138</v>
      </c>
      <c r="D66" s="227">
        <v>2138</v>
      </c>
      <c r="E66" s="369"/>
      <c r="F66" s="403">
        <f t="shared" si="50"/>
        <v>2138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  <c r="R66" s="551"/>
      <c r="S66" s="551"/>
      <c r="T66" s="551"/>
    </row>
    <row r="67" spans="1:20" ht="24" x14ac:dyDescent="0.25">
      <c r="A67" s="75">
        <v>1200</v>
      </c>
      <c r="B67" s="202" t="s">
        <v>85</v>
      </c>
      <c r="C67" s="76">
        <f t="shared" si="4"/>
        <v>231422</v>
      </c>
      <c r="D67" s="203">
        <f>SUM(D68:D69)</f>
        <v>126349</v>
      </c>
      <c r="E67" s="364">
        <f t="shared" ref="E67:F67" si="54">SUM(E68:E69)</f>
        <v>0</v>
      </c>
      <c r="F67" s="386">
        <f t="shared" si="54"/>
        <v>126349</v>
      </c>
      <c r="G67" s="203">
        <f>SUM(G68:G69)</f>
        <v>105073</v>
      </c>
      <c r="H67" s="84">
        <f t="shared" ref="H67:I67" si="55">SUM(H68:H69)</f>
        <v>0</v>
      </c>
      <c r="I67" s="204">
        <f t="shared" si="55"/>
        <v>105073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  <c r="R67" s="551"/>
      <c r="S67" s="551"/>
      <c r="T67" s="551"/>
    </row>
    <row r="68" spans="1:20" ht="24" x14ac:dyDescent="0.25">
      <c r="A68" s="335">
        <v>1210</v>
      </c>
      <c r="B68" s="87" t="s">
        <v>86</v>
      </c>
      <c r="C68" s="88">
        <f t="shared" si="4"/>
        <v>178899</v>
      </c>
      <c r="D68" s="215">
        <v>77226</v>
      </c>
      <c r="E68" s="366"/>
      <c r="F68" s="404">
        <f>D68+E68</f>
        <v>77226</v>
      </c>
      <c r="G68" s="215">
        <v>101673</v>
      </c>
      <c r="H68" s="93"/>
      <c r="I68" s="216">
        <f>G68+H68</f>
        <v>101673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  <c r="R68" s="551"/>
      <c r="S68" s="551"/>
      <c r="T68" s="551"/>
    </row>
    <row r="69" spans="1:20" ht="24" x14ac:dyDescent="0.25">
      <c r="A69" s="223">
        <v>1220</v>
      </c>
      <c r="B69" s="97" t="s">
        <v>87</v>
      </c>
      <c r="C69" s="98">
        <f t="shared" si="4"/>
        <v>52523</v>
      </c>
      <c r="D69" s="224">
        <f>SUM(D70:D74)</f>
        <v>49123</v>
      </c>
      <c r="E69" s="368">
        <f t="shared" ref="E69:F69" si="58">SUM(E70:E74)</f>
        <v>0</v>
      </c>
      <c r="F69" s="384">
        <f t="shared" si="58"/>
        <v>49123</v>
      </c>
      <c r="G69" s="224">
        <f>SUM(G70:G74)</f>
        <v>3400</v>
      </c>
      <c r="H69" s="226">
        <f t="shared" ref="H69:I69" si="59">SUM(H70:H74)</f>
        <v>0</v>
      </c>
      <c r="I69" s="220">
        <f t="shared" si="59"/>
        <v>3400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  <c r="R69" s="551"/>
      <c r="S69" s="551"/>
      <c r="T69" s="551"/>
    </row>
    <row r="70" spans="1:20" ht="48" x14ac:dyDescent="0.25">
      <c r="A70" s="56">
        <v>1221</v>
      </c>
      <c r="B70" s="97" t="s">
        <v>88</v>
      </c>
      <c r="C70" s="98">
        <f t="shared" si="4"/>
        <v>35375</v>
      </c>
      <c r="D70" s="219">
        <v>31975</v>
      </c>
      <c r="E70" s="367"/>
      <c r="F70" s="384">
        <f t="shared" ref="F70:F74" si="62">D70+E70</f>
        <v>31975</v>
      </c>
      <c r="G70" s="219">
        <v>3400</v>
      </c>
      <c r="H70" s="103"/>
      <c r="I70" s="220">
        <f t="shared" ref="I70:I74" si="63">G70+H70</f>
        <v>3400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  <c r="R70" s="551"/>
      <c r="S70" s="551"/>
      <c r="T70" s="551"/>
    </row>
    <row r="71" spans="1:20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  <c r="R71" s="551"/>
      <c r="S71" s="551"/>
      <c r="T71" s="551"/>
    </row>
    <row r="72" spans="1:20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  <c r="R72" s="551"/>
      <c r="S72" s="551"/>
      <c r="T72" s="551"/>
    </row>
    <row r="73" spans="1:20" ht="36" x14ac:dyDescent="0.25">
      <c r="A73" s="56">
        <v>1227</v>
      </c>
      <c r="B73" s="97" t="s">
        <v>91</v>
      </c>
      <c r="C73" s="98">
        <f t="shared" si="4"/>
        <v>16648</v>
      </c>
      <c r="D73" s="219">
        <v>16648</v>
      </c>
      <c r="E73" s="367"/>
      <c r="F73" s="384">
        <f t="shared" si="62"/>
        <v>16648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  <c r="R73" s="551"/>
      <c r="S73" s="551"/>
      <c r="T73" s="551"/>
    </row>
    <row r="74" spans="1:20" ht="48" x14ac:dyDescent="0.25">
      <c r="A74" s="56">
        <v>1228</v>
      </c>
      <c r="B74" s="97" t="s">
        <v>92</v>
      </c>
      <c r="C74" s="98">
        <f t="shared" si="4"/>
        <v>500</v>
      </c>
      <c r="D74" s="219">
        <v>500</v>
      </c>
      <c r="E74" s="367"/>
      <c r="F74" s="384">
        <f t="shared" si="62"/>
        <v>500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  <c r="R74" s="551"/>
      <c r="S74" s="551"/>
      <c r="T74" s="551"/>
    </row>
    <row r="75" spans="1:20" x14ac:dyDescent="0.25">
      <c r="A75" s="195">
        <v>2000</v>
      </c>
      <c r="B75" s="195" t="s">
        <v>93</v>
      </c>
      <c r="C75" s="196">
        <f t="shared" si="4"/>
        <v>116214</v>
      </c>
      <c r="D75" s="197">
        <f>SUM(D76,D83,D130,D164,D165,D172)</f>
        <v>99026</v>
      </c>
      <c r="E75" s="363">
        <f t="shared" ref="E75:F75" si="66">SUM(E76,E83,E130,E164,E165,E172)</f>
        <v>0</v>
      </c>
      <c r="F75" s="402">
        <f t="shared" si="66"/>
        <v>99026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17188</v>
      </c>
      <c r="K75" s="198">
        <f t="shared" ref="K75:L75" si="68">SUM(K76,K83,K130,K164,K165,K172)</f>
        <v>0</v>
      </c>
      <c r="L75" s="200">
        <f t="shared" si="68"/>
        <v>17188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  <c r="R75" s="551"/>
      <c r="S75" s="551"/>
      <c r="T75" s="551"/>
    </row>
    <row r="76" spans="1:20" ht="24" x14ac:dyDescent="0.25">
      <c r="A76" s="75">
        <v>2100</v>
      </c>
      <c r="B76" s="202" t="s">
        <v>94</v>
      </c>
      <c r="C76" s="76">
        <f t="shared" si="4"/>
        <v>252</v>
      </c>
      <c r="D76" s="203">
        <f>SUM(D77,D80)</f>
        <v>252</v>
      </c>
      <c r="E76" s="364">
        <f t="shared" ref="E76:F76" si="70">SUM(E77,E80)</f>
        <v>0</v>
      </c>
      <c r="F76" s="386">
        <f t="shared" si="70"/>
        <v>252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  <c r="R76" s="551"/>
      <c r="S76" s="551"/>
      <c r="T76" s="551"/>
    </row>
    <row r="77" spans="1:20" ht="24" x14ac:dyDescent="0.25">
      <c r="A77" s="335">
        <v>2110</v>
      </c>
      <c r="B77" s="87" t="s">
        <v>95</v>
      </c>
      <c r="C77" s="88">
        <f t="shared" si="4"/>
        <v>252</v>
      </c>
      <c r="D77" s="233">
        <f>SUM(D78:D79)</f>
        <v>252</v>
      </c>
      <c r="E77" s="370">
        <f t="shared" ref="E77:F77" si="74">SUM(E78:E79)</f>
        <v>0</v>
      </c>
      <c r="F77" s="404">
        <f t="shared" si="74"/>
        <v>252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  <c r="R77" s="551"/>
      <c r="S77" s="551"/>
      <c r="T77" s="551"/>
    </row>
    <row r="78" spans="1:20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  <c r="R78" s="551"/>
      <c r="S78" s="551"/>
      <c r="T78" s="551"/>
    </row>
    <row r="79" spans="1:20" ht="24" x14ac:dyDescent="0.25">
      <c r="A79" s="56">
        <v>2112</v>
      </c>
      <c r="B79" s="97" t="s">
        <v>97</v>
      </c>
      <c r="C79" s="98">
        <f t="shared" si="4"/>
        <v>252</v>
      </c>
      <c r="D79" s="219">
        <v>252</v>
      </c>
      <c r="E79" s="367"/>
      <c r="F79" s="384">
        <f t="shared" si="78"/>
        <v>252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  <c r="R79" s="551"/>
      <c r="S79" s="551"/>
      <c r="T79" s="551"/>
    </row>
    <row r="80" spans="1:20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  <c r="R80" s="551"/>
      <c r="S80" s="551"/>
      <c r="T80" s="551"/>
    </row>
    <row r="81" spans="1:20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  <c r="R81" s="551"/>
      <c r="S81" s="551"/>
      <c r="T81" s="551"/>
    </row>
    <row r="82" spans="1:20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  <c r="R82" s="551"/>
      <c r="S82" s="551"/>
      <c r="T82" s="551"/>
    </row>
    <row r="83" spans="1:20" x14ac:dyDescent="0.25">
      <c r="A83" s="75">
        <v>2200</v>
      </c>
      <c r="B83" s="202" t="s">
        <v>99</v>
      </c>
      <c r="C83" s="76">
        <f t="shared" si="4"/>
        <v>90726</v>
      </c>
      <c r="D83" s="203">
        <f>SUM(D84,D89,D95,D103,D112,D116,D122,D128)</f>
        <v>75679</v>
      </c>
      <c r="E83" s="364">
        <f t="shared" ref="E83:F83" si="90">SUM(E84,E89,E95,E103,E112,E116,E122,E128)</f>
        <v>0</v>
      </c>
      <c r="F83" s="386">
        <f t="shared" si="90"/>
        <v>75679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15047</v>
      </c>
      <c r="K83" s="85">
        <f t="shared" ref="K83:L83" si="92">SUM(K84,K89,K95,K103,K112,K116,K122,K128)</f>
        <v>0</v>
      </c>
      <c r="L83" s="204">
        <f t="shared" si="92"/>
        <v>15047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  <c r="R83" s="551"/>
      <c r="S83" s="551"/>
      <c r="T83" s="551"/>
    </row>
    <row r="84" spans="1:20" ht="24" x14ac:dyDescent="0.25">
      <c r="A84" s="209">
        <v>2210</v>
      </c>
      <c r="B84" s="154" t="s">
        <v>100</v>
      </c>
      <c r="C84" s="160">
        <f t="shared" si="4"/>
        <v>2334</v>
      </c>
      <c r="D84" s="210">
        <f>SUM(D85:D88)</f>
        <v>2334</v>
      </c>
      <c r="E84" s="365">
        <f t="shared" ref="E84:F84" si="94">SUM(E85:E88)</f>
        <v>0</v>
      </c>
      <c r="F84" s="403">
        <f t="shared" si="94"/>
        <v>2334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  <c r="R84" s="551"/>
      <c r="S84" s="551"/>
      <c r="T84" s="551"/>
    </row>
    <row r="85" spans="1:20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  <c r="R85" s="551"/>
      <c r="S85" s="551"/>
      <c r="T85" s="551"/>
    </row>
    <row r="86" spans="1:20" ht="36" x14ac:dyDescent="0.25">
      <c r="A86" s="56">
        <v>2212</v>
      </c>
      <c r="B86" s="97" t="s">
        <v>102</v>
      </c>
      <c r="C86" s="98">
        <f t="shared" si="98"/>
        <v>1684</v>
      </c>
      <c r="D86" s="219">
        <v>1684</v>
      </c>
      <c r="E86" s="367"/>
      <c r="F86" s="384">
        <f t="shared" si="99"/>
        <v>1684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  <c r="R86" s="551"/>
      <c r="S86" s="551"/>
      <c r="T86" s="551"/>
    </row>
    <row r="87" spans="1:20" ht="24" x14ac:dyDescent="0.25">
      <c r="A87" s="56">
        <v>2214</v>
      </c>
      <c r="B87" s="97" t="s">
        <v>103</v>
      </c>
      <c r="C87" s="98">
        <f t="shared" si="98"/>
        <v>597</v>
      </c>
      <c r="D87" s="219">
        <v>597</v>
      </c>
      <c r="E87" s="367"/>
      <c r="F87" s="384">
        <f t="shared" si="99"/>
        <v>597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  <c r="R87" s="551"/>
      <c r="S87" s="551"/>
      <c r="T87" s="551"/>
    </row>
    <row r="88" spans="1:20" x14ac:dyDescent="0.25">
      <c r="A88" s="56">
        <v>2219</v>
      </c>
      <c r="B88" s="97" t="s">
        <v>104</v>
      </c>
      <c r="C88" s="98">
        <f t="shared" si="98"/>
        <v>53</v>
      </c>
      <c r="D88" s="219">
        <v>53</v>
      </c>
      <c r="E88" s="367"/>
      <c r="F88" s="384">
        <f t="shared" si="99"/>
        <v>53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  <c r="R88" s="551"/>
      <c r="S88" s="551"/>
      <c r="T88" s="551"/>
    </row>
    <row r="89" spans="1:20" ht="24" x14ac:dyDescent="0.25">
      <c r="A89" s="223">
        <v>2220</v>
      </c>
      <c r="B89" s="97" t="s">
        <v>105</v>
      </c>
      <c r="C89" s="98">
        <f t="shared" si="98"/>
        <v>76785</v>
      </c>
      <c r="D89" s="224">
        <f>SUM(D90:D94)</f>
        <v>62235</v>
      </c>
      <c r="E89" s="368">
        <f t="shared" ref="E89:F89" si="103">SUM(E90:E94)</f>
        <v>0</v>
      </c>
      <c r="F89" s="384">
        <f t="shared" si="103"/>
        <v>62235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14550</v>
      </c>
      <c r="K89" s="225">
        <f t="shared" ref="K89:L89" si="105">SUM(K90:K94)</f>
        <v>0</v>
      </c>
      <c r="L89" s="220">
        <f t="shared" si="105"/>
        <v>14550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  <c r="R89" s="551"/>
      <c r="S89" s="551"/>
      <c r="T89" s="551"/>
    </row>
    <row r="90" spans="1:20" ht="24" x14ac:dyDescent="0.25">
      <c r="A90" s="56">
        <v>2221</v>
      </c>
      <c r="B90" s="97" t="s">
        <v>106</v>
      </c>
      <c r="C90" s="98">
        <f t="shared" si="98"/>
        <v>48899</v>
      </c>
      <c r="D90" s="219">
        <v>40199</v>
      </c>
      <c r="E90" s="367"/>
      <c r="F90" s="384">
        <f t="shared" ref="F90:F94" si="107">D90+E90</f>
        <v>40199</v>
      </c>
      <c r="G90" s="219"/>
      <c r="H90" s="103"/>
      <c r="I90" s="220">
        <f t="shared" ref="I90:I94" si="108">G90+H90</f>
        <v>0</v>
      </c>
      <c r="J90" s="103">
        <v>8700</v>
      </c>
      <c r="K90" s="104"/>
      <c r="L90" s="220">
        <f t="shared" ref="L90:L94" si="109">J90+K90</f>
        <v>8700</v>
      </c>
      <c r="M90" s="221"/>
      <c r="N90" s="104"/>
      <c r="O90" s="220">
        <f t="shared" ref="O90:O94" si="110">M90+N90</f>
        <v>0</v>
      </c>
      <c r="P90" s="222"/>
      <c r="R90" s="551"/>
      <c r="S90" s="551"/>
      <c r="T90" s="551"/>
    </row>
    <row r="91" spans="1:20" x14ac:dyDescent="0.25">
      <c r="A91" s="56">
        <v>2222</v>
      </c>
      <c r="B91" s="97" t="s">
        <v>107</v>
      </c>
      <c r="C91" s="98">
        <f t="shared" si="98"/>
        <v>7399</v>
      </c>
      <c r="D91" s="219">
        <v>5899</v>
      </c>
      <c r="E91" s="367"/>
      <c r="F91" s="384">
        <f t="shared" si="107"/>
        <v>5899</v>
      </c>
      <c r="G91" s="219"/>
      <c r="H91" s="103"/>
      <c r="I91" s="220">
        <f t="shared" si="108"/>
        <v>0</v>
      </c>
      <c r="J91" s="103">
        <v>1500</v>
      </c>
      <c r="K91" s="104"/>
      <c r="L91" s="220">
        <f t="shared" si="109"/>
        <v>1500</v>
      </c>
      <c r="M91" s="221"/>
      <c r="N91" s="104"/>
      <c r="O91" s="220">
        <f t="shared" si="110"/>
        <v>0</v>
      </c>
      <c r="P91" s="222"/>
      <c r="R91" s="551"/>
      <c r="S91" s="551"/>
      <c r="T91" s="551"/>
    </row>
    <row r="92" spans="1:20" x14ac:dyDescent="0.25">
      <c r="A92" s="56">
        <v>2223</v>
      </c>
      <c r="B92" s="97" t="s">
        <v>108</v>
      </c>
      <c r="C92" s="98">
        <f t="shared" si="98"/>
        <v>18828</v>
      </c>
      <c r="D92" s="219">
        <v>14978</v>
      </c>
      <c r="E92" s="367"/>
      <c r="F92" s="384">
        <f t="shared" si="107"/>
        <v>14978</v>
      </c>
      <c r="G92" s="219"/>
      <c r="H92" s="103"/>
      <c r="I92" s="220">
        <f t="shared" si="108"/>
        <v>0</v>
      </c>
      <c r="J92" s="103">
        <v>3850</v>
      </c>
      <c r="K92" s="104"/>
      <c r="L92" s="220">
        <f t="shared" si="109"/>
        <v>3850</v>
      </c>
      <c r="M92" s="221"/>
      <c r="N92" s="104"/>
      <c r="O92" s="220">
        <f t="shared" si="110"/>
        <v>0</v>
      </c>
      <c r="P92" s="222"/>
      <c r="R92" s="551"/>
      <c r="S92" s="551"/>
      <c r="T92" s="551"/>
    </row>
    <row r="93" spans="1:20" ht="48" x14ac:dyDescent="0.25">
      <c r="A93" s="56">
        <v>2224</v>
      </c>
      <c r="B93" s="97" t="s">
        <v>109</v>
      </c>
      <c r="C93" s="98">
        <f t="shared" si="98"/>
        <v>1659</v>
      </c>
      <c r="D93" s="219">
        <v>1159</v>
      </c>
      <c r="E93" s="367"/>
      <c r="F93" s="384">
        <f t="shared" si="107"/>
        <v>1159</v>
      </c>
      <c r="G93" s="219"/>
      <c r="H93" s="103"/>
      <c r="I93" s="220">
        <f t="shared" si="108"/>
        <v>0</v>
      </c>
      <c r="J93" s="103">
        <v>500</v>
      </c>
      <c r="K93" s="104"/>
      <c r="L93" s="220">
        <f t="shared" si="109"/>
        <v>500</v>
      </c>
      <c r="M93" s="221"/>
      <c r="N93" s="104"/>
      <c r="O93" s="220">
        <f t="shared" si="110"/>
        <v>0</v>
      </c>
      <c r="P93" s="222"/>
      <c r="R93" s="551"/>
      <c r="S93" s="551"/>
      <c r="T93" s="551"/>
    </row>
    <row r="94" spans="1:20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  <c r="R94" s="551"/>
      <c r="S94" s="551"/>
      <c r="T94" s="551"/>
    </row>
    <row r="95" spans="1:20" ht="36" x14ac:dyDescent="0.25">
      <c r="A95" s="223">
        <v>2230</v>
      </c>
      <c r="B95" s="97" t="s">
        <v>111</v>
      </c>
      <c r="C95" s="98">
        <f t="shared" si="98"/>
        <v>1365</v>
      </c>
      <c r="D95" s="224">
        <f>SUM(D96:D102)</f>
        <v>1365</v>
      </c>
      <c r="E95" s="368">
        <f t="shared" ref="E95:F95" si="111">SUM(E96:E102)</f>
        <v>0</v>
      </c>
      <c r="F95" s="384">
        <f t="shared" si="111"/>
        <v>1365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  <c r="R95" s="551"/>
      <c r="S95" s="551"/>
      <c r="T95" s="551"/>
    </row>
    <row r="96" spans="1:20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  <c r="R96" s="551"/>
      <c r="S96" s="551"/>
      <c r="T96" s="551"/>
    </row>
    <row r="97" spans="1:20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  <c r="R97" s="551"/>
      <c r="S97" s="551"/>
      <c r="T97" s="551"/>
    </row>
    <row r="98" spans="1:20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  <c r="R98" s="551"/>
      <c r="S98" s="551"/>
      <c r="T98" s="551"/>
    </row>
    <row r="99" spans="1:20" ht="36" x14ac:dyDescent="0.25">
      <c r="A99" s="56">
        <v>2234</v>
      </c>
      <c r="B99" s="97" t="s">
        <v>115</v>
      </c>
      <c r="C99" s="98">
        <f t="shared" si="98"/>
        <v>26</v>
      </c>
      <c r="D99" s="219">
        <v>26</v>
      </c>
      <c r="E99" s="367"/>
      <c r="F99" s="384">
        <f t="shared" si="115"/>
        <v>26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  <c r="R99" s="551"/>
      <c r="S99" s="551"/>
      <c r="T99" s="551"/>
    </row>
    <row r="100" spans="1:20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  <c r="R100" s="551"/>
      <c r="S100" s="551"/>
      <c r="T100" s="551"/>
    </row>
    <row r="101" spans="1:20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  <c r="R101" s="551"/>
      <c r="S101" s="551"/>
      <c r="T101" s="551"/>
    </row>
    <row r="102" spans="1:20" ht="24" x14ac:dyDescent="0.25">
      <c r="A102" s="56">
        <v>2239</v>
      </c>
      <c r="B102" s="97" t="s">
        <v>118</v>
      </c>
      <c r="C102" s="98">
        <f t="shared" si="98"/>
        <v>1339</v>
      </c>
      <c r="D102" s="219">
        <v>1339</v>
      </c>
      <c r="E102" s="367"/>
      <c r="F102" s="384">
        <f t="shared" si="115"/>
        <v>1339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  <c r="R102" s="551"/>
      <c r="S102" s="551"/>
      <c r="T102" s="551"/>
    </row>
    <row r="103" spans="1:20" ht="36" x14ac:dyDescent="0.25">
      <c r="A103" s="223">
        <v>2240</v>
      </c>
      <c r="B103" s="97" t="s">
        <v>119</v>
      </c>
      <c r="C103" s="98">
        <f t="shared" si="98"/>
        <v>6448</v>
      </c>
      <c r="D103" s="224">
        <f>SUM(D104:D111)</f>
        <v>6001</v>
      </c>
      <c r="E103" s="368">
        <f t="shared" ref="E103:F103" si="119">SUM(E104:E111)</f>
        <v>0</v>
      </c>
      <c r="F103" s="384">
        <f t="shared" si="119"/>
        <v>6001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447</v>
      </c>
      <c r="K103" s="225">
        <f t="shared" ref="K103:L103" si="121">SUM(K104:K111)</f>
        <v>0</v>
      </c>
      <c r="L103" s="220">
        <f t="shared" si="121"/>
        <v>447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  <c r="R103" s="551"/>
      <c r="S103" s="551"/>
      <c r="T103" s="551"/>
    </row>
    <row r="104" spans="1:20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  <c r="R104" s="551"/>
      <c r="S104" s="551"/>
      <c r="T104" s="551"/>
    </row>
    <row r="105" spans="1:20" ht="24" x14ac:dyDescent="0.25">
      <c r="A105" s="56">
        <v>2242</v>
      </c>
      <c r="B105" s="97" t="s">
        <v>121</v>
      </c>
      <c r="C105" s="98">
        <f t="shared" si="98"/>
        <v>327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>
        <v>327</v>
      </c>
      <c r="K105" s="104"/>
      <c r="L105" s="220">
        <f t="shared" si="125"/>
        <v>327</v>
      </c>
      <c r="M105" s="221"/>
      <c r="N105" s="104"/>
      <c r="O105" s="220">
        <f t="shared" si="126"/>
        <v>0</v>
      </c>
      <c r="P105" s="222"/>
      <c r="R105" s="551"/>
      <c r="S105" s="551"/>
      <c r="T105" s="551"/>
    </row>
    <row r="106" spans="1:20" ht="24" x14ac:dyDescent="0.25">
      <c r="A106" s="56">
        <v>2243</v>
      </c>
      <c r="B106" s="97" t="s">
        <v>122</v>
      </c>
      <c r="C106" s="98">
        <f t="shared" si="98"/>
        <v>528</v>
      </c>
      <c r="D106" s="219">
        <v>408</v>
      </c>
      <c r="E106" s="367"/>
      <c r="F106" s="384">
        <f t="shared" si="123"/>
        <v>408</v>
      </c>
      <c r="G106" s="219"/>
      <c r="H106" s="103"/>
      <c r="I106" s="220">
        <f t="shared" si="124"/>
        <v>0</v>
      </c>
      <c r="J106" s="103">
        <v>120</v>
      </c>
      <c r="K106" s="104"/>
      <c r="L106" s="220">
        <f t="shared" si="125"/>
        <v>120</v>
      </c>
      <c r="M106" s="221"/>
      <c r="N106" s="104"/>
      <c r="O106" s="220">
        <f t="shared" si="126"/>
        <v>0</v>
      </c>
      <c r="P106" s="222"/>
      <c r="R106" s="551"/>
      <c r="S106" s="551"/>
      <c r="T106" s="551"/>
    </row>
    <row r="107" spans="1:20" x14ac:dyDescent="0.25">
      <c r="A107" s="56">
        <v>2244</v>
      </c>
      <c r="B107" s="97" t="s">
        <v>123</v>
      </c>
      <c r="C107" s="98">
        <f t="shared" si="98"/>
        <v>4680</v>
      </c>
      <c r="D107" s="219">
        <v>4680</v>
      </c>
      <c r="E107" s="367"/>
      <c r="F107" s="384">
        <f t="shared" si="123"/>
        <v>4680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  <c r="R107" s="551"/>
      <c r="S107" s="551"/>
      <c r="T107" s="551"/>
    </row>
    <row r="108" spans="1:20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  <c r="R108" s="551"/>
      <c r="S108" s="551"/>
      <c r="T108" s="551"/>
    </row>
    <row r="109" spans="1:20" x14ac:dyDescent="0.25">
      <c r="A109" s="56">
        <v>2247</v>
      </c>
      <c r="B109" s="97" t="s">
        <v>125</v>
      </c>
      <c r="C109" s="98">
        <f t="shared" si="98"/>
        <v>128</v>
      </c>
      <c r="D109" s="219">
        <v>128</v>
      </c>
      <c r="E109" s="367"/>
      <c r="F109" s="384">
        <f t="shared" si="123"/>
        <v>128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  <c r="R109" s="551"/>
      <c r="S109" s="551"/>
      <c r="T109" s="551"/>
    </row>
    <row r="110" spans="1:20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  <c r="R110" s="551"/>
      <c r="S110" s="551"/>
      <c r="T110" s="551"/>
    </row>
    <row r="111" spans="1:20" ht="24" x14ac:dyDescent="0.25">
      <c r="A111" s="56">
        <v>2249</v>
      </c>
      <c r="B111" s="97" t="s">
        <v>127</v>
      </c>
      <c r="C111" s="98">
        <f t="shared" si="98"/>
        <v>785</v>
      </c>
      <c r="D111" s="219">
        <v>785</v>
      </c>
      <c r="E111" s="367"/>
      <c r="F111" s="384">
        <f t="shared" si="123"/>
        <v>785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  <c r="R111" s="551"/>
      <c r="S111" s="551"/>
      <c r="T111" s="551"/>
    </row>
    <row r="112" spans="1:20" x14ac:dyDescent="0.25">
      <c r="A112" s="223">
        <v>2250</v>
      </c>
      <c r="B112" s="97" t="s">
        <v>128</v>
      </c>
      <c r="C112" s="98">
        <f t="shared" si="98"/>
        <v>655</v>
      </c>
      <c r="D112" s="224">
        <f>SUM(D113:D115)</f>
        <v>655</v>
      </c>
      <c r="E112" s="368">
        <f t="shared" ref="E112:F112" si="127">SUM(E113:E115)</f>
        <v>0</v>
      </c>
      <c r="F112" s="384">
        <f t="shared" si="127"/>
        <v>655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  <c r="R112" s="551"/>
      <c r="S112" s="551"/>
      <c r="T112" s="551"/>
    </row>
    <row r="113" spans="1:20" x14ac:dyDescent="0.25">
      <c r="A113" s="56">
        <v>2251</v>
      </c>
      <c r="B113" s="97" t="s">
        <v>129</v>
      </c>
      <c r="C113" s="98">
        <f t="shared" si="98"/>
        <v>85</v>
      </c>
      <c r="D113" s="219">
        <v>85</v>
      </c>
      <c r="E113" s="367"/>
      <c r="F113" s="384">
        <f t="shared" ref="F113:F115" si="131">D113+E113</f>
        <v>85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  <c r="R113" s="551"/>
      <c r="S113" s="551"/>
      <c r="T113" s="551"/>
    </row>
    <row r="114" spans="1:20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  <c r="R114" s="551"/>
      <c r="S114" s="551"/>
      <c r="T114" s="551"/>
    </row>
    <row r="115" spans="1:20" ht="24" x14ac:dyDescent="0.25">
      <c r="A115" s="56">
        <v>2259</v>
      </c>
      <c r="B115" s="97" t="s">
        <v>131</v>
      </c>
      <c r="C115" s="98">
        <f t="shared" si="98"/>
        <v>570</v>
      </c>
      <c r="D115" s="219">
        <v>570</v>
      </c>
      <c r="E115" s="367"/>
      <c r="F115" s="384">
        <f t="shared" si="131"/>
        <v>570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  <c r="R115" s="551"/>
      <c r="S115" s="551"/>
      <c r="T115" s="551"/>
    </row>
    <row r="116" spans="1:20" x14ac:dyDescent="0.25">
      <c r="A116" s="223">
        <v>2260</v>
      </c>
      <c r="B116" s="97" t="s">
        <v>132</v>
      </c>
      <c r="C116" s="98">
        <f t="shared" si="98"/>
        <v>102</v>
      </c>
      <c r="D116" s="224">
        <f>SUM(D117:D121)</f>
        <v>52</v>
      </c>
      <c r="E116" s="368">
        <f t="shared" ref="E116:F116" si="135">SUM(E117:E121)</f>
        <v>0</v>
      </c>
      <c r="F116" s="384">
        <f t="shared" si="135"/>
        <v>52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50</v>
      </c>
      <c r="K116" s="225">
        <f t="shared" ref="K116:L116" si="137">SUM(K117:K121)</f>
        <v>0</v>
      </c>
      <c r="L116" s="220">
        <f t="shared" si="137"/>
        <v>50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  <c r="R116" s="551"/>
      <c r="S116" s="551"/>
      <c r="T116" s="551"/>
    </row>
    <row r="117" spans="1:20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  <c r="R117" s="551"/>
      <c r="S117" s="551"/>
      <c r="T117" s="551"/>
    </row>
    <row r="118" spans="1:20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  <c r="R118" s="551"/>
      <c r="S118" s="551"/>
      <c r="T118" s="551"/>
    </row>
    <row r="119" spans="1:20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  <c r="R119" s="551"/>
      <c r="S119" s="551"/>
      <c r="T119" s="551"/>
    </row>
    <row r="120" spans="1:20" ht="24" x14ac:dyDescent="0.25">
      <c r="A120" s="56">
        <v>2264</v>
      </c>
      <c r="B120" s="97" t="s">
        <v>136</v>
      </c>
      <c r="C120" s="98">
        <f t="shared" si="98"/>
        <v>50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>
        <v>50</v>
      </c>
      <c r="K120" s="104"/>
      <c r="L120" s="220">
        <f t="shared" si="141"/>
        <v>50</v>
      </c>
      <c r="M120" s="221"/>
      <c r="N120" s="104"/>
      <c r="O120" s="220">
        <f t="shared" si="142"/>
        <v>0</v>
      </c>
      <c r="P120" s="222"/>
      <c r="R120" s="551"/>
      <c r="S120" s="551"/>
      <c r="T120" s="551"/>
    </row>
    <row r="121" spans="1:20" x14ac:dyDescent="0.25">
      <c r="A121" s="56">
        <v>2269</v>
      </c>
      <c r="B121" s="97" t="s">
        <v>137</v>
      </c>
      <c r="C121" s="98">
        <f t="shared" si="98"/>
        <v>52</v>
      </c>
      <c r="D121" s="219">
        <v>52</v>
      </c>
      <c r="E121" s="367"/>
      <c r="F121" s="384">
        <f t="shared" si="139"/>
        <v>52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  <c r="R121" s="551"/>
      <c r="S121" s="551"/>
      <c r="T121" s="551"/>
    </row>
    <row r="122" spans="1:20" x14ac:dyDescent="0.25">
      <c r="A122" s="223">
        <v>2270</v>
      </c>
      <c r="B122" s="97" t="s">
        <v>138</v>
      </c>
      <c r="C122" s="98">
        <f t="shared" si="98"/>
        <v>3037</v>
      </c>
      <c r="D122" s="224">
        <f>SUM(D123:D127)</f>
        <v>3037</v>
      </c>
      <c r="E122" s="368">
        <f t="shared" ref="E122:F122" si="143">SUM(E123:E127)</f>
        <v>0</v>
      </c>
      <c r="F122" s="384">
        <f t="shared" si="143"/>
        <v>3037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  <c r="R122" s="551"/>
      <c r="S122" s="551"/>
      <c r="T122" s="551"/>
    </row>
    <row r="123" spans="1:20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  <c r="R123" s="551"/>
      <c r="S123" s="551"/>
      <c r="T123" s="551"/>
    </row>
    <row r="124" spans="1:20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  <c r="R124" s="551"/>
      <c r="S124" s="551"/>
      <c r="T124" s="551"/>
    </row>
    <row r="125" spans="1:20" ht="24" x14ac:dyDescent="0.25">
      <c r="A125" s="56">
        <v>2275</v>
      </c>
      <c r="B125" s="97" t="s">
        <v>141</v>
      </c>
      <c r="C125" s="98">
        <f t="shared" si="98"/>
        <v>3037</v>
      </c>
      <c r="D125" s="219">
        <v>3037</v>
      </c>
      <c r="E125" s="367"/>
      <c r="F125" s="384">
        <f t="shared" si="147"/>
        <v>3037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  <c r="R125" s="551"/>
      <c r="S125" s="551"/>
      <c r="T125" s="551"/>
    </row>
    <row r="126" spans="1:20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  <c r="R126" s="551"/>
      <c r="S126" s="551"/>
      <c r="T126" s="551"/>
    </row>
    <row r="127" spans="1:20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  <c r="R127" s="551"/>
      <c r="S127" s="551"/>
      <c r="T127" s="551"/>
    </row>
    <row r="128" spans="1:20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  <c r="R128" s="551"/>
      <c r="S128" s="551"/>
      <c r="T128" s="551"/>
    </row>
    <row r="129" spans="1:20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  <c r="R129" s="551"/>
      <c r="S129" s="551"/>
      <c r="T129" s="551"/>
    </row>
    <row r="130" spans="1:20" ht="38.25" customHeight="1" x14ac:dyDescent="0.25">
      <c r="A130" s="75">
        <v>2300</v>
      </c>
      <c r="B130" s="202" t="s">
        <v>146</v>
      </c>
      <c r="C130" s="76">
        <f t="shared" si="98"/>
        <v>25135</v>
      </c>
      <c r="D130" s="203">
        <f>SUM(D131,D136,D140,D141,D144,D151,D159,D160,D163)</f>
        <v>22994</v>
      </c>
      <c r="E130" s="364">
        <f t="shared" ref="E130:F130" si="152">SUM(E131,E136,E140,E141,E144,E151,E159,E160,E163)</f>
        <v>0</v>
      </c>
      <c r="F130" s="386">
        <f t="shared" si="152"/>
        <v>22994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2141</v>
      </c>
      <c r="K130" s="85">
        <f t="shared" ref="K130:L130" si="154">SUM(K131,K136,K140,K141,K144,K151,K159,K160,K163)</f>
        <v>0</v>
      </c>
      <c r="L130" s="204">
        <f t="shared" si="154"/>
        <v>2141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  <c r="R130" s="551"/>
      <c r="S130" s="551"/>
      <c r="T130" s="551"/>
    </row>
    <row r="131" spans="1:20" ht="24" x14ac:dyDescent="0.25">
      <c r="A131" s="335">
        <v>2310</v>
      </c>
      <c r="B131" s="87" t="s">
        <v>147</v>
      </c>
      <c r="C131" s="88">
        <f t="shared" si="98"/>
        <v>10565</v>
      </c>
      <c r="D131" s="233">
        <f t="shared" ref="D131:O131" si="156">SUM(D132:D135)</f>
        <v>10565</v>
      </c>
      <c r="E131" s="370">
        <f t="shared" si="156"/>
        <v>0</v>
      </c>
      <c r="F131" s="404">
        <f t="shared" si="156"/>
        <v>10565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216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  <c r="R131" s="551"/>
      <c r="S131" s="551"/>
      <c r="T131" s="551"/>
    </row>
    <row r="132" spans="1:20" x14ac:dyDescent="0.25">
      <c r="A132" s="56">
        <v>2311</v>
      </c>
      <c r="B132" s="97" t="s">
        <v>148</v>
      </c>
      <c r="C132" s="98">
        <f t="shared" si="98"/>
        <v>1840</v>
      </c>
      <c r="D132" s="219">
        <v>1840</v>
      </c>
      <c r="E132" s="367"/>
      <c r="F132" s="384">
        <f t="shared" ref="F132:F135" si="157">D132+E132</f>
        <v>1840</v>
      </c>
      <c r="G132" s="219"/>
      <c r="H132" s="103"/>
      <c r="I132" s="220">
        <f t="shared" ref="I132:I135" si="158">G132+H132</f>
        <v>0</v>
      </c>
      <c r="J132" s="103"/>
      <c r="K132" s="104"/>
      <c r="L132" s="220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  <c r="R132" s="551"/>
      <c r="S132" s="551"/>
      <c r="T132" s="551"/>
    </row>
    <row r="133" spans="1:20" x14ac:dyDescent="0.25">
      <c r="A133" s="56">
        <v>2312</v>
      </c>
      <c r="B133" s="97" t="s">
        <v>149</v>
      </c>
      <c r="C133" s="98">
        <f t="shared" si="98"/>
        <v>8475</v>
      </c>
      <c r="D133" s="219">
        <v>8475</v>
      </c>
      <c r="E133" s="367"/>
      <c r="F133" s="384">
        <f t="shared" si="157"/>
        <v>8475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  <c r="R133" s="551"/>
      <c r="S133" s="551"/>
      <c r="T133" s="551"/>
    </row>
    <row r="134" spans="1:20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  <c r="R134" s="551"/>
      <c r="S134" s="551"/>
      <c r="T134" s="551"/>
    </row>
    <row r="135" spans="1:20" ht="36" customHeight="1" x14ac:dyDescent="0.25">
      <c r="A135" s="56">
        <v>2314</v>
      </c>
      <c r="B135" s="97" t="s">
        <v>151</v>
      </c>
      <c r="C135" s="98">
        <f t="shared" si="98"/>
        <v>250</v>
      </c>
      <c r="D135" s="219">
        <v>250</v>
      </c>
      <c r="E135" s="367"/>
      <c r="F135" s="384">
        <f t="shared" si="157"/>
        <v>250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  <c r="R135" s="551"/>
      <c r="S135" s="551"/>
      <c r="T135" s="551"/>
    </row>
    <row r="136" spans="1:20" x14ac:dyDescent="0.25">
      <c r="A136" s="223">
        <v>2320</v>
      </c>
      <c r="B136" s="97" t="s">
        <v>152</v>
      </c>
      <c r="C136" s="98">
        <f t="shared" si="98"/>
        <v>810</v>
      </c>
      <c r="D136" s="224">
        <f>SUM(D137:D139)</f>
        <v>0</v>
      </c>
      <c r="E136" s="368">
        <f t="shared" ref="E136:F136" si="161">SUM(E137:E139)</f>
        <v>0</v>
      </c>
      <c r="F136" s="384">
        <f t="shared" si="161"/>
        <v>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810</v>
      </c>
      <c r="K136" s="225">
        <f t="shared" ref="K136:L136" si="163">SUM(K137:K139)</f>
        <v>0</v>
      </c>
      <c r="L136" s="220">
        <f t="shared" si="163"/>
        <v>810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  <c r="R136" s="551"/>
      <c r="S136" s="551"/>
      <c r="T136" s="551"/>
    </row>
    <row r="137" spans="1:20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  <c r="R137" s="551"/>
      <c r="S137" s="551"/>
      <c r="T137" s="551"/>
    </row>
    <row r="138" spans="1:20" x14ac:dyDescent="0.25">
      <c r="A138" s="56">
        <v>2322</v>
      </c>
      <c r="B138" s="97" t="s">
        <v>154</v>
      </c>
      <c r="C138" s="98">
        <f t="shared" si="98"/>
        <v>810</v>
      </c>
      <c r="D138" s="219"/>
      <c r="E138" s="367"/>
      <c r="F138" s="384">
        <f t="shared" si="165"/>
        <v>0</v>
      </c>
      <c r="G138" s="219"/>
      <c r="H138" s="103"/>
      <c r="I138" s="220">
        <f t="shared" si="166"/>
        <v>0</v>
      </c>
      <c r="J138" s="103">
        <v>810</v>
      </c>
      <c r="K138" s="104"/>
      <c r="L138" s="220">
        <f t="shared" si="167"/>
        <v>810</v>
      </c>
      <c r="M138" s="221"/>
      <c r="N138" s="104"/>
      <c r="O138" s="220">
        <f t="shared" si="168"/>
        <v>0</v>
      </c>
      <c r="P138" s="222"/>
      <c r="R138" s="551"/>
      <c r="S138" s="551"/>
      <c r="T138" s="551"/>
    </row>
    <row r="139" spans="1:20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  <c r="R139" s="551"/>
      <c r="S139" s="551"/>
      <c r="T139" s="551"/>
    </row>
    <row r="140" spans="1:20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  <c r="R140" s="551"/>
      <c r="S140" s="551"/>
      <c r="T140" s="551"/>
    </row>
    <row r="141" spans="1:20" ht="48" x14ac:dyDescent="0.25">
      <c r="A141" s="223">
        <v>2340</v>
      </c>
      <c r="B141" s="97" t="s">
        <v>157</v>
      </c>
      <c r="C141" s="98">
        <f t="shared" si="98"/>
        <v>200</v>
      </c>
      <c r="D141" s="224">
        <f>SUM(D142:D143)</f>
        <v>200</v>
      </c>
      <c r="E141" s="368">
        <f t="shared" ref="E141:F141" si="169">SUM(E142:E143)</f>
        <v>0</v>
      </c>
      <c r="F141" s="384">
        <f t="shared" si="169"/>
        <v>200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  <c r="R141" s="551"/>
      <c r="S141" s="551"/>
      <c r="T141" s="551"/>
    </row>
    <row r="142" spans="1:20" x14ac:dyDescent="0.25">
      <c r="A142" s="56">
        <v>2341</v>
      </c>
      <c r="B142" s="97" t="s">
        <v>158</v>
      </c>
      <c r="C142" s="98">
        <f t="shared" si="98"/>
        <v>200</v>
      </c>
      <c r="D142" s="219">
        <v>200</v>
      </c>
      <c r="E142" s="367"/>
      <c r="F142" s="384">
        <f t="shared" ref="F142:F143" si="173">D142+E142</f>
        <v>200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  <c r="R142" s="551"/>
      <c r="S142" s="551"/>
      <c r="T142" s="551"/>
    </row>
    <row r="143" spans="1:20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  <c r="R143" s="551"/>
      <c r="S143" s="551"/>
      <c r="T143" s="551"/>
    </row>
    <row r="144" spans="1:20" ht="24" x14ac:dyDescent="0.25">
      <c r="A144" s="209">
        <v>2350</v>
      </c>
      <c r="B144" s="154" t="s">
        <v>160</v>
      </c>
      <c r="C144" s="160">
        <f t="shared" si="98"/>
        <v>6081</v>
      </c>
      <c r="D144" s="210">
        <f>SUM(D145:D150)</f>
        <v>4750</v>
      </c>
      <c r="E144" s="365">
        <f t="shared" ref="E144:F144" si="177">SUM(E145:E150)</f>
        <v>0</v>
      </c>
      <c r="F144" s="403">
        <f t="shared" si="177"/>
        <v>4750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1331</v>
      </c>
      <c r="K144" s="211">
        <f t="shared" ref="K144:L144" si="179">SUM(K145:K150)</f>
        <v>0</v>
      </c>
      <c r="L144" s="213">
        <f t="shared" si="179"/>
        <v>1331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  <c r="R144" s="551"/>
      <c r="S144" s="551"/>
      <c r="T144" s="551"/>
    </row>
    <row r="145" spans="1:20" x14ac:dyDescent="0.25">
      <c r="A145" s="47">
        <v>2351</v>
      </c>
      <c r="B145" s="87" t="s">
        <v>161</v>
      </c>
      <c r="C145" s="88">
        <f t="shared" si="98"/>
        <v>2600</v>
      </c>
      <c r="D145" s="215">
        <v>2600</v>
      </c>
      <c r="E145" s="366"/>
      <c r="F145" s="404">
        <f t="shared" ref="F145:F150" si="181">D145+E145</f>
        <v>2600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  <c r="R145" s="551"/>
      <c r="S145" s="551"/>
      <c r="T145" s="551"/>
    </row>
    <row r="146" spans="1:20" x14ac:dyDescent="0.25">
      <c r="A146" s="56">
        <v>2352</v>
      </c>
      <c r="B146" s="97" t="s">
        <v>162</v>
      </c>
      <c r="C146" s="98">
        <f t="shared" si="98"/>
        <v>2831</v>
      </c>
      <c r="D146" s="219">
        <v>2000</v>
      </c>
      <c r="E146" s="367"/>
      <c r="F146" s="384">
        <f t="shared" si="181"/>
        <v>2000</v>
      </c>
      <c r="G146" s="219"/>
      <c r="H146" s="103"/>
      <c r="I146" s="220">
        <f t="shared" si="182"/>
        <v>0</v>
      </c>
      <c r="J146" s="103">
        <v>831</v>
      </c>
      <c r="K146" s="104"/>
      <c r="L146" s="220">
        <f t="shared" si="183"/>
        <v>831</v>
      </c>
      <c r="M146" s="221"/>
      <c r="N146" s="104"/>
      <c r="O146" s="220">
        <f t="shared" si="184"/>
        <v>0</v>
      </c>
      <c r="P146" s="222"/>
      <c r="R146" s="551"/>
      <c r="S146" s="551"/>
      <c r="T146" s="551"/>
    </row>
    <row r="147" spans="1:20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220">
        <f t="shared" si="183"/>
        <v>0</v>
      </c>
      <c r="M147" s="221"/>
      <c r="N147" s="104"/>
      <c r="O147" s="220">
        <f t="shared" si="184"/>
        <v>0</v>
      </c>
      <c r="P147" s="222"/>
      <c r="R147" s="551"/>
      <c r="S147" s="551"/>
      <c r="T147" s="551"/>
    </row>
    <row r="148" spans="1:20" ht="24" x14ac:dyDescent="0.25">
      <c r="A148" s="56">
        <v>2354</v>
      </c>
      <c r="B148" s="97" t="s">
        <v>164</v>
      </c>
      <c r="C148" s="98">
        <f t="shared" si="98"/>
        <v>500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>
        <v>500</v>
      </c>
      <c r="K148" s="104"/>
      <c r="L148" s="220">
        <f t="shared" si="183"/>
        <v>500</v>
      </c>
      <c r="M148" s="221"/>
      <c r="N148" s="104"/>
      <c r="O148" s="220">
        <f t="shared" si="184"/>
        <v>0</v>
      </c>
      <c r="P148" s="222"/>
      <c r="R148" s="551"/>
      <c r="S148" s="551"/>
      <c r="T148" s="551"/>
    </row>
    <row r="149" spans="1:20" ht="24" x14ac:dyDescent="0.25">
      <c r="A149" s="56">
        <v>2355</v>
      </c>
      <c r="B149" s="97" t="s">
        <v>165</v>
      </c>
      <c r="C149" s="98">
        <f t="shared" ref="C149:C212" si="185">F149+I149+L149+O149</f>
        <v>150</v>
      </c>
      <c r="D149" s="219">
        <v>150</v>
      </c>
      <c r="E149" s="367"/>
      <c r="F149" s="384">
        <f t="shared" si="181"/>
        <v>150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  <c r="R149" s="551"/>
      <c r="S149" s="551"/>
      <c r="T149" s="551"/>
    </row>
    <row r="150" spans="1:20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  <c r="R150" s="551"/>
      <c r="S150" s="551"/>
      <c r="T150" s="551"/>
    </row>
    <row r="151" spans="1:20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  <c r="R151" s="551"/>
      <c r="S151" s="551"/>
      <c r="T151" s="551"/>
    </row>
    <row r="152" spans="1:20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  <c r="R152" s="551"/>
      <c r="S152" s="551"/>
      <c r="T152" s="551"/>
    </row>
    <row r="153" spans="1:20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  <c r="R153" s="551"/>
      <c r="S153" s="551"/>
      <c r="T153" s="551"/>
    </row>
    <row r="154" spans="1:20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222"/>
      <c r="R154" s="551"/>
      <c r="S154" s="551"/>
      <c r="T154" s="551"/>
    </row>
    <row r="155" spans="1:20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  <c r="R155" s="551"/>
      <c r="S155" s="551"/>
      <c r="T155" s="551"/>
    </row>
    <row r="156" spans="1:20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  <c r="R156" s="551"/>
      <c r="S156" s="551"/>
      <c r="T156" s="551"/>
    </row>
    <row r="157" spans="1:20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  <c r="R157" s="551"/>
      <c r="S157" s="551"/>
      <c r="T157" s="551"/>
    </row>
    <row r="158" spans="1:20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  <c r="R158" s="551"/>
      <c r="S158" s="551"/>
      <c r="T158" s="551"/>
    </row>
    <row r="159" spans="1:20" x14ac:dyDescent="0.25">
      <c r="A159" s="209">
        <v>2370</v>
      </c>
      <c r="B159" s="154" t="s">
        <v>175</v>
      </c>
      <c r="C159" s="160">
        <f t="shared" si="185"/>
        <v>7479</v>
      </c>
      <c r="D159" s="227">
        <v>7479</v>
      </c>
      <c r="E159" s="369"/>
      <c r="F159" s="403">
        <f t="shared" si="190"/>
        <v>7479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  <c r="R159" s="551"/>
      <c r="S159" s="551"/>
      <c r="T159" s="551"/>
    </row>
    <row r="160" spans="1:20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  <c r="R160" s="551"/>
      <c r="S160" s="551"/>
      <c r="T160" s="551"/>
    </row>
    <row r="161" spans="1:20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  <c r="R161" s="551"/>
      <c r="S161" s="551"/>
      <c r="T161" s="551"/>
    </row>
    <row r="162" spans="1:20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  <c r="R162" s="551"/>
      <c r="S162" s="551"/>
      <c r="T162" s="551"/>
    </row>
    <row r="163" spans="1:20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  <c r="R163" s="551"/>
      <c r="S163" s="551"/>
      <c r="T163" s="551"/>
    </row>
    <row r="164" spans="1:20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  <c r="R164" s="551"/>
      <c r="S164" s="551"/>
      <c r="T164" s="551"/>
    </row>
    <row r="165" spans="1:20" ht="24" x14ac:dyDescent="0.25">
      <c r="A165" s="75">
        <v>2500</v>
      </c>
      <c r="B165" s="202" t="s">
        <v>181</v>
      </c>
      <c r="C165" s="76">
        <f t="shared" si="185"/>
        <v>101</v>
      </c>
      <c r="D165" s="203">
        <f>SUM(D166,D171)</f>
        <v>101</v>
      </c>
      <c r="E165" s="364">
        <f t="shared" ref="E165:O165" si="202">SUM(E166,E171)</f>
        <v>0</v>
      </c>
      <c r="F165" s="386">
        <f t="shared" si="202"/>
        <v>101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  <c r="R165" s="551"/>
      <c r="S165" s="551"/>
      <c r="T165" s="551"/>
    </row>
    <row r="166" spans="1:20" ht="16.5" customHeight="1" x14ac:dyDescent="0.25">
      <c r="A166" s="335">
        <v>2510</v>
      </c>
      <c r="B166" s="87" t="s">
        <v>182</v>
      </c>
      <c r="C166" s="88">
        <f t="shared" si="185"/>
        <v>101</v>
      </c>
      <c r="D166" s="233">
        <f>SUM(D167:D170)</f>
        <v>101</v>
      </c>
      <c r="E166" s="370">
        <f t="shared" ref="E166:O166" si="203">SUM(E167:E170)</f>
        <v>0</v>
      </c>
      <c r="F166" s="404">
        <f t="shared" si="203"/>
        <v>101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  <c r="R166" s="551"/>
      <c r="S166" s="551"/>
      <c r="T166" s="551"/>
    </row>
    <row r="167" spans="1:20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  <c r="R167" s="551"/>
      <c r="S167" s="551"/>
      <c r="T167" s="551"/>
    </row>
    <row r="168" spans="1:20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  <c r="R168" s="551"/>
      <c r="S168" s="551"/>
      <c r="T168" s="551"/>
    </row>
    <row r="169" spans="1:20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222"/>
      <c r="R169" s="551"/>
      <c r="S169" s="551"/>
      <c r="T169" s="551"/>
    </row>
    <row r="170" spans="1:20" ht="24" x14ac:dyDescent="0.25">
      <c r="A170" s="56">
        <v>2519</v>
      </c>
      <c r="B170" s="97" t="s">
        <v>186</v>
      </c>
      <c r="C170" s="98">
        <f t="shared" si="185"/>
        <v>101</v>
      </c>
      <c r="D170" s="219">
        <v>101</v>
      </c>
      <c r="E170" s="367"/>
      <c r="F170" s="384">
        <f t="shared" si="204"/>
        <v>101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  <c r="R170" s="551"/>
      <c r="S170" s="551"/>
      <c r="T170" s="551"/>
    </row>
    <row r="171" spans="1:20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  <c r="R171" s="551"/>
      <c r="S171" s="551"/>
      <c r="T171" s="551"/>
    </row>
    <row r="172" spans="1:20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  <c r="R172" s="551"/>
      <c r="S172" s="551"/>
      <c r="T172" s="551"/>
    </row>
    <row r="173" spans="1:20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  <c r="R173" s="551"/>
      <c r="S173" s="551"/>
      <c r="T173" s="551"/>
    </row>
    <row r="174" spans="1:20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  <c r="R174" s="551"/>
      <c r="S174" s="551"/>
      <c r="T174" s="551"/>
    </row>
    <row r="175" spans="1:20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  <c r="R175" s="551"/>
      <c r="S175" s="551"/>
      <c r="T175" s="551"/>
    </row>
    <row r="176" spans="1:20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  <c r="R176" s="551"/>
      <c r="S176" s="551"/>
      <c r="T176" s="551"/>
    </row>
    <row r="177" spans="1:20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  <c r="R177" s="551"/>
      <c r="S177" s="551"/>
      <c r="T177" s="551"/>
    </row>
    <row r="178" spans="1:20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  <c r="R178" s="551"/>
      <c r="S178" s="551"/>
      <c r="T178" s="551"/>
    </row>
    <row r="179" spans="1:20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  <c r="R179" s="551"/>
      <c r="S179" s="551"/>
      <c r="T179" s="551"/>
    </row>
    <row r="180" spans="1:20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  <c r="R180" s="551"/>
      <c r="S180" s="551"/>
      <c r="T180" s="551"/>
    </row>
    <row r="181" spans="1:20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  <c r="R181" s="551"/>
      <c r="S181" s="551"/>
      <c r="T181" s="551"/>
    </row>
    <row r="182" spans="1:20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  <c r="R182" s="551"/>
      <c r="S182" s="551"/>
      <c r="T182" s="551"/>
    </row>
    <row r="183" spans="1:20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  <c r="R183" s="551"/>
      <c r="S183" s="551"/>
      <c r="T183" s="551"/>
    </row>
    <row r="184" spans="1:20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  <c r="R184" s="551"/>
      <c r="S184" s="551"/>
      <c r="T184" s="551"/>
    </row>
    <row r="185" spans="1:20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  <c r="R185" s="551"/>
      <c r="S185" s="551"/>
      <c r="T185" s="551"/>
    </row>
    <row r="186" spans="1:20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  <c r="R186" s="551"/>
      <c r="S186" s="551"/>
      <c r="T186" s="551"/>
    </row>
    <row r="187" spans="1:20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  <c r="R187" s="551"/>
      <c r="S187" s="551"/>
      <c r="T187" s="551"/>
    </row>
    <row r="188" spans="1:20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  <c r="R188" s="551"/>
      <c r="S188" s="551"/>
      <c r="T188" s="551"/>
    </row>
    <row r="189" spans="1:20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  <c r="R189" s="551"/>
      <c r="S189" s="551"/>
      <c r="T189" s="551"/>
    </row>
    <row r="190" spans="1:20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  <c r="R190" s="551"/>
      <c r="S190" s="551"/>
      <c r="T190" s="551"/>
    </row>
    <row r="191" spans="1:20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  <c r="R191" s="551"/>
      <c r="S191" s="551"/>
      <c r="T191" s="551"/>
    </row>
    <row r="192" spans="1:20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  <c r="R192" s="551"/>
      <c r="S192" s="551"/>
      <c r="T192" s="551"/>
    </row>
    <row r="193" spans="1:20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  <c r="R193" s="551"/>
      <c r="S193" s="551"/>
      <c r="T193" s="551"/>
    </row>
    <row r="194" spans="1:20" s="27" customFormat="1" ht="24" x14ac:dyDescent="0.25">
      <c r="A194" s="264"/>
      <c r="B194" s="21" t="s">
        <v>210</v>
      </c>
      <c r="C194" s="189">
        <f t="shared" si="185"/>
        <v>29204</v>
      </c>
      <c r="D194" s="190">
        <f>SUM(D195,D230,D269)</f>
        <v>29204</v>
      </c>
      <c r="E194" s="362">
        <f t="shared" ref="E194:F194" si="251">SUM(E195,E230,E269)</f>
        <v>0</v>
      </c>
      <c r="F194" s="401">
        <f t="shared" si="251"/>
        <v>29204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193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  <c r="R194" s="551"/>
      <c r="S194" s="551"/>
      <c r="T194" s="551"/>
    </row>
    <row r="195" spans="1:20" x14ac:dyDescent="0.25">
      <c r="A195" s="195">
        <v>5000</v>
      </c>
      <c r="B195" s="195" t="s">
        <v>211</v>
      </c>
      <c r="C195" s="196">
        <f t="shared" si="185"/>
        <v>29204</v>
      </c>
      <c r="D195" s="197">
        <f>D196+D204</f>
        <v>29204</v>
      </c>
      <c r="E195" s="363">
        <f t="shared" ref="E195:F195" si="255">E196+E204</f>
        <v>0</v>
      </c>
      <c r="F195" s="402">
        <f t="shared" si="255"/>
        <v>29204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200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  <c r="R195" s="551"/>
      <c r="S195" s="551"/>
      <c r="T195" s="551"/>
    </row>
    <row r="196" spans="1:20" x14ac:dyDescent="0.25">
      <c r="A196" s="75">
        <v>5100</v>
      </c>
      <c r="B196" s="202" t="s">
        <v>212</v>
      </c>
      <c r="C196" s="76">
        <f t="shared" si="185"/>
        <v>1040</v>
      </c>
      <c r="D196" s="203">
        <f>D197+D198+D201+D202+D203</f>
        <v>1040</v>
      </c>
      <c r="E196" s="364">
        <f t="shared" ref="E196:F196" si="259">E197+E198+E201+E202+E203</f>
        <v>0</v>
      </c>
      <c r="F196" s="386">
        <f t="shared" si="259"/>
        <v>1040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  <c r="R196" s="551"/>
      <c r="S196" s="551"/>
      <c r="T196" s="551"/>
    </row>
    <row r="197" spans="1:20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  <c r="R197" s="551"/>
      <c r="S197" s="551"/>
      <c r="T197" s="551"/>
    </row>
    <row r="198" spans="1:20" ht="24" x14ac:dyDescent="0.25">
      <c r="A198" s="223">
        <v>5120</v>
      </c>
      <c r="B198" s="97" t="s">
        <v>214</v>
      </c>
      <c r="C198" s="98">
        <f t="shared" si="185"/>
        <v>1040</v>
      </c>
      <c r="D198" s="224">
        <f>D199+D200</f>
        <v>1040</v>
      </c>
      <c r="E198" s="368">
        <f t="shared" ref="E198:F198" si="263">E199+E200</f>
        <v>0</v>
      </c>
      <c r="F198" s="384">
        <f t="shared" si="263"/>
        <v>1040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  <c r="R198" s="551"/>
      <c r="S198" s="551"/>
      <c r="T198" s="551"/>
    </row>
    <row r="199" spans="1:20" x14ac:dyDescent="0.25">
      <c r="A199" s="56">
        <v>5121</v>
      </c>
      <c r="B199" s="97" t="s">
        <v>215</v>
      </c>
      <c r="C199" s="98">
        <f t="shared" si="185"/>
        <v>1040</v>
      </c>
      <c r="D199" s="219">
        <v>1040</v>
      </c>
      <c r="E199" s="367"/>
      <c r="F199" s="384">
        <f t="shared" ref="F199:F203" si="267">D199+E199</f>
        <v>1040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  <c r="R199" s="551"/>
      <c r="S199" s="551"/>
      <c r="T199" s="551"/>
    </row>
    <row r="200" spans="1:20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  <c r="R200" s="551"/>
      <c r="S200" s="551"/>
      <c r="T200" s="551"/>
    </row>
    <row r="201" spans="1:20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  <c r="R201" s="551"/>
      <c r="S201" s="551"/>
      <c r="T201" s="551"/>
    </row>
    <row r="202" spans="1:20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  <c r="R202" s="551"/>
      <c r="S202" s="551"/>
      <c r="T202" s="551"/>
    </row>
    <row r="203" spans="1:20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  <c r="R203" s="551"/>
      <c r="S203" s="551"/>
      <c r="T203" s="551"/>
    </row>
    <row r="204" spans="1:20" x14ac:dyDescent="0.25">
      <c r="A204" s="75">
        <v>5200</v>
      </c>
      <c r="B204" s="202" t="s">
        <v>220</v>
      </c>
      <c r="C204" s="76">
        <f t="shared" si="185"/>
        <v>28164</v>
      </c>
      <c r="D204" s="203">
        <f>D205+D215+D216+D225+D226+D227+D229</f>
        <v>28164</v>
      </c>
      <c r="E204" s="364">
        <f t="shared" ref="E204:F204" si="271">E205+E215+E216+E225+E226+E227+E229</f>
        <v>0</v>
      </c>
      <c r="F204" s="386">
        <f t="shared" si="271"/>
        <v>28164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20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  <c r="R204" s="551"/>
      <c r="S204" s="551"/>
      <c r="T204" s="551"/>
    </row>
    <row r="205" spans="1:20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  <c r="R205" s="551"/>
      <c r="S205" s="551"/>
      <c r="T205" s="551"/>
    </row>
    <row r="206" spans="1:20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  <c r="R206" s="551"/>
      <c r="S206" s="551"/>
      <c r="T206" s="551"/>
    </row>
    <row r="207" spans="1:20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  <c r="R207" s="551"/>
      <c r="S207" s="551"/>
      <c r="T207" s="551"/>
    </row>
    <row r="208" spans="1:20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  <c r="R208" s="551"/>
      <c r="S208" s="551"/>
      <c r="T208" s="551"/>
    </row>
    <row r="209" spans="1:20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  <c r="R209" s="551"/>
      <c r="S209" s="551"/>
      <c r="T209" s="551"/>
    </row>
    <row r="210" spans="1:20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  <c r="R210" s="551"/>
      <c r="S210" s="551"/>
      <c r="T210" s="551"/>
    </row>
    <row r="211" spans="1:20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  <c r="R211" s="551"/>
      <c r="S211" s="551"/>
      <c r="T211" s="551"/>
    </row>
    <row r="212" spans="1:20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  <c r="R212" s="551"/>
      <c r="S212" s="551"/>
      <c r="T212" s="551"/>
    </row>
    <row r="213" spans="1:20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  <c r="R213" s="551"/>
      <c r="S213" s="551"/>
      <c r="T213" s="551"/>
    </row>
    <row r="214" spans="1:20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  <c r="R214" s="551"/>
      <c r="S214" s="551"/>
      <c r="T214" s="551"/>
    </row>
    <row r="215" spans="1:20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  <c r="R215" s="551"/>
      <c r="S215" s="551"/>
      <c r="T215" s="551"/>
    </row>
    <row r="216" spans="1:20" x14ac:dyDescent="0.25">
      <c r="A216" s="223">
        <v>5230</v>
      </c>
      <c r="B216" s="97" t="s">
        <v>232</v>
      </c>
      <c r="C216" s="98">
        <f t="shared" si="283"/>
        <v>28164</v>
      </c>
      <c r="D216" s="224">
        <f>SUM(D217:D224)</f>
        <v>28164</v>
      </c>
      <c r="E216" s="368">
        <f t="shared" ref="E216:F216" si="284">SUM(E217:E224)</f>
        <v>0</v>
      </c>
      <c r="F216" s="384">
        <f t="shared" si="284"/>
        <v>28164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220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  <c r="R216" s="551"/>
      <c r="S216" s="551"/>
      <c r="T216" s="551"/>
    </row>
    <row r="217" spans="1:20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  <c r="R217" s="551"/>
      <c r="S217" s="551"/>
      <c r="T217" s="551"/>
    </row>
    <row r="218" spans="1:20" hidden="1" x14ac:dyDescent="0.25">
      <c r="A218" s="56">
        <v>5232</v>
      </c>
      <c r="B218" s="97" t="s">
        <v>234</v>
      </c>
      <c r="C218" s="98">
        <f t="shared" si="283"/>
        <v>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  <c r="R218" s="551"/>
      <c r="S218" s="551"/>
      <c r="T218" s="551"/>
    </row>
    <row r="219" spans="1:20" x14ac:dyDescent="0.25">
      <c r="A219" s="56">
        <v>5233</v>
      </c>
      <c r="B219" s="97" t="s">
        <v>235</v>
      </c>
      <c r="C219" s="98">
        <f t="shared" si="283"/>
        <v>4714</v>
      </c>
      <c r="D219" s="219">
        <v>4714</v>
      </c>
      <c r="E219" s="367"/>
      <c r="F219" s="384">
        <f t="shared" si="288"/>
        <v>4714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  <c r="R219" s="551"/>
      <c r="S219" s="551"/>
      <c r="T219" s="551"/>
    </row>
    <row r="220" spans="1:20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  <c r="R220" s="551"/>
      <c r="S220" s="551"/>
      <c r="T220" s="551"/>
    </row>
    <row r="221" spans="1:20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  <c r="R221" s="551"/>
      <c r="S221" s="551"/>
      <c r="T221" s="551"/>
    </row>
    <row r="222" spans="1:20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  <c r="R222" s="551"/>
      <c r="S222" s="551"/>
      <c r="T222" s="551"/>
    </row>
    <row r="223" spans="1:20" ht="24" x14ac:dyDescent="0.25">
      <c r="A223" s="56">
        <v>5238</v>
      </c>
      <c r="B223" s="97" t="s">
        <v>239</v>
      </c>
      <c r="C223" s="98">
        <f t="shared" si="283"/>
        <v>23450</v>
      </c>
      <c r="D223" s="219">
        <v>23450</v>
      </c>
      <c r="E223" s="367"/>
      <c r="F223" s="384">
        <f t="shared" si="288"/>
        <v>23450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  <c r="R223" s="551"/>
      <c r="S223" s="551"/>
      <c r="T223" s="551"/>
    </row>
    <row r="224" spans="1:20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  <c r="R224" s="551"/>
      <c r="S224" s="551"/>
      <c r="T224" s="551"/>
    </row>
    <row r="225" spans="1:20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  <c r="R225" s="551"/>
      <c r="S225" s="551"/>
      <c r="T225" s="551"/>
    </row>
    <row r="226" spans="1:20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367"/>
      <c r="F226" s="384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  <c r="R226" s="551"/>
      <c r="S226" s="551"/>
      <c r="T226" s="551"/>
    </row>
    <row r="227" spans="1:20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  <c r="R227" s="551"/>
      <c r="S227" s="551"/>
      <c r="T227" s="551"/>
    </row>
    <row r="228" spans="1:20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  <c r="R228" s="551"/>
      <c r="S228" s="551"/>
      <c r="T228" s="551"/>
    </row>
    <row r="229" spans="1:20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  <c r="R229" s="551"/>
      <c r="S229" s="551"/>
      <c r="T229" s="551"/>
    </row>
    <row r="230" spans="1:20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  <c r="R230" s="551"/>
      <c r="S230" s="551"/>
      <c r="T230" s="551"/>
    </row>
    <row r="231" spans="1:20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  <c r="R231" s="551"/>
      <c r="S231" s="551"/>
      <c r="T231" s="551"/>
    </row>
    <row r="232" spans="1:20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  <c r="R232" s="551"/>
      <c r="S232" s="551"/>
      <c r="T232" s="551"/>
    </row>
    <row r="233" spans="1:20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  <c r="R233" s="551"/>
      <c r="S233" s="551"/>
      <c r="T233" s="551"/>
    </row>
    <row r="234" spans="1:20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  <c r="R234" s="551"/>
      <c r="S234" s="551"/>
      <c r="T234" s="551"/>
    </row>
    <row r="235" spans="1:20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  <c r="R235" s="551"/>
      <c r="S235" s="551"/>
      <c r="T235" s="551"/>
    </row>
    <row r="236" spans="1:20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  <c r="R236" s="551"/>
      <c r="S236" s="551"/>
      <c r="T236" s="551"/>
    </row>
    <row r="237" spans="1:20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  <c r="R237" s="551"/>
      <c r="S237" s="551"/>
      <c r="T237" s="551"/>
    </row>
    <row r="238" spans="1:20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  <c r="R238" s="551"/>
      <c r="S238" s="551"/>
      <c r="T238" s="551"/>
    </row>
    <row r="239" spans="1:20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  <c r="R239" s="551"/>
      <c r="S239" s="551"/>
      <c r="T239" s="551"/>
    </row>
    <row r="240" spans="1:20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  <c r="R240" s="551"/>
      <c r="S240" s="551"/>
      <c r="T240" s="551"/>
    </row>
    <row r="241" spans="1:20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  <c r="R241" s="551"/>
      <c r="S241" s="551"/>
      <c r="T241" s="551"/>
    </row>
    <row r="242" spans="1:20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  <c r="R242" s="551"/>
      <c r="S242" s="551"/>
      <c r="T242" s="551"/>
    </row>
    <row r="243" spans="1:20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  <c r="R243" s="551"/>
      <c r="S243" s="551"/>
      <c r="T243" s="551"/>
    </row>
    <row r="244" spans="1:20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  <c r="R244" s="551"/>
      <c r="S244" s="551"/>
      <c r="T244" s="551"/>
    </row>
    <row r="245" spans="1:20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  <c r="R245" s="551"/>
      <c r="S245" s="551"/>
      <c r="T245" s="551"/>
    </row>
    <row r="246" spans="1:20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  <c r="R246" s="551"/>
      <c r="S246" s="551"/>
      <c r="T246" s="551"/>
    </row>
    <row r="247" spans="1:20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  <c r="R247" s="551"/>
      <c r="S247" s="551"/>
      <c r="T247" s="551"/>
    </row>
    <row r="248" spans="1:20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  <c r="R248" s="551"/>
      <c r="S248" s="551"/>
      <c r="T248" s="551"/>
    </row>
    <row r="249" spans="1:20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  <c r="R249" s="551"/>
      <c r="S249" s="551"/>
      <c r="T249" s="551"/>
    </row>
    <row r="250" spans="1:20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  <c r="R250" s="551"/>
      <c r="S250" s="551"/>
      <c r="T250" s="551"/>
    </row>
    <row r="251" spans="1:20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  <c r="R251" s="551"/>
      <c r="S251" s="551"/>
      <c r="T251" s="551"/>
    </row>
    <row r="252" spans="1:20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  <c r="R252" s="551"/>
      <c r="S252" s="551"/>
      <c r="T252" s="551"/>
    </row>
    <row r="253" spans="1:20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  <c r="R253" s="551"/>
      <c r="S253" s="551"/>
      <c r="T253" s="551"/>
    </row>
    <row r="254" spans="1:20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  <c r="R254" s="551"/>
      <c r="S254" s="551"/>
      <c r="T254" s="551"/>
    </row>
    <row r="255" spans="1:20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  <c r="R255" s="551"/>
      <c r="S255" s="551"/>
      <c r="T255" s="551"/>
    </row>
    <row r="256" spans="1:20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  <c r="R256" s="551"/>
      <c r="S256" s="551"/>
      <c r="T256" s="551"/>
    </row>
    <row r="257" spans="1:20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  <c r="R257" s="551"/>
      <c r="S257" s="551"/>
      <c r="T257" s="551"/>
    </row>
    <row r="258" spans="1:20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  <c r="R258" s="551"/>
      <c r="S258" s="551"/>
      <c r="T258" s="551"/>
    </row>
    <row r="259" spans="1:20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  <c r="R259" s="551"/>
      <c r="S259" s="551"/>
      <c r="T259" s="551"/>
    </row>
    <row r="260" spans="1:20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  <c r="R260" s="551"/>
      <c r="S260" s="551"/>
      <c r="T260" s="551"/>
    </row>
    <row r="261" spans="1:20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  <c r="R261" s="551"/>
      <c r="S261" s="551"/>
      <c r="T261" s="551"/>
    </row>
    <row r="262" spans="1:20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  <c r="R262" s="551"/>
      <c r="S262" s="551"/>
      <c r="T262" s="551"/>
    </row>
    <row r="263" spans="1:20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  <c r="R263" s="551"/>
      <c r="S263" s="551"/>
      <c r="T263" s="551"/>
    </row>
    <row r="264" spans="1:20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  <c r="R264" s="551"/>
      <c r="S264" s="551"/>
      <c r="T264" s="551"/>
    </row>
    <row r="265" spans="1:20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  <c r="R265" s="551"/>
      <c r="S265" s="551"/>
      <c r="T265" s="551"/>
    </row>
    <row r="266" spans="1:20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  <c r="R266" s="551"/>
      <c r="S266" s="551"/>
      <c r="T266" s="551"/>
    </row>
    <row r="267" spans="1:20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  <c r="R267" s="551"/>
      <c r="S267" s="551"/>
      <c r="T267" s="551"/>
    </row>
    <row r="268" spans="1:20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  <c r="R268" s="551"/>
      <c r="S268" s="551"/>
      <c r="T268" s="551"/>
    </row>
    <row r="269" spans="1:20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  <c r="R269" s="551"/>
      <c r="S269" s="551"/>
      <c r="T269" s="551"/>
    </row>
    <row r="270" spans="1:20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  <c r="R270" s="551"/>
      <c r="S270" s="551"/>
      <c r="T270" s="551"/>
    </row>
    <row r="271" spans="1:20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  <c r="R271" s="551"/>
      <c r="S271" s="551"/>
      <c r="T271" s="551"/>
    </row>
    <row r="272" spans="1:20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  <c r="R272" s="551"/>
      <c r="S272" s="551"/>
      <c r="T272" s="551"/>
    </row>
    <row r="273" spans="1:20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  <c r="R273" s="551"/>
      <c r="S273" s="551"/>
      <c r="T273" s="551"/>
    </row>
    <row r="274" spans="1:20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  <c r="R274" s="551"/>
      <c r="S274" s="551"/>
      <c r="T274" s="551"/>
    </row>
    <row r="275" spans="1:20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  <c r="R275" s="551"/>
      <c r="S275" s="551"/>
      <c r="T275" s="551"/>
    </row>
    <row r="276" spans="1:20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  <c r="R276" s="551"/>
      <c r="S276" s="551"/>
      <c r="T276" s="551"/>
    </row>
    <row r="277" spans="1:20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  <c r="R277" s="551"/>
      <c r="S277" s="551"/>
      <c r="T277" s="551"/>
    </row>
    <row r="278" spans="1:20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  <c r="R278" s="551"/>
      <c r="S278" s="551"/>
      <c r="T278" s="551"/>
    </row>
    <row r="279" spans="1:20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  <c r="R279" s="551"/>
      <c r="S279" s="551"/>
      <c r="T279" s="551"/>
    </row>
    <row r="280" spans="1:20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  <c r="R280" s="551"/>
      <c r="S280" s="551"/>
      <c r="T280" s="551"/>
    </row>
    <row r="281" spans="1:20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  <c r="R281" s="551"/>
      <c r="S281" s="551"/>
      <c r="T281" s="551"/>
    </row>
    <row r="282" spans="1:20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  <c r="R282" s="551"/>
      <c r="S282" s="551"/>
      <c r="T282" s="551"/>
    </row>
    <row r="283" spans="1:20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  <c r="R283" s="551"/>
      <c r="S283" s="551"/>
      <c r="T283" s="551"/>
    </row>
    <row r="284" spans="1:20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  <c r="R284" s="551"/>
      <c r="S284" s="551"/>
      <c r="T284" s="551"/>
    </row>
    <row r="285" spans="1:20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  <c r="R285" s="551"/>
      <c r="S285" s="551"/>
      <c r="T285" s="551"/>
    </row>
    <row r="286" spans="1:20" ht="12.75" thickBot="1" x14ac:dyDescent="0.3">
      <c r="A286" s="287"/>
      <c r="B286" s="287" t="s">
        <v>304</v>
      </c>
      <c r="C286" s="288">
        <f t="shared" si="368"/>
        <v>1084095</v>
      </c>
      <c r="D286" s="289">
        <f t="shared" ref="D286:O286" si="382">SUM(D283,D269,D230,D195,D187,D173,D75,D53)</f>
        <v>543182</v>
      </c>
      <c r="E286" s="377">
        <f t="shared" si="382"/>
        <v>0</v>
      </c>
      <c r="F286" s="408">
        <f t="shared" si="382"/>
        <v>543182</v>
      </c>
      <c r="G286" s="289">
        <f t="shared" si="382"/>
        <v>523725</v>
      </c>
      <c r="H286" s="291">
        <f t="shared" si="382"/>
        <v>0</v>
      </c>
      <c r="I286" s="292">
        <f t="shared" si="382"/>
        <v>523725</v>
      </c>
      <c r="J286" s="291">
        <f t="shared" si="382"/>
        <v>17188</v>
      </c>
      <c r="K286" s="290">
        <f t="shared" si="382"/>
        <v>0</v>
      </c>
      <c r="L286" s="292">
        <f t="shared" si="382"/>
        <v>17188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  <c r="R286" s="551"/>
      <c r="S286" s="551"/>
      <c r="T286" s="551"/>
    </row>
    <row r="287" spans="1:20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  <c r="R287" s="551"/>
      <c r="S287" s="551"/>
      <c r="T287" s="551"/>
    </row>
    <row r="288" spans="1:20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  <c r="R288" s="551"/>
      <c r="S288" s="551"/>
      <c r="T288" s="551"/>
    </row>
    <row r="289" spans="1:20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  <c r="R289" s="551"/>
      <c r="S289" s="551"/>
      <c r="T289" s="551"/>
    </row>
    <row r="290" spans="1:20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  <c r="R290" s="551"/>
      <c r="S290" s="551"/>
      <c r="T290" s="551"/>
    </row>
    <row r="291" spans="1:20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  <c r="R291" s="551"/>
      <c r="S291" s="551"/>
      <c r="T291" s="551"/>
    </row>
    <row r="292" spans="1:20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  <c r="R292" s="551"/>
      <c r="S292" s="551"/>
      <c r="T292" s="551"/>
    </row>
    <row r="293" spans="1:20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  <c r="R293" s="551"/>
      <c r="S293" s="551"/>
      <c r="T293" s="551"/>
    </row>
    <row r="294" spans="1:20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  <c r="R294" s="551"/>
      <c r="S294" s="551"/>
      <c r="T294" s="551"/>
    </row>
    <row r="295" spans="1:20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  <c r="R295" s="551"/>
      <c r="S295" s="551"/>
      <c r="T295" s="551"/>
    </row>
    <row r="296" spans="1:20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  <c r="R296" s="551"/>
      <c r="S296" s="551"/>
      <c r="T296" s="551"/>
    </row>
    <row r="297" spans="1:20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  <c r="R297" s="551"/>
      <c r="S297" s="551"/>
      <c r="T297" s="551"/>
    </row>
    <row r="298" spans="1:20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  <c r="R298" s="551"/>
      <c r="S298" s="551"/>
      <c r="T298" s="551"/>
    </row>
    <row r="299" spans="1:20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RL/4/51hv3W9itx0m0i2tzaaIcNAPjUNWpFGGGO7pTaYDwA9ruM5CId57xWSsl197Y4LMTH6MBC00Jo1rFy2gg==" saltValue="HrNMzPtxFoyIhfJO8lvEtQ==" spinCount="100000" sheet="1" objects="1" scenarios="1" formatCells="0" formatColumns="0" formatRows="0"/>
  <autoFilter ref="A18:P298">
    <filterColumn colId="2">
      <filters blank="1">
        <filter val="1 040"/>
        <filter val="1 054 891"/>
        <filter val="1 066 907"/>
        <filter val="1 084 095"/>
        <filter val="1 093"/>
        <filter val="1 339"/>
        <filter val="1 365"/>
        <filter val="1 659"/>
        <filter val="1 684"/>
        <filter val="1 840"/>
        <filter val="10 565"/>
        <filter val="101"/>
        <filter val="102"/>
        <filter val="11 744"/>
        <filter val="116 214"/>
        <filter val="128"/>
        <filter val="150"/>
        <filter val="16 648"/>
        <filter val="17 188"/>
        <filter val="178 899"/>
        <filter val="18 828"/>
        <filter val="2 138"/>
        <filter val="2 334"/>
        <filter val="2 600"/>
        <filter val="2 831"/>
        <filter val="200"/>
        <filter val="22 437"/>
        <filter val="23 450"/>
        <filter val="231 422"/>
        <filter val="25 135"/>
        <filter val="250"/>
        <filter val="252"/>
        <filter val="26"/>
        <filter val="28 164"/>
        <filter val="29 204"/>
        <filter val="3 037"/>
        <filter val="31 196"/>
        <filter val="327"/>
        <filter val="35 375"/>
        <filter val="4 153"/>
        <filter val="4 183"/>
        <filter val="4 680"/>
        <filter val="4 714"/>
        <filter val="48 899"/>
        <filter val="5 444"/>
        <filter val="50"/>
        <filter val="500"/>
        <filter val="52"/>
        <filter val="52 523"/>
        <filter val="528"/>
        <filter val="53"/>
        <filter val="570"/>
        <filter val="597"/>
        <filter val="6 081"/>
        <filter val="6 448"/>
        <filter val="63 062"/>
        <filter val="642 055"/>
        <filter val="655"/>
        <filter val="7 399"/>
        <filter val="7 479"/>
        <filter val="707 255"/>
        <filter val="76 785"/>
        <filter val="785"/>
        <filter val="8 475"/>
        <filter val="810"/>
        <filter val="85"/>
        <filter val="90 726"/>
        <filter val="938 677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123.pielikums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15"/>
  <sheetViews>
    <sheetView view="pageLayout" zoomScaleNormal="100" workbookViewId="0">
      <selection activeCell="S19" sqref="S19"/>
    </sheetView>
  </sheetViews>
  <sheetFormatPr defaultColWidth="9.140625"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549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24.75" customHeight="1" x14ac:dyDescent="0.25">
      <c r="A3" s="5" t="s">
        <v>2</v>
      </c>
      <c r="B3" s="6"/>
      <c r="C3" s="622" t="s">
        <v>550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551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552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553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7.75" customHeight="1" x14ac:dyDescent="0.25">
      <c r="A7" s="7" t="s">
        <v>10</v>
      </c>
      <c r="B7" s="8"/>
      <c r="C7" s="622" t="s">
        <v>554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555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556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 t="s">
        <v>557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20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20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20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20" s="27" customFormat="1" ht="12.75" thickBot="1" x14ac:dyDescent="0.3">
      <c r="A20" s="30"/>
      <c r="B20" s="31" t="s">
        <v>38</v>
      </c>
      <c r="C20" s="32">
        <f>F20+I20+L20+O20</f>
        <v>340771</v>
      </c>
      <c r="D20" s="33">
        <f>SUM(D21,D24,D25,D41,D43)</f>
        <v>314132</v>
      </c>
      <c r="E20" s="342">
        <f t="shared" ref="E20:F20" si="0">SUM(E21,E24,E25,E41,E43)</f>
        <v>84</v>
      </c>
      <c r="F20" s="381">
        <f t="shared" si="0"/>
        <v>314216</v>
      </c>
      <c r="G20" s="33">
        <f>SUM(G21,G24,G43)</f>
        <v>25299</v>
      </c>
      <c r="H20" s="35">
        <f t="shared" ref="H20:I20" si="1">SUM(H21,H24,H43)</f>
        <v>0</v>
      </c>
      <c r="I20" s="36">
        <f t="shared" si="1"/>
        <v>25299</v>
      </c>
      <c r="J20" s="35">
        <f>SUM(J21,J26,J43)</f>
        <v>1256</v>
      </c>
      <c r="K20" s="34">
        <f t="shared" ref="K20:L20" si="2">SUM(K21,K26,K43)</f>
        <v>0</v>
      </c>
      <c r="L20" s="36">
        <f t="shared" si="2"/>
        <v>1256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  <c r="R20" s="551"/>
      <c r="S20" s="551"/>
      <c r="T20" s="551"/>
    </row>
    <row r="21" spans="1:20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  <c r="R21" s="551"/>
      <c r="S21" s="551"/>
      <c r="T21" s="551"/>
    </row>
    <row r="22" spans="1:20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  <c r="R22" s="551"/>
      <c r="S22" s="551"/>
      <c r="T22" s="551"/>
    </row>
    <row r="23" spans="1:20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  <c r="R23" s="551"/>
      <c r="S23" s="551"/>
      <c r="T23" s="551"/>
    </row>
    <row r="24" spans="1:20" s="27" customFormat="1" ht="111" customHeight="1" thickTop="1" thickBot="1" x14ac:dyDescent="0.3">
      <c r="A24" s="64">
        <v>19300</v>
      </c>
      <c r="B24" s="64" t="s">
        <v>42</v>
      </c>
      <c r="C24" s="65">
        <f>F24+I24</f>
        <v>339515</v>
      </c>
      <c r="D24" s="66">
        <v>314132</v>
      </c>
      <c r="E24" s="346">
        <v>84</v>
      </c>
      <c r="F24" s="385">
        <f>D24+E24</f>
        <v>314216</v>
      </c>
      <c r="G24" s="66">
        <v>25299</v>
      </c>
      <c r="H24" s="67"/>
      <c r="I24" s="68">
        <f>G24+H24</f>
        <v>25299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547" t="s">
        <v>558</v>
      </c>
      <c r="R24" s="551"/>
      <c r="S24" s="551"/>
      <c r="T24" s="551"/>
    </row>
    <row r="25" spans="1:20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  <c r="R25" s="551"/>
      <c r="S25" s="551"/>
      <c r="T25" s="551"/>
    </row>
    <row r="26" spans="1:20" s="27" customFormat="1" ht="36.75" thickTop="1" x14ac:dyDescent="0.25">
      <c r="A26" s="75">
        <v>21300</v>
      </c>
      <c r="B26" s="75" t="s">
        <v>45</v>
      </c>
      <c r="C26" s="76">
        <f>L26</f>
        <v>1256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1256</v>
      </c>
      <c r="K26" s="85">
        <f t="shared" ref="K26:L26" si="9">SUM(K27,K31,K33,K36)</f>
        <v>0</v>
      </c>
      <c r="L26" s="204">
        <f t="shared" si="9"/>
        <v>1256</v>
      </c>
      <c r="M26" s="82" t="s">
        <v>43</v>
      </c>
      <c r="N26" s="81" t="s">
        <v>43</v>
      </c>
      <c r="O26" s="80" t="s">
        <v>43</v>
      </c>
      <c r="P26" s="83"/>
      <c r="R26" s="551"/>
      <c r="S26" s="551"/>
      <c r="T26" s="551"/>
    </row>
    <row r="27" spans="1:20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  <c r="R27" s="551"/>
      <c r="S27" s="551"/>
      <c r="T27" s="551"/>
    </row>
    <row r="28" spans="1:20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  <c r="R28" s="551"/>
      <c r="S28" s="551"/>
      <c r="T28" s="551"/>
    </row>
    <row r="29" spans="1:20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  <c r="R29" s="551"/>
      <c r="S29" s="551"/>
      <c r="T29" s="551"/>
    </row>
    <row r="30" spans="1:20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  <c r="R30" s="551"/>
      <c r="S30" s="551"/>
      <c r="T30" s="551"/>
    </row>
    <row r="31" spans="1:20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  <c r="R31" s="551"/>
      <c r="S31" s="551"/>
      <c r="T31" s="551"/>
    </row>
    <row r="32" spans="1:20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  <c r="R32" s="551"/>
      <c r="S32" s="551"/>
      <c r="T32" s="551"/>
    </row>
    <row r="33" spans="1:20" s="27" customFormat="1" hidden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  <c r="R33" s="551"/>
      <c r="S33" s="551"/>
      <c r="T33" s="551"/>
    </row>
    <row r="34" spans="1:20" hidden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  <c r="R34" s="551"/>
      <c r="S34" s="551"/>
      <c r="T34" s="551"/>
    </row>
    <row r="35" spans="1:20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  <c r="R35" s="551"/>
      <c r="S35" s="551"/>
      <c r="T35" s="551"/>
    </row>
    <row r="36" spans="1:20" s="27" customFormat="1" ht="25.5" customHeight="1" x14ac:dyDescent="0.25">
      <c r="A36" s="86">
        <v>21390</v>
      </c>
      <c r="B36" s="75" t="s">
        <v>55</v>
      </c>
      <c r="C36" s="76">
        <f t="shared" si="10"/>
        <v>1256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1256</v>
      </c>
      <c r="K36" s="85">
        <f t="shared" ref="K36:L36" si="14">SUM(K37:K40)</f>
        <v>0</v>
      </c>
      <c r="L36" s="204">
        <f t="shared" si="14"/>
        <v>1256</v>
      </c>
      <c r="M36" s="82" t="s">
        <v>43</v>
      </c>
      <c r="N36" s="81" t="s">
        <v>43</v>
      </c>
      <c r="O36" s="80" t="s">
        <v>43</v>
      </c>
      <c r="P36" s="83"/>
      <c r="R36" s="551"/>
      <c r="S36" s="551"/>
      <c r="T36" s="551"/>
    </row>
    <row r="37" spans="1:20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  <c r="R37" s="551"/>
      <c r="S37" s="551"/>
      <c r="T37" s="551"/>
    </row>
    <row r="38" spans="1:20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  <c r="R38" s="551"/>
      <c r="S38" s="551"/>
      <c r="T38" s="551"/>
    </row>
    <row r="39" spans="1:20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  <c r="R39" s="551"/>
      <c r="S39" s="551"/>
      <c r="T39" s="551"/>
    </row>
    <row r="40" spans="1:20" ht="24" x14ac:dyDescent="0.25">
      <c r="A40" s="118">
        <v>21399</v>
      </c>
      <c r="B40" s="119" t="s">
        <v>59</v>
      </c>
      <c r="C40" s="120">
        <f t="shared" si="10"/>
        <v>1256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>
        <v>1256</v>
      </c>
      <c r="K40" s="126"/>
      <c r="L40" s="392">
        <f>J40+K40</f>
        <v>1256</v>
      </c>
      <c r="M40" s="127" t="s">
        <v>43</v>
      </c>
      <c r="N40" s="122" t="s">
        <v>43</v>
      </c>
      <c r="O40" s="124" t="s">
        <v>43</v>
      </c>
      <c r="P40" s="128"/>
      <c r="R40" s="551"/>
      <c r="S40" s="551"/>
      <c r="T40" s="551"/>
    </row>
    <row r="41" spans="1:20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  <c r="R41" s="551"/>
      <c r="S41" s="551"/>
      <c r="T41" s="551"/>
    </row>
    <row r="42" spans="1:20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  <c r="R42" s="551"/>
      <c r="S42" s="551"/>
      <c r="T42" s="551"/>
    </row>
    <row r="43" spans="1:20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  <c r="R43" s="551"/>
      <c r="S43" s="551"/>
      <c r="T43" s="551"/>
    </row>
    <row r="44" spans="1:20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  <c r="R44" s="551"/>
      <c r="S44" s="551"/>
      <c r="T44" s="551"/>
    </row>
    <row r="45" spans="1:20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  <c r="R45" s="551"/>
      <c r="S45" s="551"/>
      <c r="T45" s="551"/>
    </row>
    <row r="46" spans="1:20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  <c r="R46" s="551"/>
      <c r="S46" s="551"/>
      <c r="T46" s="551"/>
    </row>
    <row r="47" spans="1:20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  <c r="R47" s="551"/>
      <c r="S47" s="551"/>
      <c r="T47" s="551"/>
    </row>
    <row r="48" spans="1:20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  <c r="R48" s="551"/>
      <c r="S48" s="551"/>
      <c r="T48" s="551"/>
    </row>
    <row r="49" spans="1:20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  <c r="R49" s="551"/>
      <c r="S49" s="551"/>
      <c r="T49" s="551"/>
    </row>
    <row r="50" spans="1:20" s="27" customFormat="1" ht="12.75" thickBot="1" x14ac:dyDescent="0.3">
      <c r="A50" s="173"/>
      <c r="B50" s="30" t="s">
        <v>68</v>
      </c>
      <c r="C50" s="174">
        <f t="shared" si="4"/>
        <v>340771</v>
      </c>
      <c r="D50" s="175">
        <f>SUM(D51,D283)</f>
        <v>314132</v>
      </c>
      <c r="E50" s="360">
        <f t="shared" ref="E50:F50" si="19">SUM(E51,E283)</f>
        <v>84</v>
      </c>
      <c r="F50" s="399">
        <f t="shared" si="19"/>
        <v>314216</v>
      </c>
      <c r="G50" s="175">
        <f>SUM(G51,G283)</f>
        <v>25299</v>
      </c>
      <c r="H50" s="177">
        <f t="shared" ref="H50:I50" si="20">SUM(H51,H283)</f>
        <v>0</v>
      </c>
      <c r="I50" s="178">
        <f t="shared" si="20"/>
        <v>25299</v>
      </c>
      <c r="J50" s="177">
        <f>SUM(J51,J283)</f>
        <v>1256</v>
      </c>
      <c r="K50" s="176">
        <f t="shared" ref="K50:L50" si="21">SUM(K51,K283)</f>
        <v>0</v>
      </c>
      <c r="L50" s="178">
        <f t="shared" si="21"/>
        <v>1256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  <c r="R50" s="551"/>
      <c r="S50" s="551"/>
      <c r="T50" s="551"/>
    </row>
    <row r="51" spans="1:20" s="27" customFormat="1" ht="36.75" thickTop="1" x14ac:dyDescent="0.25">
      <c r="A51" s="180"/>
      <c r="B51" s="181" t="s">
        <v>69</v>
      </c>
      <c r="C51" s="182">
        <f t="shared" si="4"/>
        <v>340771</v>
      </c>
      <c r="D51" s="183">
        <f>SUM(D52,D194)</f>
        <v>314132</v>
      </c>
      <c r="E51" s="361">
        <f t="shared" ref="E51:F51" si="23">SUM(E52,E194)</f>
        <v>84</v>
      </c>
      <c r="F51" s="400">
        <f t="shared" si="23"/>
        <v>314216</v>
      </c>
      <c r="G51" s="183">
        <f>SUM(G52,G194)</f>
        <v>25299</v>
      </c>
      <c r="H51" s="185">
        <f t="shared" ref="H51:I51" si="24">SUM(H52,H194)</f>
        <v>0</v>
      </c>
      <c r="I51" s="186">
        <f t="shared" si="24"/>
        <v>25299</v>
      </c>
      <c r="J51" s="185">
        <f>SUM(J52,J194)</f>
        <v>1256</v>
      </c>
      <c r="K51" s="184">
        <f t="shared" ref="K51:L51" si="25">SUM(K52,K194)</f>
        <v>0</v>
      </c>
      <c r="L51" s="186">
        <f t="shared" si="25"/>
        <v>1256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  <c r="R51" s="551"/>
      <c r="S51" s="551"/>
      <c r="T51" s="551"/>
    </row>
    <row r="52" spans="1:20" s="27" customFormat="1" ht="24" x14ac:dyDescent="0.25">
      <c r="A52" s="188"/>
      <c r="B52" s="20" t="s">
        <v>70</v>
      </c>
      <c r="C52" s="189">
        <f t="shared" si="4"/>
        <v>340141</v>
      </c>
      <c r="D52" s="190">
        <f>SUM(D53,D75,D173,D187)</f>
        <v>313502</v>
      </c>
      <c r="E52" s="362">
        <f t="shared" ref="E52:F52" si="27">SUM(E53,E75,E173,E187)</f>
        <v>84</v>
      </c>
      <c r="F52" s="401">
        <f t="shared" si="27"/>
        <v>313586</v>
      </c>
      <c r="G52" s="190">
        <f>SUM(G53,G75,G173,G187)</f>
        <v>25299</v>
      </c>
      <c r="H52" s="192">
        <f t="shared" ref="H52:I52" si="28">SUM(H53,H75,H173,H187)</f>
        <v>0</v>
      </c>
      <c r="I52" s="193">
        <f t="shared" si="28"/>
        <v>25299</v>
      </c>
      <c r="J52" s="192">
        <f>SUM(J53,J75,J173,J187)</f>
        <v>1256</v>
      </c>
      <c r="K52" s="191">
        <f t="shared" ref="K52:L52" si="29">SUM(K53,K75,K173,K187)</f>
        <v>0</v>
      </c>
      <c r="L52" s="193">
        <f t="shared" si="29"/>
        <v>1256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  <c r="R52" s="551"/>
      <c r="S52" s="551"/>
      <c r="T52" s="551"/>
    </row>
    <row r="53" spans="1:20" s="27" customFormat="1" x14ac:dyDescent="0.25">
      <c r="A53" s="195">
        <v>1000</v>
      </c>
      <c r="B53" s="195" t="s">
        <v>71</v>
      </c>
      <c r="C53" s="196">
        <f t="shared" si="4"/>
        <v>293268</v>
      </c>
      <c r="D53" s="197">
        <f>SUM(D54,D67)</f>
        <v>267969</v>
      </c>
      <c r="E53" s="363">
        <f t="shared" ref="E53:F53" si="31">SUM(E54,E67)</f>
        <v>0</v>
      </c>
      <c r="F53" s="402">
        <f t="shared" si="31"/>
        <v>267969</v>
      </c>
      <c r="G53" s="197">
        <f>SUM(G54,G67)</f>
        <v>25299</v>
      </c>
      <c r="H53" s="199">
        <f t="shared" ref="H53:I53" si="32">SUM(H54,H67)</f>
        <v>0</v>
      </c>
      <c r="I53" s="200">
        <f t="shared" si="32"/>
        <v>25299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  <c r="R53" s="551"/>
      <c r="S53" s="551"/>
      <c r="T53" s="551"/>
    </row>
    <row r="54" spans="1:20" x14ac:dyDescent="0.25">
      <c r="A54" s="75">
        <v>1100</v>
      </c>
      <c r="B54" s="202" t="s">
        <v>72</v>
      </c>
      <c r="C54" s="76">
        <f t="shared" si="4"/>
        <v>219889</v>
      </c>
      <c r="D54" s="203">
        <f>SUM(D55,D58,D66)</f>
        <v>199801</v>
      </c>
      <c r="E54" s="364">
        <f t="shared" ref="E54:F54" si="35">SUM(E55,E58,E66)</f>
        <v>0</v>
      </c>
      <c r="F54" s="386">
        <f t="shared" si="35"/>
        <v>199801</v>
      </c>
      <c r="G54" s="203">
        <f>SUM(G55,G58,G66)</f>
        <v>20088</v>
      </c>
      <c r="H54" s="84">
        <f t="shared" ref="H54:I54" si="36">SUM(H55,H58,H66)</f>
        <v>0</v>
      </c>
      <c r="I54" s="204">
        <f t="shared" si="36"/>
        <v>20088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  <c r="R54" s="551"/>
      <c r="S54" s="551"/>
      <c r="T54" s="551"/>
    </row>
    <row r="55" spans="1:20" x14ac:dyDescent="0.25">
      <c r="A55" s="209">
        <v>1110</v>
      </c>
      <c r="B55" s="154" t="s">
        <v>73</v>
      </c>
      <c r="C55" s="160">
        <f t="shared" si="4"/>
        <v>197707</v>
      </c>
      <c r="D55" s="210">
        <f>SUM(D56:D57)</f>
        <v>178159</v>
      </c>
      <c r="E55" s="365">
        <f t="shared" ref="E55:F55" si="39">SUM(E56:E57)</f>
        <v>0</v>
      </c>
      <c r="F55" s="403">
        <f t="shared" si="39"/>
        <v>178159</v>
      </c>
      <c r="G55" s="210">
        <f>SUM(G56:G57)</f>
        <v>19548</v>
      </c>
      <c r="H55" s="212">
        <f t="shared" ref="H55:I55" si="40">SUM(H56:H57)</f>
        <v>0</v>
      </c>
      <c r="I55" s="213">
        <f t="shared" si="40"/>
        <v>19548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  <c r="R55" s="551"/>
      <c r="S55" s="551"/>
      <c r="T55" s="551"/>
    </row>
    <row r="56" spans="1:20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  <c r="R56" s="551"/>
      <c r="S56" s="551"/>
      <c r="T56" s="551"/>
    </row>
    <row r="57" spans="1:20" ht="24" customHeight="1" x14ac:dyDescent="0.25">
      <c r="A57" s="56">
        <v>1119</v>
      </c>
      <c r="B57" s="97" t="s">
        <v>75</v>
      </c>
      <c r="C57" s="98">
        <f t="shared" si="4"/>
        <v>197707</v>
      </c>
      <c r="D57" s="219">
        <v>178159</v>
      </c>
      <c r="E57" s="367"/>
      <c r="F57" s="384">
        <f t="shared" si="43"/>
        <v>178159</v>
      </c>
      <c r="G57" s="219">
        <v>19548</v>
      </c>
      <c r="H57" s="103"/>
      <c r="I57" s="220">
        <f t="shared" si="44"/>
        <v>19548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  <c r="R57" s="551"/>
      <c r="S57" s="551"/>
      <c r="T57" s="551"/>
    </row>
    <row r="58" spans="1:20" x14ac:dyDescent="0.25">
      <c r="A58" s="223">
        <v>1140</v>
      </c>
      <c r="B58" s="97" t="s">
        <v>76</v>
      </c>
      <c r="C58" s="98">
        <f t="shared" si="4"/>
        <v>20757</v>
      </c>
      <c r="D58" s="224">
        <f>SUM(D59:D65)</f>
        <v>20217</v>
      </c>
      <c r="E58" s="368">
        <f t="shared" ref="E58:F58" si="46">SUM(E59:E65)</f>
        <v>0</v>
      </c>
      <c r="F58" s="384">
        <f t="shared" si="46"/>
        <v>20217</v>
      </c>
      <c r="G58" s="224">
        <f>SUM(G59:G65)</f>
        <v>540</v>
      </c>
      <c r="H58" s="226">
        <f t="shared" ref="H58:I58" si="47">SUM(H59:H65)</f>
        <v>0</v>
      </c>
      <c r="I58" s="220">
        <f t="shared" si="47"/>
        <v>540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  <c r="R58" s="551"/>
      <c r="S58" s="551"/>
      <c r="T58" s="551"/>
    </row>
    <row r="59" spans="1:20" x14ac:dyDescent="0.25">
      <c r="A59" s="56">
        <v>1141</v>
      </c>
      <c r="B59" s="97" t="s">
        <v>77</v>
      </c>
      <c r="C59" s="98">
        <f t="shared" si="4"/>
        <v>4153</v>
      </c>
      <c r="D59" s="219">
        <v>4153</v>
      </c>
      <c r="E59" s="367"/>
      <c r="F59" s="384">
        <f t="shared" ref="F59:F66" si="50">D59+E59</f>
        <v>4153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  <c r="R59" s="551"/>
      <c r="S59" s="551"/>
      <c r="T59" s="551"/>
    </row>
    <row r="60" spans="1:20" ht="24.75" customHeight="1" x14ac:dyDescent="0.25">
      <c r="A60" s="56">
        <v>1142</v>
      </c>
      <c r="B60" s="97" t="s">
        <v>78</v>
      </c>
      <c r="C60" s="98">
        <f t="shared" si="4"/>
        <v>1093</v>
      </c>
      <c r="D60" s="219">
        <v>1093</v>
      </c>
      <c r="E60" s="367"/>
      <c r="F60" s="384">
        <f t="shared" si="50"/>
        <v>1093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  <c r="R60" s="551"/>
      <c r="S60" s="551"/>
      <c r="T60" s="551"/>
    </row>
    <row r="61" spans="1:20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  <c r="R61" s="551"/>
      <c r="S61" s="551"/>
      <c r="T61" s="551"/>
    </row>
    <row r="62" spans="1:20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  <c r="R62" s="551"/>
      <c r="S62" s="551"/>
      <c r="T62" s="551"/>
    </row>
    <row r="63" spans="1:20" x14ac:dyDescent="0.25">
      <c r="A63" s="56">
        <v>1147</v>
      </c>
      <c r="B63" s="97" t="s">
        <v>81</v>
      </c>
      <c r="C63" s="98">
        <f t="shared" si="4"/>
        <v>2512</v>
      </c>
      <c r="D63" s="219">
        <v>2512</v>
      </c>
      <c r="E63" s="367"/>
      <c r="F63" s="384">
        <f t="shared" si="50"/>
        <v>2512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  <c r="R63" s="551"/>
      <c r="S63" s="551"/>
      <c r="T63" s="551"/>
    </row>
    <row r="64" spans="1:20" x14ac:dyDescent="0.25">
      <c r="A64" s="56">
        <v>1148</v>
      </c>
      <c r="B64" s="97" t="s">
        <v>82</v>
      </c>
      <c r="C64" s="98">
        <f t="shared" si="4"/>
        <v>12422</v>
      </c>
      <c r="D64" s="219">
        <v>12422</v>
      </c>
      <c r="E64" s="367"/>
      <c r="F64" s="384">
        <f t="shared" si="50"/>
        <v>12422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  <c r="R64" s="551"/>
      <c r="S64" s="551"/>
      <c r="T64" s="551"/>
    </row>
    <row r="65" spans="1:20" ht="24" customHeight="1" x14ac:dyDescent="0.25">
      <c r="A65" s="56">
        <v>1149</v>
      </c>
      <c r="B65" s="97" t="s">
        <v>83</v>
      </c>
      <c r="C65" s="98">
        <f>F65+I65+L65+O65</f>
        <v>577</v>
      </c>
      <c r="D65" s="219">
        <v>37</v>
      </c>
      <c r="E65" s="367"/>
      <c r="F65" s="384">
        <f t="shared" si="50"/>
        <v>37</v>
      </c>
      <c r="G65" s="219">
        <v>540</v>
      </c>
      <c r="H65" s="103"/>
      <c r="I65" s="220">
        <f t="shared" si="51"/>
        <v>540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  <c r="R65" s="551"/>
      <c r="S65" s="551"/>
      <c r="T65" s="551"/>
    </row>
    <row r="66" spans="1:20" ht="36" x14ac:dyDescent="0.25">
      <c r="A66" s="209">
        <v>1150</v>
      </c>
      <c r="B66" s="154" t="s">
        <v>84</v>
      </c>
      <c r="C66" s="160">
        <f>F66+I66+L66+O66</f>
        <v>1425</v>
      </c>
      <c r="D66" s="227">
        <v>1425</v>
      </c>
      <c r="E66" s="369"/>
      <c r="F66" s="403">
        <f t="shared" si="50"/>
        <v>1425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  <c r="R66" s="551"/>
      <c r="S66" s="551"/>
      <c r="T66" s="551"/>
    </row>
    <row r="67" spans="1:20" ht="24" x14ac:dyDescent="0.25">
      <c r="A67" s="75">
        <v>1200</v>
      </c>
      <c r="B67" s="202" t="s">
        <v>85</v>
      </c>
      <c r="C67" s="76">
        <f t="shared" si="4"/>
        <v>73379</v>
      </c>
      <c r="D67" s="203">
        <f>SUM(D68:D69)</f>
        <v>68168</v>
      </c>
      <c r="E67" s="364">
        <f t="shared" ref="E67:F67" si="54">SUM(E68:E69)</f>
        <v>0</v>
      </c>
      <c r="F67" s="386">
        <f t="shared" si="54"/>
        <v>68168</v>
      </c>
      <c r="G67" s="203">
        <f>SUM(G68:G69)</f>
        <v>5211</v>
      </c>
      <c r="H67" s="84">
        <f t="shared" ref="H67:I67" si="55">SUM(H68:H69)</f>
        <v>0</v>
      </c>
      <c r="I67" s="204">
        <f t="shared" si="55"/>
        <v>5211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  <c r="R67" s="551"/>
      <c r="S67" s="551"/>
      <c r="T67" s="551"/>
    </row>
    <row r="68" spans="1:20" ht="24" x14ac:dyDescent="0.25">
      <c r="A68" s="335">
        <v>1210</v>
      </c>
      <c r="B68" s="87" t="s">
        <v>86</v>
      </c>
      <c r="C68" s="88">
        <f t="shared" si="4"/>
        <v>55633</v>
      </c>
      <c r="D68" s="215">
        <v>50722</v>
      </c>
      <c r="E68" s="366"/>
      <c r="F68" s="404">
        <f>D68+E68</f>
        <v>50722</v>
      </c>
      <c r="G68" s="215">
        <v>4911</v>
      </c>
      <c r="H68" s="93"/>
      <c r="I68" s="216">
        <f>G68+H68</f>
        <v>4911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  <c r="R68" s="551"/>
      <c r="S68" s="551"/>
      <c r="T68" s="551"/>
    </row>
    <row r="69" spans="1:20" ht="24" x14ac:dyDescent="0.25">
      <c r="A69" s="223">
        <v>1220</v>
      </c>
      <c r="B69" s="97" t="s">
        <v>87</v>
      </c>
      <c r="C69" s="98">
        <f t="shared" si="4"/>
        <v>17746</v>
      </c>
      <c r="D69" s="224">
        <f>SUM(D70:D74)</f>
        <v>17446</v>
      </c>
      <c r="E69" s="368">
        <f t="shared" ref="E69:F69" si="58">SUM(E70:E74)</f>
        <v>0</v>
      </c>
      <c r="F69" s="384">
        <f t="shared" si="58"/>
        <v>17446</v>
      </c>
      <c r="G69" s="224">
        <f>SUM(G70:G74)</f>
        <v>300</v>
      </c>
      <c r="H69" s="226">
        <f t="shared" ref="H69:I69" si="59">SUM(H70:H74)</f>
        <v>0</v>
      </c>
      <c r="I69" s="220">
        <f t="shared" si="59"/>
        <v>300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  <c r="R69" s="551"/>
      <c r="S69" s="551"/>
      <c r="T69" s="551"/>
    </row>
    <row r="70" spans="1:20" ht="48" x14ac:dyDescent="0.25">
      <c r="A70" s="56">
        <v>1221</v>
      </c>
      <c r="B70" s="97" t="s">
        <v>88</v>
      </c>
      <c r="C70" s="98">
        <f t="shared" si="4"/>
        <v>11056</v>
      </c>
      <c r="D70" s="219">
        <v>10756</v>
      </c>
      <c r="E70" s="367"/>
      <c r="F70" s="384">
        <f t="shared" ref="F70:F74" si="62">D70+E70</f>
        <v>10756</v>
      </c>
      <c r="G70" s="219">
        <v>300</v>
      </c>
      <c r="H70" s="103"/>
      <c r="I70" s="220">
        <f t="shared" ref="I70:I74" si="63">G70+H70</f>
        <v>300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  <c r="R70" s="551"/>
      <c r="S70" s="551"/>
      <c r="T70" s="551"/>
    </row>
    <row r="71" spans="1:20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  <c r="R71" s="551"/>
      <c r="S71" s="551"/>
      <c r="T71" s="551"/>
    </row>
    <row r="72" spans="1:20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  <c r="R72" s="551"/>
      <c r="S72" s="551"/>
      <c r="T72" s="551"/>
    </row>
    <row r="73" spans="1:20" ht="36" x14ac:dyDescent="0.25">
      <c r="A73" s="56">
        <v>1227</v>
      </c>
      <c r="B73" s="97" t="s">
        <v>91</v>
      </c>
      <c r="C73" s="98">
        <f t="shared" si="4"/>
        <v>6190</v>
      </c>
      <c r="D73" s="219">
        <v>6190</v>
      </c>
      <c r="E73" s="367"/>
      <c r="F73" s="384">
        <f t="shared" si="62"/>
        <v>6190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  <c r="R73" s="551"/>
      <c r="S73" s="551"/>
      <c r="T73" s="551"/>
    </row>
    <row r="74" spans="1:20" ht="48" x14ac:dyDescent="0.25">
      <c r="A74" s="56">
        <v>1228</v>
      </c>
      <c r="B74" s="97" t="s">
        <v>92</v>
      </c>
      <c r="C74" s="98">
        <f t="shared" si="4"/>
        <v>500</v>
      </c>
      <c r="D74" s="219">
        <v>500</v>
      </c>
      <c r="E74" s="367"/>
      <c r="F74" s="384">
        <f t="shared" si="62"/>
        <v>500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  <c r="R74" s="551"/>
      <c r="S74" s="551"/>
      <c r="T74" s="551"/>
    </row>
    <row r="75" spans="1:20" x14ac:dyDescent="0.25">
      <c r="A75" s="195">
        <v>2000</v>
      </c>
      <c r="B75" s="195" t="s">
        <v>93</v>
      </c>
      <c r="C75" s="196">
        <f t="shared" si="4"/>
        <v>46873</v>
      </c>
      <c r="D75" s="197">
        <f>SUM(D76,D83,D130,D164,D165,D172)</f>
        <v>45533</v>
      </c>
      <c r="E75" s="363">
        <f t="shared" ref="E75:F75" si="66">SUM(E76,E83,E130,E164,E165,E172)</f>
        <v>84</v>
      </c>
      <c r="F75" s="402">
        <f t="shared" si="66"/>
        <v>45617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1256</v>
      </c>
      <c r="K75" s="198">
        <f t="shared" ref="K75:L75" si="68">SUM(K76,K83,K130,K164,K165,K172)</f>
        <v>0</v>
      </c>
      <c r="L75" s="200">
        <f t="shared" si="68"/>
        <v>1256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  <c r="R75" s="551"/>
      <c r="S75" s="551"/>
      <c r="T75" s="551"/>
    </row>
    <row r="76" spans="1:20" ht="24" x14ac:dyDescent="0.25">
      <c r="A76" s="75">
        <v>2100</v>
      </c>
      <c r="B76" s="202" t="s">
        <v>94</v>
      </c>
      <c r="C76" s="76">
        <f t="shared" si="4"/>
        <v>180</v>
      </c>
      <c r="D76" s="203">
        <f>SUM(D77,D80)</f>
        <v>180</v>
      </c>
      <c r="E76" s="364">
        <f t="shared" ref="E76:F76" si="70">SUM(E77,E80)</f>
        <v>0</v>
      </c>
      <c r="F76" s="386">
        <f t="shared" si="70"/>
        <v>180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  <c r="R76" s="551"/>
      <c r="S76" s="551"/>
      <c r="T76" s="551"/>
    </row>
    <row r="77" spans="1:20" ht="24" x14ac:dyDescent="0.25">
      <c r="A77" s="335">
        <v>2110</v>
      </c>
      <c r="B77" s="87" t="s">
        <v>95</v>
      </c>
      <c r="C77" s="88">
        <f t="shared" si="4"/>
        <v>180</v>
      </c>
      <c r="D77" s="233">
        <f>SUM(D78:D79)</f>
        <v>180</v>
      </c>
      <c r="E77" s="370">
        <f t="shared" ref="E77:F77" si="74">SUM(E78:E79)</f>
        <v>0</v>
      </c>
      <c r="F77" s="404">
        <f t="shared" si="74"/>
        <v>180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  <c r="R77" s="551"/>
      <c r="S77" s="551"/>
      <c r="T77" s="551"/>
    </row>
    <row r="78" spans="1:20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  <c r="R78" s="551"/>
      <c r="S78" s="551"/>
      <c r="T78" s="551"/>
    </row>
    <row r="79" spans="1:20" ht="24" x14ac:dyDescent="0.25">
      <c r="A79" s="56">
        <v>2112</v>
      </c>
      <c r="B79" s="97" t="s">
        <v>97</v>
      </c>
      <c r="C79" s="98">
        <f t="shared" si="4"/>
        <v>180</v>
      </c>
      <c r="D79" s="219">
        <v>180</v>
      </c>
      <c r="E79" s="367"/>
      <c r="F79" s="384">
        <f t="shared" si="78"/>
        <v>180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  <c r="R79" s="551"/>
      <c r="S79" s="551"/>
      <c r="T79" s="551"/>
    </row>
    <row r="80" spans="1:20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  <c r="R80" s="551"/>
      <c r="S80" s="551"/>
      <c r="T80" s="551"/>
    </row>
    <row r="81" spans="1:20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  <c r="R81" s="551"/>
      <c r="S81" s="551"/>
      <c r="T81" s="551"/>
    </row>
    <row r="82" spans="1:20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  <c r="R82" s="551"/>
      <c r="S82" s="551"/>
      <c r="T82" s="551"/>
    </row>
    <row r="83" spans="1:20" x14ac:dyDescent="0.25">
      <c r="A83" s="75">
        <v>2200</v>
      </c>
      <c r="B83" s="202" t="s">
        <v>99</v>
      </c>
      <c r="C83" s="76">
        <f t="shared" si="4"/>
        <v>23427</v>
      </c>
      <c r="D83" s="203">
        <f>SUM(D84,D89,D95,D103,D112,D116,D122,D128)</f>
        <v>23427</v>
      </c>
      <c r="E83" s="364">
        <f t="shared" ref="E83:F83" si="90">SUM(E84,E89,E95,E103,E112,E116,E122,E128)</f>
        <v>0</v>
      </c>
      <c r="F83" s="386">
        <f t="shared" si="90"/>
        <v>23427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  <c r="R83" s="551"/>
      <c r="S83" s="551"/>
      <c r="T83" s="551"/>
    </row>
    <row r="84" spans="1:20" ht="24" x14ac:dyDescent="0.25">
      <c r="A84" s="209">
        <v>2210</v>
      </c>
      <c r="B84" s="154" t="s">
        <v>100</v>
      </c>
      <c r="C84" s="160">
        <f t="shared" si="4"/>
        <v>584</v>
      </c>
      <c r="D84" s="210">
        <f>SUM(D85:D88)</f>
        <v>584</v>
      </c>
      <c r="E84" s="365">
        <f t="shared" ref="E84:F84" si="94">SUM(E85:E88)</f>
        <v>0</v>
      </c>
      <c r="F84" s="403">
        <f t="shared" si="94"/>
        <v>584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  <c r="R84" s="551"/>
      <c r="S84" s="551"/>
      <c r="T84" s="551"/>
    </row>
    <row r="85" spans="1:20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  <c r="R85" s="551"/>
      <c r="S85" s="551"/>
      <c r="T85" s="551"/>
    </row>
    <row r="86" spans="1:20" ht="36" x14ac:dyDescent="0.25">
      <c r="A86" s="56">
        <v>2212</v>
      </c>
      <c r="B86" s="97" t="s">
        <v>102</v>
      </c>
      <c r="C86" s="98">
        <f t="shared" si="98"/>
        <v>555</v>
      </c>
      <c r="D86" s="219">
        <v>555</v>
      </c>
      <c r="E86" s="367"/>
      <c r="F86" s="384">
        <f t="shared" si="99"/>
        <v>555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  <c r="R86" s="551"/>
      <c r="S86" s="551"/>
      <c r="T86" s="551"/>
    </row>
    <row r="87" spans="1:20" ht="24" hidden="1" x14ac:dyDescent="0.25">
      <c r="A87" s="56">
        <v>2214</v>
      </c>
      <c r="B87" s="97" t="s">
        <v>103</v>
      </c>
      <c r="C87" s="98">
        <f t="shared" si="98"/>
        <v>0</v>
      </c>
      <c r="D87" s="219"/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  <c r="R87" s="551"/>
      <c r="S87" s="551"/>
      <c r="T87" s="551"/>
    </row>
    <row r="88" spans="1:20" x14ac:dyDescent="0.25">
      <c r="A88" s="56">
        <v>2219</v>
      </c>
      <c r="B88" s="97" t="s">
        <v>104</v>
      </c>
      <c r="C88" s="98">
        <f t="shared" si="98"/>
        <v>29</v>
      </c>
      <c r="D88" s="219">
        <v>29</v>
      </c>
      <c r="E88" s="367"/>
      <c r="F88" s="384">
        <f t="shared" si="99"/>
        <v>29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  <c r="R88" s="551"/>
      <c r="S88" s="551"/>
      <c r="T88" s="551"/>
    </row>
    <row r="89" spans="1:20" ht="24" x14ac:dyDescent="0.25">
      <c r="A89" s="223">
        <v>2220</v>
      </c>
      <c r="B89" s="97" t="s">
        <v>105</v>
      </c>
      <c r="C89" s="98">
        <f t="shared" si="98"/>
        <v>17200</v>
      </c>
      <c r="D89" s="224">
        <f>SUM(D90:D94)</f>
        <v>17200</v>
      </c>
      <c r="E89" s="368">
        <f t="shared" ref="E89:F89" si="103">SUM(E90:E94)</f>
        <v>0</v>
      </c>
      <c r="F89" s="384">
        <f t="shared" si="103"/>
        <v>17200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  <c r="R89" s="551"/>
      <c r="S89" s="551"/>
      <c r="T89" s="551"/>
    </row>
    <row r="90" spans="1:20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  <c r="R90" s="551"/>
      <c r="S90" s="551"/>
      <c r="T90" s="551"/>
    </row>
    <row r="91" spans="1:20" x14ac:dyDescent="0.25">
      <c r="A91" s="56">
        <v>2222</v>
      </c>
      <c r="B91" s="97" t="s">
        <v>107</v>
      </c>
      <c r="C91" s="98">
        <f t="shared" si="98"/>
        <v>2619</v>
      </c>
      <c r="D91" s="219">
        <v>2619</v>
      </c>
      <c r="E91" s="367"/>
      <c r="F91" s="384">
        <f t="shared" si="107"/>
        <v>2619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  <c r="R91" s="551"/>
      <c r="S91" s="551"/>
      <c r="T91" s="551"/>
    </row>
    <row r="92" spans="1:20" x14ac:dyDescent="0.25">
      <c r="A92" s="56">
        <v>2223</v>
      </c>
      <c r="B92" s="97" t="s">
        <v>108</v>
      </c>
      <c r="C92" s="98">
        <f t="shared" si="98"/>
        <v>14211</v>
      </c>
      <c r="D92" s="219">
        <v>14211</v>
      </c>
      <c r="E92" s="367"/>
      <c r="F92" s="384">
        <f t="shared" si="107"/>
        <v>14211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  <c r="R92" s="551"/>
      <c r="S92" s="551"/>
      <c r="T92" s="551"/>
    </row>
    <row r="93" spans="1:20" ht="48" x14ac:dyDescent="0.25">
      <c r="A93" s="56">
        <v>2224</v>
      </c>
      <c r="B93" s="97" t="s">
        <v>109</v>
      </c>
      <c r="C93" s="98">
        <f t="shared" si="98"/>
        <v>370</v>
      </c>
      <c r="D93" s="219">
        <v>370</v>
      </c>
      <c r="E93" s="367"/>
      <c r="F93" s="384">
        <f t="shared" si="107"/>
        <v>370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  <c r="R93" s="551"/>
      <c r="S93" s="551"/>
      <c r="T93" s="551"/>
    </row>
    <row r="94" spans="1:20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  <c r="R94" s="551"/>
      <c r="S94" s="551"/>
      <c r="T94" s="551"/>
    </row>
    <row r="95" spans="1:20" ht="36" x14ac:dyDescent="0.25">
      <c r="A95" s="223">
        <v>2230</v>
      </c>
      <c r="B95" s="97" t="s">
        <v>111</v>
      </c>
      <c r="C95" s="98">
        <f t="shared" si="98"/>
        <v>863</v>
      </c>
      <c r="D95" s="224">
        <f>SUM(D96:D102)</f>
        <v>863</v>
      </c>
      <c r="E95" s="368">
        <f t="shared" ref="E95:F95" si="111">SUM(E96:E102)</f>
        <v>0</v>
      </c>
      <c r="F95" s="384">
        <f t="shared" si="111"/>
        <v>863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  <c r="R95" s="551"/>
      <c r="S95" s="551"/>
      <c r="T95" s="551"/>
    </row>
    <row r="96" spans="1:20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  <c r="R96" s="551"/>
      <c r="S96" s="551"/>
      <c r="T96" s="551"/>
    </row>
    <row r="97" spans="1:20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  <c r="R97" s="551"/>
      <c r="S97" s="551"/>
      <c r="T97" s="551"/>
    </row>
    <row r="98" spans="1:20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  <c r="R98" s="551"/>
      <c r="S98" s="551"/>
      <c r="T98" s="551"/>
    </row>
    <row r="99" spans="1:20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  <c r="R99" s="551"/>
      <c r="S99" s="551"/>
      <c r="T99" s="551"/>
    </row>
    <row r="100" spans="1:20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  <c r="R100" s="551"/>
      <c r="S100" s="551"/>
      <c r="T100" s="551"/>
    </row>
    <row r="101" spans="1:20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  <c r="R101" s="551"/>
      <c r="S101" s="551"/>
      <c r="T101" s="551"/>
    </row>
    <row r="102" spans="1:20" ht="24" x14ac:dyDescent="0.25">
      <c r="A102" s="56">
        <v>2239</v>
      </c>
      <c r="B102" s="97" t="s">
        <v>118</v>
      </c>
      <c r="C102" s="98">
        <f t="shared" si="98"/>
        <v>863</v>
      </c>
      <c r="D102" s="219">
        <v>863</v>
      </c>
      <c r="E102" s="367"/>
      <c r="F102" s="384">
        <f t="shared" si="115"/>
        <v>863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  <c r="R102" s="551"/>
      <c r="S102" s="551"/>
      <c r="T102" s="551"/>
    </row>
    <row r="103" spans="1:20" ht="36" x14ac:dyDescent="0.25">
      <c r="A103" s="223">
        <v>2240</v>
      </c>
      <c r="B103" s="97" t="s">
        <v>119</v>
      </c>
      <c r="C103" s="98">
        <f t="shared" si="98"/>
        <v>4498</v>
      </c>
      <c r="D103" s="224">
        <f>SUM(D104:D111)</f>
        <v>4498</v>
      </c>
      <c r="E103" s="368">
        <f t="shared" ref="E103:F103" si="119">SUM(E104:E111)</f>
        <v>0</v>
      </c>
      <c r="F103" s="384">
        <f t="shared" si="119"/>
        <v>4498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  <c r="R103" s="551"/>
      <c r="S103" s="551"/>
      <c r="T103" s="551"/>
    </row>
    <row r="104" spans="1:20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  <c r="R104" s="551"/>
      <c r="S104" s="551"/>
      <c r="T104" s="551"/>
    </row>
    <row r="105" spans="1:20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  <c r="R105" s="551"/>
      <c r="S105" s="551"/>
      <c r="T105" s="551"/>
    </row>
    <row r="106" spans="1:20" ht="24" x14ac:dyDescent="0.25">
      <c r="A106" s="56">
        <v>2243</v>
      </c>
      <c r="B106" s="97" t="s">
        <v>122</v>
      </c>
      <c r="C106" s="98">
        <f t="shared" si="98"/>
        <v>274</v>
      </c>
      <c r="D106" s="219">
        <v>274</v>
      </c>
      <c r="E106" s="367"/>
      <c r="F106" s="384">
        <f t="shared" si="123"/>
        <v>274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  <c r="R106" s="551"/>
      <c r="S106" s="551"/>
      <c r="T106" s="551"/>
    </row>
    <row r="107" spans="1:20" x14ac:dyDescent="0.25">
      <c r="A107" s="56">
        <v>2244</v>
      </c>
      <c r="B107" s="97" t="s">
        <v>123</v>
      </c>
      <c r="C107" s="98">
        <f t="shared" si="98"/>
        <v>4136</v>
      </c>
      <c r="D107" s="219">
        <v>4136</v>
      </c>
      <c r="E107" s="367"/>
      <c r="F107" s="384">
        <f t="shared" si="123"/>
        <v>4136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  <c r="R107" s="551"/>
      <c r="S107" s="551"/>
      <c r="T107" s="551"/>
    </row>
    <row r="108" spans="1:20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  <c r="R108" s="551"/>
      <c r="S108" s="551"/>
      <c r="T108" s="551"/>
    </row>
    <row r="109" spans="1:20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  <c r="R109" s="551"/>
      <c r="S109" s="551"/>
      <c r="T109" s="551"/>
    </row>
    <row r="110" spans="1:20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  <c r="R110" s="551"/>
      <c r="S110" s="551"/>
      <c r="T110" s="551"/>
    </row>
    <row r="111" spans="1:20" ht="24" x14ac:dyDescent="0.25">
      <c r="A111" s="56">
        <v>2249</v>
      </c>
      <c r="B111" s="97" t="s">
        <v>127</v>
      </c>
      <c r="C111" s="98">
        <f t="shared" si="98"/>
        <v>88</v>
      </c>
      <c r="D111" s="219">
        <v>88</v>
      </c>
      <c r="E111" s="367"/>
      <c r="F111" s="384">
        <f t="shared" si="123"/>
        <v>88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  <c r="R111" s="551"/>
      <c r="S111" s="551"/>
      <c r="T111" s="551"/>
    </row>
    <row r="112" spans="1:20" x14ac:dyDescent="0.25">
      <c r="A112" s="223">
        <v>2250</v>
      </c>
      <c r="B112" s="97" t="s">
        <v>128</v>
      </c>
      <c r="C112" s="98">
        <f t="shared" si="98"/>
        <v>166</v>
      </c>
      <c r="D112" s="224">
        <f>SUM(D113:D115)</f>
        <v>166</v>
      </c>
      <c r="E112" s="368">
        <f t="shared" ref="E112:F112" si="127">SUM(E113:E115)</f>
        <v>0</v>
      </c>
      <c r="F112" s="384">
        <f t="shared" si="127"/>
        <v>166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  <c r="R112" s="551"/>
      <c r="S112" s="551"/>
      <c r="T112" s="551"/>
    </row>
    <row r="113" spans="1:20" x14ac:dyDescent="0.25">
      <c r="A113" s="56">
        <v>2251</v>
      </c>
      <c r="B113" s="97" t="s">
        <v>129</v>
      </c>
      <c r="C113" s="98">
        <f t="shared" si="98"/>
        <v>166</v>
      </c>
      <c r="D113" s="219">
        <v>166</v>
      </c>
      <c r="E113" s="367"/>
      <c r="F113" s="384">
        <f t="shared" ref="F113:F115" si="131">D113+E113</f>
        <v>166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  <c r="R113" s="551"/>
      <c r="S113" s="551"/>
      <c r="T113" s="551"/>
    </row>
    <row r="114" spans="1:20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  <c r="R114" s="551"/>
      <c r="S114" s="551"/>
      <c r="T114" s="551"/>
    </row>
    <row r="115" spans="1:20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  <c r="R115" s="551"/>
      <c r="S115" s="551"/>
      <c r="T115" s="551"/>
    </row>
    <row r="116" spans="1:20" x14ac:dyDescent="0.25">
      <c r="A116" s="223">
        <v>2260</v>
      </c>
      <c r="B116" s="97" t="s">
        <v>132</v>
      </c>
      <c r="C116" s="98">
        <f t="shared" si="98"/>
        <v>26</v>
      </c>
      <c r="D116" s="224">
        <f>SUM(D117:D121)</f>
        <v>26</v>
      </c>
      <c r="E116" s="368">
        <f t="shared" ref="E116:F116" si="135">SUM(E117:E121)</f>
        <v>0</v>
      </c>
      <c r="F116" s="384">
        <f t="shared" si="135"/>
        <v>26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  <c r="R116" s="551"/>
      <c r="S116" s="551"/>
      <c r="T116" s="551"/>
    </row>
    <row r="117" spans="1:20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  <c r="R117" s="551"/>
      <c r="S117" s="551"/>
      <c r="T117" s="551"/>
    </row>
    <row r="118" spans="1:20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  <c r="R118" s="551"/>
      <c r="S118" s="551"/>
      <c r="T118" s="551"/>
    </row>
    <row r="119" spans="1:20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  <c r="R119" s="551"/>
      <c r="S119" s="551"/>
      <c r="T119" s="551"/>
    </row>
    <row r="120" spans="1:20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  <c r="R120" s="551"/>
      <c r="S120" s="551"/>
      <c r="T120" s="551"/>
    </row>
    <row r="121" spans="1:20" x14ac:dyDescent="0.25">
      <c r="A121" s="56">
        <v>2269</v>
      </c>
      <c r="B121" s="97" t="s">
        <v>137</v>
      </c>
      <c r="C121" s="98">
        <f t="shared" si="98"/>
        <v>26</v>
      </c>
      <c r="D121" s="219">
        <v>26</v>
      </c>
      <c r="E121" s="367"/>
      <c r="F121" s="384">
        <f t="shared" si="139"/>
        <v>26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  <c r="R121" s="551"/>
      <c r="S121" s="551"/>
      <c r="T121" s="551"/>
    </row>
    <row r="122" spans="1:20" x14ac:dyDescent="0.25">
      <c r="A122" s="223">
        <v>2270</v>
      </c>
      <c r="B122" s="97" t="s">
        <v>138</v>
      </c>
      <c r="C122" s="98">
        <f t="shared" si="98"/>
        <v>90</v>
      </c>
      <c r="D122" s="224">
        <f>SUM(D123:D127)</f>
        <v>90</v>
      </c>
      <c r="E122" s="368">
        <f t="shared" ref="E122:F122" si="143">SUM(E123:E127)</f>
        <v>0</v>
      </c>
      <c r="F122" s="384">
        <f t="shared" si="143"/>
        <v>90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  <c r="R122" s="551"/>
      <c r="S122" s="551"/>
      <c r="T122" s="551"/>
    </row>
    <row r="123" spans="1:20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  <c r="R123" s="551"/>
      <c r="S123" s="551"/>
      <c r="T123" s="551"/>
    </row>
    <row r="124" spans="1:20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  <c r="R124" s="551"/>
      <c r="S124" s="551"/>
      <c r="T124" s="551"/>
    </row>
    <row r="125" spans="1:20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  <c r="R125" s="551"/>
      <c r="S125" s="551"/>
      <c r="T125" s="551"/>
    </row>
    <row r="126" spans="1:20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  <c r="R126" s="551"/>
      <c r="S126" s="551"/>
      <c r="T126" s="551"/>
    </row>
    <row r="127" spans="1:20" ht="24" x14ac:dyDescent="0.25">
      <c r="A127" s="56">
        <v>2279</v>
      </c>
      <c r="B127" s="97" t="s">
        <v>143</v>
      </c>
      <c r="C127" s="98">
        <f t="shared" si="98"/>
        <v>90</v>
      </c>
      <c r="D127" s="219">
        <v>90</v>
      </c>
      <c r="E127" s="367"/>
      <c r="F127" s="384">
        <f t="shared" si="147"/>
        <v>90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  <c r="R127" s="551"/>
      <c r="S127" s="551"/>
      <c r="T127" s="551"/>
    </row>
    <row r="128" spans="1:20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  <c r="R128" s="551"/>
      <c r="S128" s="551"/>
      <c r="T128" s="551"/>
    </row>
    <row r="129" spans="1:20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  <c r="R129" s="551"/>
      <c r="S129" s="551"/>
      <c r="T129" s="551"/>
    </row>
    <row r="130" spans="1:20" ht="38.25" customHeight="1" x14ac:dyDescent="0.25">
      <c r="A130" s="75">
        <v>2300</v>
      </c>
      <c r="B130" s="202" t="s">
        <v>146</v>
      </c>
      <c r="C130" s="76">
        <f t="shared" si="98"/>
        <v>22927</v>
      </c>
      <c r="D130" s="203">
        <f>SUM(D131,D136,D140,D141,D144,D151,D159,D160,D163)</f>
        <v>21671</v>
      </c>
      <c r="E130" s="364">
        <f t="shared" ref="E130:F130" si="152">SUM(E131,E136,E140,E141,E144,E151,E159,E160,E163)</f>
        <v>0</v>
      </c>
      <c r="F130" s="386">
        <f t="shared" si="152"/>
        <v>21671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1256</v>
      </c>
      <c r="K130" s="85">
        <f t="shared" ref="K130:L130" si="154">SUM(K131,K136,K140,K141,K144,K151,K159,K160,K163)</f>
        <v>0</v>
      </c>
      <c r="L130" s="204">
        <f t="shared" si="154"/>
        <v>1256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  <c r="R130" s="551"/>
      <c r="S130" s="551"/>
      <c r="T130" s="551"/>
    </row>
    <row r="131" spans="1:20" ht="24" x14ac:dyDescent="0.25">
      <c r="A131" s="335">
        <v>2310</v>
      </c>
      <c r="B131" s="87" t="s">
        <v>147</v>
      </c>
      <c r="C131" s="88">
        <f t="shared" si="98"/>
        <v>1559</v>
      </c>
      <c r="D131" s="233">
        <f t="shared" ref="D131:O131" si="156">SUM(D132:D135)</f>
        <v>1559</v>
      </c>
      <c r="E131" s="370">
        <f t="shared" si="156"/>
        <v>0</v>
      </c>
      <c r="F131" s="404">
        <f t="shared" si="156"/>
        <v>1559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216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  <c r="R131" s="551"/>
      <c r="S131" s="551"/>
      <c r="T131" s="551"/>
    </row>
    <row r="132" spans="1:20" x14ac:dyDescent="0.25">
      <c r="A132" s="56">
        <v>2311</v>
      </c>
      <c r="B132" s="97" t="s">
        <v>148</v>
      </c>
      <c r="C132" s="98">
        <f t="shared" si="98"/>
        <v>521</v>
      </c>
      <c r="D132" s="219">
        <v>521</v>
      </c>
      <c r="E132" s="367"/>
      <c r="F132" s="384">
        <f t="shared" ref="F132:F135" si="157">D132+E132</f>
        <v>521</v>
      </c>
      <c r="G132" s="219"/>
      <c r="H132" s="103"/>
      <c r="I132" s="220">
        <f t="shared" ref="I132:I135" si="158">G132+H132</f>
        <v>0</v>
      </c>
      <c r="J132" s="103"/>
      <c r="K132" s="104"/>
      <c r="L132" s="220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  <c r="R132" s="551"/>
      <c r="S132" s="551"/>
      <c r="T132" s="551"/>
    </row>
    <row r="133" spans="1:20" x14ac:dyDescent="0.25">
      <c r="A133" s="56">
        <v>2312</v>
      </c>
      <c r="B133" s="97" t="s">
        <v>149</v>
      </c>
      <c r="C133" s="98">
        <f t="shared" si="98"/>
        <v>738</v>
      </c>
      <c r="D133" s="219">
        <v>738</v>
      </c>
      <c r="E133" s="367"/>
      <c r="F133" s="384">
        <f t="shared" si="157"/>
        <v>738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  <c r="R133" s="551"/>
      <c r="S133" s="551"/>
      <c r="T133" s="551"/>
    </row>
    <row r="134" spans="1:20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  <c r="R134" s="551"/>
      <c r="S134" s="551"/>
      <c r="T134" s="551"/>
    </row>
    <row r="135" spans="1:20" ht="36" customHeight="1" x14ac:dyDescent="0.25">
      <c r="A135" s="56">
        <v>2314</v>
      </c>
      <c r="B135" s="97" t="s">
        <v>151</v>
      </c>
      <c r="C135" s="98">
        <f t="shared" si="98"/>
        <v>300</v>
      </c>
      <c r="D135" s="219">
        <v>300</v>
      </c>
      <c r="E135" s="367"/>
      <c r="F135" s="384">
        <f t="shared" si="157"/>
        <v>300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  <c r="R135" s="551"/>
      <c r="S135" s="551"/>
      <c r="T135" s="551"/>
    </row>
    <row r="136" spans="1:20" x14ac:dyDescent="0.25">
      <c r="A136" s="223">
        <v>2320</v>
      </c>
      <c r="B136" s="97" t="s">
        <v>152</v>
      </c>
      <c r="C136" s="98">
        <f t="shared" si="98"/>
        <v>16261</v>
      </c>
      <c r="D136" s="224">
        <f>SUM(D137:D139)</f>
        <v>16261</v>
      </c>
      <c r="E136" s="368">
        <f t="shared" ref="E136:F136" si="161">SUM(E137:E139)</f>
        <v>0</v>
      </c>
      <c r="F136" s="384">
        <f t="shared" si="161"/>
        <v>16261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220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  <c r="R136" s="551"/>
      <c r="S136" s="551"/>
      <c r="T136" s="551"/>
    </row>
    <row r="137" spans="1:20" x14ac:dyDescent="0.25">
      <c r="A137" s="56">
        <v>2321</v>
      </c>
      <c r="B137" s="97" t="s">
        <v>153</v>
      </c>
      <c r="C137" s="98">
        <f t="shared" si="98"/>
        <v>16194</v>
      </c>
      <c r="D137" s="219">
        <v>16194</v>
      </c>
      <c r="E137" s="367"/>
      <c r="F137" s="384">
        <f t="shared" ref="F137:F140" si="165">D137+E137</f>
        <v>16194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  <c r="R137" s="551"/>
      <c r="S137" s="551"/>
      <c r="T137" s="551"/>
    </row>
    <row r="138" spans="1:20" x14ac:dyDescent="0.25">
      <c r="A138" s="56">
        <v>2322</v>
      </c>
      <c r="B138" s="97" t="s">
        <v>154</v>
      </c>
      <c r="C138" s="98">
        <f t="shared" si="98"/>
        <v>67</v>
      </c>
      <c r="D138" s="219">
        <v>67</v>
      </c>
      <c r="E138" s="367"/>
      <c r="F138" s="384">
        <f t="shared" si="165"/>
        <v>67</v>
      </c>
      <c r="G138" s="219"/>
      <c r="H138" s="103"/>
      <c r="I138" s="220">
        <f t="shared" si="166"/>
        <v>0</v>
      </c>
      <c r="J138" s="103"/>
      <c r="K138" s="104"/>
      <c r="L138" s="220">
        <f t="shared" si="167"/>
        <v>0</v>
      </c>
      <c r="M138" s="221"/>
      <c r="N138" s="104"/>
      <c r="O138" s="220">
        <f t="shared" si="168"/>
        <v>0</v>
      </c>
      <c r="P138" s="222"/>
      <c r="R138" s="551"/>
      <c r="S138" s="551"/>
      <c r="T138" s="551"/>
    </row>
    <row r="139" spans="1:20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  <c r="R139" s="551"/>
      <c r="S139" s="551"/>
      <c r="T139" s="551"/>
    </row>
    <row r="140" spans="1:20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  <c r="R140" s="551"/>
      <c r="S140" s="551"/>
      <c r="T140" s="551"/>
    </row>
    <row r="141" spans="1:20" ht="48" x14ac:dyDescent="0.25">
      <c r="A141" s="223">
        <v>2340</v>
      </c>
      <c r="B141" s="97" t="s">
        <v>157</v>
      </c>
      <c r="C141" s="98">
        <f t="shared" si="98"/>
        <v>80</v>
      </c>
      <c r="D141" s="224">
        <f>SUM(D142:D143)</f>
        <v>80</v>
      </c>
      <c r="E141" s="368">
        <f t="shared" ref="E141:F141" si="169">SUM(E142:E143)</f>
        <v>0</v>
      </c>
      <c r="F141" s="384">
        <f t="shared" si="169"/>
        <v>80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  <c r="R141" s="551"/>
      <c r="S141" s="551"/>
      <c r="T141" s="551"/>
    </row>
    <row r="142" spans="1:20" x14ac:dyDescent="0.25">
      <c r="A142" s="56">
        <v>2341</v>
      </c>
      <c r="B142" s="97" t="s">
        <v>158</v>
      </c>
      <c r="C142" s="98">
        <f t="shared" si="98"/>
        <v>80</v>
      </c>
      <c r="D142" s="219">
        <v>80</v>
      </c>
      <c r="E142" s="367"/>
      <c r="F142" s="384">
        <f t="shared" ref="F142:F143" si="173">D142+E142</f>
        <v>80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  <c r="R142" s="551"/>
      <c r="S142" s="551"/>
      <c r="T142" s="551"/>
    </row>
    <row r="143" spans="1:20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  <c r="R143" s="551"/>
      <c r="S143" s="551"/>
      <c r="T143" s="551"/>
    </row>
    <row r="144" spans="1:20" ht="24" x14ac:dyDescent="0.25">
      <c r="A144" s="209">
        <v>2350</v>
      </c>
      <c r="B144" s="154" t="s">
        <v>160</v>
      </c>
      <c r="C144" s="160">
        <f t="shared" si="98"/>
        <v>2187</v>
      </c>
      <c r="D144" s="210">
        <f>SUM(D145:D150)</f>
        <v>2187</v>
      </c>
      <c r="E144" s="365">
        <f t="shared" ref="E144:F144" si="177">SUM(E145:E150)</f>
        <v>0</v>
      </c>
      <c r="F144" s="403">
        <f t="shared" si="177"/>
        <v>2187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21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  <c r="R144" s="551"/>
      <c r="S144" s="551"/>
      <c r="T144" s="551"/>
    </row>
    <row r="145" spans="1:20" x14ac:dyDescent="0.25">
      <c r="A145" s="47">
        <v>2351</v>
      </c>
      <c r="B145" s="87" t="s">
        <v>161</v>
      </c>
      <c r="C145" s="88">
        <f t="shared" si="98"/>
        <v>80</v>
      </c>
      <c r="D145" s="215">
        <v>80</v>
      </c>
      <c r="E145" s="366"/>
      <c r="F145" s="404">
        <f t="shared" ref="F145:F150" si="181">D145+E145</f>
        <v>80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  <c r="R145" s="551"/>
      <c r="S145" s="551"/>
      <c r="T145" s="551"/>
    </row>
    <row r="146" spans="1:20" x14ac:dyDescent="0.25">
      <c r="A146" s="56">
        <v>2352</v>
      </c>
      <c r="B146" s="97" t="s">
        <v>162</v>
      </c>
      <c r="C146" s="98">
        <f t="shared" si="98"/>
        <v>2022</v>
      </c>
      <c r="D146" s="219">
        <v>2022</v>
      </c>
      <c r="E146" s="367"/>
      <c r="F146" s="384">
        <f t="shared" si="181"/>
        <v>2022</v>
      </c>
      <c r="G146" s="219"/>
      <c r="H146" s="103"/>
      <c r="I146" s="220">
        <f t="shared" si="182"/>
        <v>0</v>
      </c>
      <c r="J146" s="103"/>
      <c r="K146" s="104"/>
      <c r="L146" s="220">
        <f t="shared" si="183"/>
        <v>0</v>
      </c>
      <c r="M146" s="221"/>
      <c r="N146" s="104"/>
      <c r="O146" s="220">
        <f t="shared" si="184"/>
        <v>0</v>
      </c>
      <c r="P146" s="222"/>
      <c r="R146" s="551"/>
      <c r="S146" s="551"/>
      <c r="T146" s="551"/>
    </row>
    <row r="147" spans="1:20" ht="24" x14ac:dyDescent="0.25">
      <c r="A147" s="56">
        <v>2353</v>
      </c>
      <c r="B147" s="97" t="s">
        <v>163</v>
      </c>
      <c r="C147" s="98">
        <f t="shared" si="98"/>
        <v>85</v>
      </c>
      <c r="D147" s="219">
        <v>85</v>
      </c>
      <c r="E147" s="367"/>
      <c r="F147" s="384">
        <f t="shared" si="181"/>
        <v>85</v>
      </c>
      <c r="G147" s="219"/>
      <c r="H147" s="103"/>
      <c r="I147" s="220">
        <f t="shared" si="182"/>
        <v>0</v>
      </c>
      <c r="J147" s="103"/>
      <c r="K147" s="104"/>
      <c r="L147" s="220">
        <f t="shared" si="183"/>
        <v>0</v>
      </c>
      <c r="M147" s="221"/>
      <c r="N147" s="104"/>
      <c r="O147" s="220">
        <f t="shared" si="184"/>
        <v>0</v>
      </c>
      <c r="P147" s="222"/>
      <c r="R147" s="551"/>
      <c r="S147" s="551"/>
      <c r="T147" s="551"/>
    </row>
    <row r="148" spans="1:20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220">
        <f t="shared" si="183"/>
        <v>0</v>
      </c>
      <c r="M148" s="221"/>
      <c r="N148" s="104"/>
      <c r="O148" s="220">
        <f t="shared" si="184"/>
        <v>0</v>
      </c>
      <c r="P148" s="222"/>
      <c r="R148" s="551"/>
      <c r="S148" s="551"/>
      <c r="T148" s="551"/>
    </row>
    <row r="149" spans="1:20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/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  <c r="R149" s="551"/>
      <c r="S149" s="551"/>
      <c r="T149" s="551"/>
    </row>
    <row r="150" spans="1:20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  <c r="R150" s="551"/>
      <c r="S150" s="551"/>
      <c r="T150" s="551"/>
    </row>
    <row r="151" spans="1:20" ht="24.75" customHeight="1" x14ac:dyDescent="0.25">
      <c r="A151" s="223">
        <v>2360</v>
      </c>
      <c r="B151" s="97" t="s">
        <v>167</v>
      </c>
      <c r="C151" s="98">
        <f t="shared" si="185"/>
        <v>1457</v>
      </c>
      <c r="D151" s="224">
        <f>SUM(D152:D158)</f>
        <v>201</v>
      </c>
      <c r="E151" s="368">
        <f t="shared" ref="E151:F151" si="186">SUM(E152:E158)</f>
        <v>0</v>
      </c>
      <c r="F151" s="384">
        <f t="shared" si="186"/>
        <v>201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1256</v>
      </c>
      <c r="K151" s="225">
        <f t="shared" ref="K151:L151" si="188">SUM(K152:K158)</f>
        <v>0</v>
      </c>
      <c r="L151" s="220">
        <f t="shared" si="188"/>
        <v>1256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  <c r="R151" s="551"/>
      <c r="S151" s="551"/>
      <c r="T151" s="551"/>
    </row>
    <row r="152" spans="1:20" x14ac:dyDescent="0.25">
      <c r="A152" s="55">
        <v>2361</v>
      </c>
      <c r="B152" s="97" t="s">
        <v>168</v>
      </c>
      <c r="C152" s="98">
        <f t="shared" si="185"/>
        <v>122</v>
      </c>
      <c r="D152" s="219">
        <v>122</v>
      </c>
      <c r="E152" s="367"/>
      <c r="F152" s="384">
        <f t="shared" ref="F152:F159" si="190">D152+E152</f>
        <v>122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  <c r="R152" s="551"/>
      <c r="S152" s="551"/>
      <c r="T152" s="551"/>
    </row>
    <row r="153" spans="1:20" ht="24" x14ac:dyDescent="0.25">
      <c r="A153" s="55">
        <v>2362</v>
      </c>
      <c r="B153" s="97" t="s">
        <v>169</v>
      </c>
      <c r="C153" s="98">
        <f t="shared" si="185"/>
        <v>79</v>
      </c>
      <c r="D153" s="219">
        <v>79</v>
      </c>
      <c r="E153" s="367"/>
      <c r="F153" s="384">
        <f t="shared" si="190"/>
        <v>79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  <c r="R153" s="551"/>
      <c r="S153" s="551"/>
      <c r="T153" s="551"/>
    </row>
    <row r="154" spans="1:20" x14ac:dyDescent="0.25">
      <c r="A154" s="55">
        <v>2363</v>
      </c>
      <c r="B154" s="97" t="s">
        <v>170</v>
      </c>
      <c r="C154" s="98">
        <f t="shared" si="185"/>
        <v>1256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>
        <v>1256</v>
      </c>
      <c r="K154" s="104"/>
      <c r="L154" s="220">
        <f t="shared" si="192"/>
        <v>1256</v>
      </c>
      <c r="M154" s="221"/>
      <c r="N154" s="104"/>
      <c r="O154" s="220">
        <f t="shared" si="193"/>
        <v>0</v>
      </c>
      <c r="P154" s="222"/>
      <c r="R154" s="551"/>
      <c r="S154" s="551"/>
      <c r="T154" s="551"/>
    </row>
    <row r="155" spans="1:20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  <c r="R155" s="551"/>
      <c r="S155" s="551"/>
      <c r="T155" s="551"/>
    </row>
    <row r="156" spans="1:20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  <c r="R156" s="551"/>
      <c r="S156" s="551"/>
      <c r="T156" s="551"/>
    </row>
    <row r="157" spans="1:20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  <c r="R157" s="551"/>
      <c r="S157" s="551"/>
      <c r="T157" s="551"/>
    </row>
    <row r="158" spans="1:20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  <c r="R158" s="551"/>
      <c r="S158" s="551"/>
      <c r="T158" s="551"/>
    </row>
    <row r="159" spans="1:20" x14ac:dyDescent="0.25">
      <c r="A159" s="209">
        <v>2370</v>
      </c>
      <c r="B159" s="154" t="s">
        <v>175</v>
      </c>
      <c r="C159" s="160">
        <f t="shared" si="185"/>
        <v>1383</v>
      </c>
      <c r="D159" s="227">
        <v>1383</v>
      </c>
      <c r="E159" s="369"/>
      <c r="F159" s="403">
        <f t="shared" si="190"/>
        <v>1383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  <c r="R159" s="551"/>
      <c r="S159" s="551"/>
      <c r="T159" s="551"/>
    </row>
    <row r="160" spans="1:20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  <c r="R160" s="551"/>
      <c r="S160" s="551"/>
      <c r="T160" s="551"/>
    </row>
    <row r="161" spans="1:20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  <c r="R161" s="551"/>
      <c r="S161" s="551"/>
      <c r="T161" s="551"/>
    </row>
    <row r="162" spans="1:20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  <c r="R162" s="551"/>
      <c r="S162" s="551"/>
      <c r="T162" s="551"/>
    </row>
    <row r="163" spans="1:20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  <c r="R163" s="551"/>
      <c r="S163" s="551"/>
      <c r="T163" s="551"/>
    </row>
    <row r="164" spans="1:20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  <c r="R164" s="551"/>
      <c r="S164" s="551"/>
      <c r="T164" s="551"/>
    </row>
    <row r="165" spans="1:20" ht="24" x14ac:dyDescent="0.25">
      <c r="A165" s="75">
        <v>2500</v>
      </c>
      <c r="B165" s="202" t="s">
        <v>181</v>
      </c>
      <c r="C165" s="76">
        <f t="shared" si="185"/>
        <v>339</v>
      </c>
      <c r="D165" s="203">
        <f>SUM(D166,D171)</f>
        <v>255</v>
      </c>
      <c r="E165" s="364">
        <f t="shared" ref="E165:O165" si="202">SUM(E166,E171)</f>
        <v>84</v>
      </c>
      <c r="F165" s="386">
        <f t="shared" si="202"/>
        <v>339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  <c r="R165" s="551"/>
      <c r="S165" s="551"/>
      <c r="T165" s="551"/>
    </row>
    <row r="166" spans="1:20" ht="16.5" customHeight="1" x14ac:dyDescent="0.25">
      <c r="A166" s="335">
        <v>2510</v>
      </c>
      <c r="B166" s="87" t="s">
        <v>182</v>
      </c>
      <c r="C166" s="88">
        <f t="shared" si="185"/>
        <v>339</v>
      </c>
      <c r="D166" s="233">
        <f>SUM(D167:D170)</f>
        <v>255</v>
      </c>
      <c r="E166" s="370">
        <f t="shared" ref="E166:O166" si="203">SUM(E167:E170)</f>
        <v>84</v>
      </c>
      <c r="F166" s="404">
        <f t="shared" si="203"/>
        <v>339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  <c r="R166" s="551"/>
      <c r="S166" s="551"/>
      <c r="T166" s="551"/>
    </row>
    <row r="167" spans="1:20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  <c r="R167" s="551"/>
      <c r="S167" s="551"/>
      <c r="T167" s="551"/>
    </row>
    <row r="168" spans="1:20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  <c r="R168" s="551"/>
      <c r="S168" s="551"/>
      <c r="T168" s="551"/>
    </row>
    <row r="169" spans="1:20" ht="124.5" customHeight="1" x14ac:dyDescent="0.25">
      <c r="A169" s="56">
        <v>2515</v>
      </c>
      <c r="B169" s="97" t="s">
        <v>185</v>
      </c>
      <c r="C169" s="98">
        <f t="shared" si="185"/>
        <v>339</v>
      </c>
      <c r="D169" s="219">
        <v>255</v>
      </c>
      <c r="E169" s="367">
        <v>84</v>
      </c>
      <c r="F169" s="384">
        <f t="shared" si="204"/>
        <v>339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547" t="s">
        <v>558</v>
      </c>
      <c r="R169" s="551"/>
      <c r="S169" s="551"/>
      <c r="T169" s="551"/>
    </row>
    <row r="170" spans="1:20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  <c r="R170" s="551"/>
      <c r="S170" s="551"/>
      <c r="T170" s="551"/>
    </row>
    <row r="171" spans="1:20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  <c r="R171" s="551"/>
      <c r="S171" s="551"/>
      <c r="T171" s="551"/>
    </row>
    <row r="172" spans="1:20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  <c r="R172" s="551"/>
      <c r="S172" s="551"/>
      <c r="T172" s="551"/>
    </row>
    <row r="173" spans="1:20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  <c r="R173" s="551"/>
      <c r="S173" s="551"/>
      <c r="T173" s="551"/>
    </row>
    <row r="174" spans="1:20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  <c r="R174" s="551"/>
      <c r="S174" s="551"/>
      <c r="T174" s="551"/>
    </row>
    <row r="175" spans="1:20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  <c r="R175" s="551"/>
      <c r="S175" s="551"/>
      <c r="T175" s="551"/>
    </row>
    <row r="176" spans="1:20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  <c r="R176" s="551"/>
      <c r="S176" s="551"/>
      <c r="T176" s="551"/>
    </row>
    <row r="177" spans="1:20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  <c r="R177" s="551"/>
      <c r="S177" s="551"/>
      <c r="T177" s="551"/>
    </row>
    <row r="178" spans="1:20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  <c r="R178" s="551"/>
      <c r="S178" s="551"/>
      <c r="T178" s="551"/>
    </row>
    <row r="179" spans="1:20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  <c r="R179" s="551"/>
      <c r="S179" s="551"/>
      <c r="T179" s="551"/>
    </row>
    <row r="180" spans="1:20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  <c r="R180" s="551"/>
      <c r="S180" s="551"/>
      <c r="T180" s="551"/>
    </row>
    <row r="181" spans="1:20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  <c r="R181" s="551"/>
      <c r="S181" s="551"/>
      <c r="T181" s="551"/>
    </row>
    <row r="182" spans="1:20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  <c r="R182" s="551"/>
      <c r="S182" s="551"/>
      <c r="T182" s="551"/>
    </row>
    <row r="183" spans="1:20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  <c r="R183" s="551"/>
      <c r="S183" s="551"/>
      <c r="T183" s="551"/>
    </row>
    <row r="184" spans="1:20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  <c r="R184" s="551"/>
      <c r="S184" s="551"/>
      <c r="T184" s="551"/>
    </row>
    <row r="185" spans="1:20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  <c r="R185" s="551"/>
      <c r="S185" s="551"/>
      <c r="T185" s="551"/>
    </row>
    <row r="186" spans="1:20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  <c r="R186" s="551"/>
      <c r="S186" s="551"/>
      <c r="T186" s="551"/>
    </row>
    <row r="187" spans="1:20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  <c r="R187" s="551"/>
      <c r="S187" s="551"/>
      <c r="T187" s="551"/>
    </row>
    <row r="188" spans="1:20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  <c r="R188" s="551"/>
      <c r="S188" s="551"/>
      <c r="T188" s="551"/>
    </row>
    <row r="189" spans="1:20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  <c r="R189" s="551"/>
      <c r="S189" s="551"/>
      <c r="T189" s="551"/>
    </row>
    <row r="190" spans="1:20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  <c r="R190" s="551"/>
      <c r="S190" s="551"/>
      <c r="T190" s="551"/>
    </row>
    <row r="191" spans="1:20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  <c r="R191" s="551"/>
      <c r="S191" s="551"/>
      <c r="T191" s="551"/>
    </row>
    <row r="192" spans="1:20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  <c r="R192" s="551"/>
      <c r="S192" s="551"/>
      <c r="T192" s="551"/>
    </row>
    <row r="193" spans="1:20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  <c r="R193" s="551"/>
      <c r="S193" s="551"/>
      <c r="T193" s="551"/>
    </row>
    <row r="194" spans="1:20" s="27" customFormat="1" ht="24" x14ac:dyDescent="0.25">
      <c r="A194" s="264"/>
      <c r="B194" s="21" t="s">
        <v>210</v>
      </c>
      <c r="C194" s="189">
        <f t="shared" si="185"/>
        <v>630</v>
      </c>
      <c r="D194" s="190">
        <f>SUM(D195,D230,D269)</f>
        <v>630</v>
      </c>
      <c r="E194" s="362">
        <f t="shared" ref="E194:F194" si="251">SUM(E195,E230,E269)</f>
        <v>0</v>
      </c>
      <c r="F194" s="401">
        <f t="shared" si="251"/>
        <v>630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193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  <c r="R194" s="551"/>
      <c r="S194" s="551"/>
      <c r="T194" s="551"/>
    </row>
    <row r="195" spans="1:20" x14ac:dyDescent="0.25">
      <c r="A195" s="195">
        <v>5000</v>
      </c>
      <c r="B195" s="195" t="s">
        <v>211</v>
      </c>
      <c r="C195" s="196">
        <f t="shared" si="185"/>
        <v>630</v>
      </c>
      <c r="D195" s="197">
        <f>D196+D204</f>
        <v>630</v>
      </c>
      <c r="E195" s="363">
        <f t="shared" ref="E195:F195" si="255">E196+E204</f>
        <v>0</v>
      </c>
      <c r="F195" s="402">
        <f t="shared" si="255"/>
        <v>630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200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  <c r="R195" s="551"/>
      <c r="S195" s="551"/>
      <c r="T195" s="551"/>
    </row>
    <row r="196" spans="1:20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364">
        <f t="shared" ref="E196:F196" si="259">E197+E198+E201+E202+E203</f>
        <v>0</v>
      </c>
      <c r="F196" s="386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  <c r="R196" s="551"/>
      <c r="S196" s="551"/>
      <c r="T196" s="551"/>
    </row>
    <row r="197" spans="1:20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  <c r="R197" s="551"/>
      <c r="S197" s="551"/>
      <c r="T197" s="551"/>
    </row>
    <row r="198" spans="1:20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  <c r="R198" s="551"/>
      <c r="S198" s="551"/>
      <c r="T198" s="551"/>
    </row>
    <row r="199" spans="1:20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  <c r="R199" s="551"/>
      <c r="S199" s="551"/>
      <c r="T199" s="551"/>
    </row>
    <row r="200" spans="1:20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  <c r="R200" s="551"/>
      <c r="S200" s="551"/>
      <c r="T200" s="551"/>
    </row>
    <row r="201" spans="1:20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  <c r="R201" s="551"/>
      <c r="S201" s="551"/>
      <c r="T201" s="551"/>
    </row>
    <row r="202" spans="1:20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  <c r="R202" s="551"/>
      <c r="S202" s="551"/>
      <c r="T202" s="551"/>
    </row>
    <row r="203" spans="1:20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  <c r="R203" s="551"/>
      <c r="S203" s="551"/>
      <c r="T203" s="551"/>
    </row>
    <row r="204" spans="1:20" x14ac:dyDescent="0.25">
      <c r="A204" s="75">
        <v>5200</v>
      </c>
      <c r="B204" s="202" t="s">
        <v>220</v>
      </c>
      <c r="C204" s="76">
        <f t="shared" si="185"/>
        <v>630</v>
      </c>
      <c r="D204" s="203">
        <f>D205+D215+D216+D225+D226+D227+D229</f>
        <v>630</v>
      </c>
      <c r="E204" s="364">
        <f t="shared" ref="E204:F204" si="271">E205+E215+E216+E225+E226+E227+E229</f>
        <v>0</v>
      </c>
      <c r="F204" s="386">
        <f t="shared" si="271"/>
        <v>630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20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  <c r="R204" s="551"/>
      <c r="S204" s="551"/>
      <c r="T204" s="551"/>
    </row>
    <row r="205" spans="1:20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  <c r="R205" s="551"/>
      <c r="S205" s="551"/>
      <c r="T205" s="551"/>
    </row>
    <row r="206" spans="1:20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  <c r="R206" s="551"/>
      <c r="S206" s="551"/>
      <c r="T206" s="551"/>
    </row>
    <row r="207" spans="1:20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  <c r="R207" s="551"/>
      <c r="S207" s="551"/>
      <c r="T207" s="551"/>
    </row>
    <row r="208" spans="1:20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  <c r="R208" s="551"/>
      <c r="S208" s="551"/>
      <c r="T208" s="551"/>
    </row>
    <row r="209" spans="1:20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  <c r="R209" s="551"/>
      <c r="S209" s="551"/>
      <c r="T209" s="551"/>
    </row>
    <row r="210" spans="1:20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  <c r="R210" s="551"/>
      <c r="S210" s="551"/>
      <c r="T210" s="551"/>
    </row>
    <row r="211" spans="1:20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  <c r="R211" s="551"/>
      <c r="S211" s="551"/>
      <c r="T211" s="551"/>
    </row>
    <row r="212" spans="1:20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  <c r="R212" s="551"/>
      <c r="S212" s="551"/>
      <c r="T212" s="551"/>
    </row>
    <row r="213" spans="1:20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  <c r="R213" s="551"/>
      <c r="S213" s="551"/>
      <c r="T213" s="551"/>
    </row>
    <row r="214" spans="1:20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  <c r="R214" s="551"/>
      <c r="S214" s="551"/>
      <c r="T214" s="551"/>
    </row>
    <row r="215" spans="1:20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  <c r="R215" s="551"/>
      <c r="S215" s="551"/>
      <c r="T215" s="551"/>
    </row>
    <row r="216" spans="1:20" x14ac:dyDescent="0.25">
      <c r="A216" s="223">
        <v>5230</v>
      </c>
      <c r="B216" s="97" t="s">
        <v>232</v>
      </c>
      <c r="C216" s="98">
        <f t="shared" si="283"/>
        <v>170</v>
      </c>
      <c r="D216" s="224">
        <f>SUM(D217:D224)</f>
        <v>170</v>
      </c>
      <c r="E216" s="368">
        <f t="shared" ref="E216:F216" si="284">SUM(E217:E224)</f>
        <v>0</v>
      </c>
      <c r="F216" s="384">
        <f t="shared" si="284"/>
        <v>170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220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  <c r="R216" s="551"/>
      <c r="S216" s="551"/>
      <c r="T216" s="551"/>
    </row>
    <row r="217" spans="1:20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  <c r="R217" s="551"/>
      <c r="S217" s="551"/>
      <c r="T217" s="551"/>
    </row>
    <row r="218" spans="1:20" hidden="1" x14ac:dyDescent="0.25">
      <c r="A218" s="56">
        <v>5232</v>
      </c>
      <c r="B218" s="97" t="s">
        <v>234</v>
      </c>
      <c r="C218" s="98">
        <f t="shared" si="283"/>
        <v>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  <c r="R218" s="551"/>
      <c r="S218" s="551"/>
      <c r="T218" s="551"/>
    </row>
    <row r="219" spans="1:20" x14ac:dyDescent="0.25">
      <c r="A219" s="56">
        <v>5233</v>
      </c>
      <c r="B219" s="97" t="s">
        <v>235</v>
      </c>
      <c r="C219" s="98">
        <f t="shared" si="283"/>
        <v>170</v>
      </c>
      <c r="D219" s="219">
        <v>170</v>
      </c>
      <c r="E219" s="367"/>
      <c r="F219" s="384">
        <f t="shared" si="288"/>
        <v>170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  <c r="R219" s="551"/>
      <c r="S219" s="551"/>
      <c r="T219" s="551"/>
    </row>
    <row r="220" spans="1:20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  <c r="R220" s="551"/>
      <c r="S220" s="551"/>
      <c r="T220" s="551"/>
    </row>
    <row r="221" spans="1:20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  <c r="R221" s="551"/>
      <c r="S221" s="551"/>
      <c r="T221" s="551"/>
    </row>
    <row r="222" spans="1:20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  <c r="R222" s="551"/>
      <c r="S222" s="551"/>
      <c r="T222" s="551"/>
    </row>
    <row r="223" spans="1:20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  <c r="R223" s="551"/>
      <c r="S223" s="551"/>
      <c r="T223" s="551"/>
    </row>
    <row r="224" spans="1:20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  <c r="R224" s="551"/>
      <c r="S224" s="551"/>
      <c r="T224" s="551"/>
    </row>
    <row r="225" spans="1:20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  <c r="R225" s="551"/>
      <c r="S225" s="551"/>
      <c r="T225" s="551"/>
    </row>
    <row r="226" spans="1:20" x14ac:dyDescent="0.25">
      <c r="A226" s="223">
        <v>5250</v>
      </c>
      <c r="B226" s="97" t="s">
        <v>242</v>
      </c>
      <c r="C226" s="98">
        <f t="shared" si="283"/>
        <v>460</v>
      </c>
      <c r="D226" s="219">
        <v>460</v>
      </c>
      <c r="E226" s="367"/>
      <c r="F226" s="384">
        <f t="shared" si="288"/>
        <v>460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  <c r="R226" s="551"/>
      <c r="S226" s="551"/>
      <c r="T226" s="551"/>
    </row>
    <row r="227" spans="1:20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  <c r="R227" s="551"/>
      <c r="S227" s="551"/>
      <c r="T227" s="551"/>
    </row>
    <row r="228" spans="1:20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  <c r="R228" s="551"/>
      <c r="S228" s="551"/>
      <c r="T228" s="551"/>
    </row>
    <row r="229" spans="1:20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  <c r="R229" s="551"/>
      <c r="S229" s="551"/>
      <c r="T229" s="551"/>
    </row>
    <row r="230" spans="1:20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  <c r="R230" s="551"/>
      <c r="S230" s="551"/>
      <c r="T230" s="551"/>
    </row>
    <row r="231" spans="1:20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  <c r="R231" s="551"/>
      <c r="S231" s="551"/>
      <c r="T231" s="551"/>
    </row>
    <row r="232" spans="1:20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  <c r="R232" s="551"/>
      <c r="S232" s="551"/>
      <c r="T232" s="551"/>
    </row>
    <row r="233" spans="1:20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  <c r="R233" s="551"/>
      <c r="S233" s="551"/>
      <c r="T233" s="551"/>
    </row>
    <row r="234" spans="1:20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  <c r="R234" s="551"/>
      <c r="S234" s="551"/>
      <c r="T234" s="551"/>
    </row>
    <row r="235" spans="1:20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  <c r="R235" s="551"/>
      <c r="S235" s="551"/>
      <c r="T235" s="551"/>
    </row>
    <row r="236" spans="1:20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  <c r="R236" s="551"/>
      <c r="S236" s="551"/>
      <c r="T236" s="551"/>
    </row>
    <row r="237" spans="1:20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  <c r="R237" s="551"/>
      <c r="S237" s="551"/>
      <c r="T237" s="551"/>
    </row>
    <row r="238" spans="1:20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  <c r="R238" s="551"/>
      <c r="S238" s="551"/>
      <c r="T238" s="551"/>
    </row>
    <row r="239" spans="1:20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  <c r="R239" s="551"/>
      <c r="S239" s="551"/>
      <c r="T239" s="551"/>
    </row>
    <row r="240" spans="1:20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  <c r="R240" s="551"/>
      <c r="S240" s="551"/>
      <c r="T240" s="551"/>
    </row>
    <row r="241" spans="1:20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  <c r="R241" s="551"/>
      <c r="S241" s="551"/>
      <c r="T241" s="551"/>
    </row>
    <row r="242" spans="1:20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  <c r="R242" s="551"/>
      <c r="S242" s="551"/>
      <c r="T242" s="551"/>
    </row>
    <row r="243" spans="1:20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  <c r="R243" s="551"/>
      <c r="S243" s="551"/>
      <c r="T243" s="551"/>
    </row>
    <row r="244" spans="1:20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  <c r="R244" s="551"/>
      <c r="S244" s="551"/>
      <c r="T244" s="551"/>
    </row>
    <row r="245" spans="1:20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  <c r="R245" s="551"/>
      <c r="S245" s="551"/>
      <c r="T245" s="551"/>
    </row>
    <row r="246" spans="1:20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  <c r="R246" s="551"/>
      <c r="S246" s="551"/>
      <c r="T246" s="551"/>
    </row>
    <row r="247" spans="1:20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  <c r="R247" s="551"/>
      <c r="S247" s="551"/>
      <c r="T247" s="551"/>
    </row>
    <row r="248" spans="1:20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  <c r="R248" s="551"/>
      <c r="S248" s="551"/>
      <c r="T248" s="551"/>
    </row>
    <row r="249" spans="1:20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  <c r="R249" s="551"/>
      <c r="S249" s="551"/>
      <c r="T249" s="551"/>
    </row>
    <row r="250" spans="1:20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  <c r="R250" s="551"/>
      <c r="S250" s="551"/>
      <c r="T250" s="551"/>
    </row>
    <row r="251" spans="1:20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  <c r="R251" s="551"/>
      <c r="S251" s="551"/>
      <c r="T251" s="551"/>
    </row>
    <row r="252" spans="1:20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  <c r="R252" s="551"/>
      <c r="S252" s="551"/>
      <c r="T252" s="551"/>
    </row>
    <row r="253" spans="1:20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  <c r="R253" s="551"/>
      <c r="S253" s="551"/>
      <c r="T253" s="551"/>
    </row>
    <row r="254" spans="1:20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  <c r="R254" s="551"/>
      <c r="S254" s="551"/>
      <c r="T254" s="551"/>
    </row>
    <row r="255" spans="1:20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  <c r="R255" s="551"/>
      <c r="S255" s="551"/>
      <c r="T255" s="551"/>
    </row>
    <row r="256" spans="1:20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  <c r="R256" s="551"/>
      <c r="S256" s="551"/>
      <c r="T256" s="551"/>
    </row>
    <row r="257" spans="1:20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  <c r="R257" s="551"/>
      <c r="S257" s="551"/>
      <c r="T257" s="551"/>
    </row>
    <row r="258" spans="1:20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  <c r="R258" s="551"/>
      <c r="S258" s="551"/>
      <c r="T258" s="551"/>
    </row>
    <row r="259" spans="1:20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  <c r="R259" s="551"/>
      <c r="S259" s="551"/>
      <c r="T259" s="551"/>
    </row>
    <row r="260" spans="1:20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  <c r="R260" s="551"/>
      <c r="S260" s="551"/>
      <c r="T260" s="551"/>
    </row>
    <row r="261" spans="1:20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  <c r="R261" s="551"/>
      <c r="S261" s="551"/>
      <c r="T261" s="551"/>
    </row>
    <row r="262" spans="1:20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  <c r="R262" s="551"/>
      <c r="S262" s="551"/>
      <c r="T262" s="551"/>
    </row>
    <row r="263" spans="1:20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  <c r="R263" s="551"/>
      <c r="S263" s="551"/>
      <c r="T263" s="551"/>
    </row>
    <row r="264" spans="1:20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  <c r="R264" s="551"/>
      <c r="S264" s="551"/>
      <c r="T264" s="551"/>
    </row>
    <row r="265" spans="1:20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  <c r="R265" s="551"/>
      <c r="S265" s="551"/>
      <c r="T265" s="551"/>
    </row>
    <row r="266" spans="1:20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  <c r="R266" s="551"/>
      <c r="S266" s="551"/>
      <c r="T266" s="551"/>
    </row>
    <row r="267" spans="1:20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  <c r="R267" s="551"/>
      <c r="S267" s="551"/>
      <c r="T267" s="551"/>
    </row>
    <row r="268" spans="1:20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  <c r="R268" s="551"/>
      <c r="S268" s="551"/>
      <c r="T268" s="551"/>
    </row>
    <row r="269" spans="1:20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  <c r="R269" s="551"/>
      <c r="S269" s="551"/>
      <c r="T269" s="551"/>
    </row>
    <row r="270" spans="1:20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  <c r="R270" s="551"/>
      <c r="S270" s="551"/>
      <c r="T270" s="551"/>
    </row>
    <row r="271" spans="1:20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  <c r="R271" s="551"/>
      <c r="S271" s="551"/>
      <c r="T271" s="551"/>
    </row>
    <row r="272" spans="1:20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  <c r="R272" s="551"/>
      <c r="S272" s="551"/>
      <c r="T272" s="551"/>
    </row>
    <row r="273" spans="1:20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  <c r="R273" s="551"/>
      <c r="S273" s="551"/>
      <c r="T273" s="551"/>
    </row>
    <row r="274" spans="1:20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  <c r="R274" s="551"/>
      <c r="S274" s="551"/>
      <c r="T274" s="551"/>
    </row>
    <row r="275" spans="1:20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  <c r="R275" s="551"/>
      <c r="S275" s="551"/>
      <c r="T275" s="551"/>
    </row>
    <row r="276" spans="1:20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  <c r="R276" s="551"/>
      <c r="S276" s="551"/>
      <c r="T276" s="551"/>
    </row>
    <row r="277" spans="1:20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  <c r="R277" s="551"/>
      <c r="S277" s="551"/>
      <c r="T277" s="551"/>
    </row>
    <row r="278" spans="1:20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  <c r="R278" s="551"/>
      <c r="S278" s="551"/>
      <c r="T278" s="551"/>
    </row>
    <row r="279" spans="1:20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  <c r="R279" s="551"/>
      <c r="S279" s="551"/>
      <c r="T279" s="551"/>
    </row>
    <row r="280" spans="1:20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  <c r="R280" s="551"/>
      <c r="S280" s="551"/>
      <c r="T280" s="551"/>
    </row>
    <row r="281" spans="1:20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  <c r="R281" s="551"/>
      <c r="S281" s="551"/>
      <c r="T281" s="551"/>
    </row>
    <row r="282" spans="1:20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  <c r="R282" s="551"/>
      <c r="S282" s="551"/>
      <c r="T282" s="551"/>
    </row>
    <row r="283" spans="1:20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  <c r="R283" s="551"/>
      <c r="S283" s="551"/>
      <c r="T283" s="551"/>
    </row>
    <row r="284" spans="1:20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  <c r="R284" s="551"/>
      <c r="S284" s="551"/>
      <c r="T284" s="551"/>
    </row>
    <row r="285" spans="1:20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  <c r="R285" s="551"/>
      <c r="S285" s="551"/>
      <c r="T285" s="551"/>
    </row>
    <row r="286" spans="1:20" ht="12.75" thickBot="1" x14ac:dyDescent="0.3">
      <c r="A286" s="287"/>
      <c r="B286" s="287" t="s">
        <v>304</v>
      </c>
      <c r="C286" s="288">
        <f t="shared" si="368"/>
        <v>340771</v>
      </c>
      <c r="D286" s="289">
        <f t="shared" ref="D286:O286" si="382">SUM(D283,D269,D230,D195,D187,D173,D75,D53)</f>
        <v>314132</v>
      </c>
      <c r="E286" s="377">
        <f t="shared" si="382"/>
        <v>84</v>
      </c>
      <c r="F286" s="408">
        <f t="shared" si="382"/>
        <v>314216</v>
      </c>
      <c r="G286" s="289">
        <f t="shared" si="382"/>
        <v>25299</v>
      </c>
      <c r="H286" s="291">
        <f t="shared" si="382"/>
        <v>0</v>
      </c>
      <c r="I286" s="292">
        <f t="shared" si="382"/>
        <v>25299</v>
      </c>
      <c r="J286" s="291">
        <f t="shared" si="382"/>
        <v>1256</v>
      </c>
      <c r="K286" s="290">
        <f t="shared" si="382"/>
        <v>0</v>
      </c>
      <c r="L286" s="292">
        <f t="shared" si="382"/>
        <v>1256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  <c r="R286" s="551"/>
      <c r="S286" s="551"/>
      <c r="T286" s="551"/>
    </row>
    <row r="287" spans="1:20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  <c r="R287" s="551"/>
      <c r="S287" s="551"/>
      <c r="T287" s="551"/>
    </row>
    <row r="288" spans="1:20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  <c r="R288" s="551"/>
      <c r="S288" s="551"/>
      <c r="T288" s="551"/>
    </row>
    <row r="289" spans="1:20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  <c r="R289" s="551"/>
      <c r="S289" s="551"/>
      <c r="T289" s="551"/>
    </row>
    <row r="290" spans="1:20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  <c r="R290" s="551"/>
      <c r="S290" s="551"/>
      <c r="T290" s="551"/>
    </row>
    <row r="291" spans="1:20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  <c r="R291" s="551"/>
      <c r="S291" s="551"/>
      <c r="T291" s="551"/>
    </row>
    <row r="292" spans="1:20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  <c r="R292" s="551"/>
      <c r="S292" s="551"/>
      <c r="T292" s="551"/>
    </row>
    <row r="293" spans="1:20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  <c r="R293" s="551"/>
      <c r="S293" s="551"/>
      <c r="T293" s="551"/>
    </row>
    <row r="294" spans="1:20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  <c r="R294" s="551"/>
      <c r="S294" s="551"/>
      <c r="T294" s="551"/>
    </row>
    <row r="295" spans="1:20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  <c r="R295" s="551"/>
      <c r="S295" s="551"/>
      <c r="T295" s="551"/>
    </row>
    <row r="296" spans="1:20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  <c r="R296" s="551"/>
      <c r="S296" s="551"/>
      <c r="T296" s="551"/>
    </row>
    <row r="297" spans="1:20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  <c r="R297" s="551"/>
      <c r="S297" s="551"/>
      <c r="T297" s="551"/>
    </row>
    <row r="298" spans="1:20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  <c r="R298" s="551"/>
      <c r="S298" s="551"/>
      <c r="T298" s="551"/>
    </row>
    <row r="299" spans="1:20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+fPGwlHtRxaxqhY87l7GyrZWu6WKzP5EVvKXFpgAkLY4+w66xLfFVDpeVWG4NRXL2c5zke1llYtV8z3BlWhOnA==" saltValue="19JXJvMvIlS0KL3LzPAzeg==" spinCount="100000" sheet="1" objects="1" scenarios="1" formatCells="0" formatColumns="0" formatRows="0"/>
  <autoFilter ref="A18:P298">
    <filterColumn colId="2">
      <filters blank="1">
        <filter val="1 093"/>
        <filter val="1 256"/>
        <filter val="1 383"/>
        <filter val="1 425"/>
        <filter val="1 457"/>
        <filter val="1 559"/>
        <filter val="11 056"/>
        <filter val="12 422"/>
        <filter val="122"/>
        <filter val="14 211"/>
        <filter val="16 194"/>
        <filter val="16 261"/>
        <filter val="166"/>
        <filter val="17 200"/>
        <filter val="17 746"/>
        <filter val="170"/>
        <filter val="180"/>
        <filter val="197 707"/>
        <filter val="2 022"/>
        <filter val="2 187"/>
        <filter val="2 512"/>
        <filter val="2 619"/>
        <filter val="20 757"/>
        <filter val="219 889"/>
        <filter val="22 927"/>
        <filter val="23 427"/>
        <filter val="26"/>
        <filter val="274"/>
        <filter val="29"/>
        <filter val="293 268"/>
        <filter val="300"/>
        <filter val="339"/>
        <filter val="339 515"/>
        <filter val="340 141"/>
        <filter val="340 771"/>
        <filter val="370"/>
        <filter val="4 136"/>
        <filter val="4 153"/>
        <filter val="4 498"/>
        <filter val="46 873"/>
        <filter val="460"/>
        <filter val="500"/>
        <filter val="521"/>
        <filter val="55 633"/>
        <filter val="555"/>
        <filter val="577"/>
        <filter val="584"/>
        <filter val="6 190"/>
        <filter val="630"/>
        <filter val="67"/>
        <filter val="73 379"/>
        <filter val="738"/>
        <filter val="79"/>
        <filter val="80"/>
        <filter val="85"/>
        <filter val="863"/>
        <filter val="88"/>
        <filter val="90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Roman,Regular"&amp;9 124.pielikums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15"/>
  <sheetViews>
    <sheetView view="pageLayout" zoomScaleNormal="100" workbookViewId="0">
      <selection activeCell="T2" sqref="T2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566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567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568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569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553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5.5" customHeight="1" x14ac:dyDescent="0.25">
      <c r="A7" s="7" t="s">
        <v>10</v>
      </c>
      <c r="B7" s="8"/>
      <c r="C7" s="622" t="s">
        <v>554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570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571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 t="s">
        <v>572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67" t="s">
        <v>25</v>
      </c>
      <c r="G16" s="645" t="s">
        <v>26</v>
      </c>
      <c r="H16" s="668" t="s">
        <v>27</v>
      </c>
      <c r="I16" s="671" t="s">
        <v>28</v>
      </c>
      <c r="J16" s="666" t="s">
        <v>29</v>
      </c>
      <c r="K16" s="672" t="s">
        <v>30</v>
      </c>
      <c r="L16" s="669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20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68"/>
      <c r="I17" s="671"/>
      <c r="J17" s="663"/>
      <c r="K17" s="673"/>
      <c r="L17" s="670"/>
      <c r="M17" s="653"/>
      <c r="N17" s="655"/>
      <c r="O17" s="649"/>
      <c r="P17" s="651"/>
    </row>
    <row r="18" spans="1:20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554">
        <v>8</v>
      </c>
      <c r="I18" s="14">
        <v>9</v>
      </c>
      <c r="J18" s="18">
        <v>10</v>
      </c>
      <c r="K18" s="340">
        <v>11</v>
      </c>
      <c r="L18" s="14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20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555"/>
      <c r="I19" s="188"/>
      <c r="J19" s="25"/>
      <c r="K19" s="341"/>
      <c r="L19" s="188"/>
      <c r="M19" s="28"/>
      <c r="N19" s="24"/>
      <c r="O19" s="26"/>
      <c r="P19" s="29"/>
    </row>
    <row r="20" spans="1:20" s="27" customFormat="1" ht="12.75" thickBot="1" x14ac:dyDescent="0.3">
      <c r="A20" s="30"/>
      <c r="B20" s="31" t="s">
        <v>38</v>
      </c>
      <c r="C20" s="32">
        <f>F20+I20+L20+O20</f>
        <v>631389</v>
      </c>
      <c r="D20" s="33">
        <f>SUM(D21,D24,D25,D41,D43)</f>
        <v>574692</v>
      </c>
      <c r="E20" s="342">
        <f t="shared" ref="E20:F20" si="0">SUM(E21,E24,E25,E41,E43)</f>
        <v>446</v>
      </c>
      <c r="F20" s="381">
        <f t="shared" si="0"/>
        <v>575138</v>
      </c>
      <c r="G20" s="33">
        <f>SUM(G21,G24,G43)</f>
        <v>50539</v>
      </c>
      <c r="H20" s="556">
        <f t="shared" ref="H20:I20" si="1">SUM(H21,H24,H43)</f>
        <v>0</v>
      </c>
      <c r="I20" s="381">
        <f t="shared" si="1"/>
        <v>50539</v>
      </c>
      <c r="J20" s="35">
        <f>SUM(J21,J26,J43)</f>
        <v>5712</v>
      </c>
      <c r="K20" s="342">
        <f t="shared" ref="K20:L20" si="2">SUM(K21,K26,K43)</f>
        <v>0</v>
      </c>
      <c r="L20" s="381">
        <f t="shared" si="2"/>
        <v>5712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  <c r="R20" s="551"/>
      <c r="S20" s="551"/>
      <c r="T20" s="551"/>
    </row>
    <row r="21" spans="1:20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557">
        <f t="shared" ref="H21:I21" si="6">SUM(H22:H23)</f>
        <v>0</v>
      </c>
      <c r="I21" s="382">
        <f t="shared" si="6"/>
        <v>0</v>
      </c>
      <c r="J21" s="43">
        <f>SUM(J22:J23)</f>
        <v>0</v>
      </c>
      <c r="K21" s="343">
        <f t="shared" ref="K21:L21" si="7">SUM(K22:K23)</f>
        <v>0</v>
      </c>
      <c r="L21" s="382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  <c r="R21" s="551"/>
      <c r="S21" s="551"/>
      <c r="T21" s="551"/>
    </row>
    <row r="22" spans="1:20" ht="12.75" hidden="1" thickTop="1" x14ac:dyDescent="0.25">
      <c r="A22" s="46"/>
      <c r="B22" s="47" t="s">
        <v>40</v>
      </c>
      <c r="C22" s="48">
        <f t="shared" si="4"/>
        <v>0</v>
      </c>
      <c r="D22" s="49"/>
      <c r="E22" s="50"/>
      <c r="F22" s="558">
        <f>D22+E22</f>
        <v>0</v>
      </c>
      <c r="G22" s="49"/>
      <c r="H22" s="51"/>
      <c r="I22" s="52">
        <f>G22+H22</f>
        <v>0</v>
      </c>
      <c r="J22" s="51"/>
      <c r="K22" s="50"/>
      <c r="L22" s="417">
        <f>J22+K22</f>
        <v>0</v>
      </c>
      <c r="M22" s="53"/>
      <c r="N22" s="50"/>
      <c r="O22" s="52">
        <f>M22+N22</f>
        <v>0</v>
      </c>
      <c r="P22" s="54"/>
      <c r="R22" s="551"/>
      <c r="S22" s="551"/>
      <c r="T22" s="551"/>
    </row>
    <row r="23" spans="1:20" ht="12.75" hidden="1" thickTop="1" x14ac:dyDescent="0.25">
      <c r="A23" s="559"/>
      <c r="B23" s="560" t="s">
        <v>41</v>
      </c>
      <c r="C23" s="561">
        <f t="shared" si="4"/>
        <v>0</v>
      </c>
      <c r="D23" s="562"/>
      <c r="E23" s="563"/>
      <c r="F23" s="564">
        <f>D23+E23</f>
        <v>0</v>
      </c>
      <c r="G23" s="562"/>
      <c r="H23" s="565"/>
      <c r="I23" s="566">
        <f>G23+H23</f>
        <v>0</v>
      </c>
      <c r="J23" s="567"/>
      <c r="K23" s="563"/>
      <c r="L23" s="566">
        <f>J23+K23</f>
        <v>0</v>
      </c>
      <c r="M23" s="568"/>
      <c r="N23" s="569"/>
      <c r="O23" s="570">
        <f>M23+N23</f>
        <v>0</v>
      </c>
      <c r="P23" s="571"/>
      <c r="R23" s="551"/>
      <c r="S23" s="551"/>
      <c r="T23" s="551"/>
    </row>
    <row r="24" spans="1:20" s="27" customFormat="1" ht="61.5" thickTop="1" thickBot="1" x14ac:dyDescent="0.3">
      <c r="A24" s="64">
        <v>19300</v>
      </c>
      <c r="B24" s="64" t="s">
        <v>42</v>
      </c>
      <c r="C24" s="65">
        <f>F24+I24</f>
        <v>625677</v>
      </c>
      <c r="D24" s="66">
        <v>574692</v>
      </c>
      <c r="E24" s="346">
        <v>446</v>
      </c>
      <c r="F24" s="385">
        <f>D24+E24</f>
        <v>575138</v>
      </c>
      <c r="G24" s="66">
        <v>50539</v>
      </c>
      <c r="H24" s="572"/>
      <c r="I24" s="385">
        <f>G24+H24</f>
        <v>50539</v>
      </c>
      <c r="J24" s="69" t="s">
        <v>43</v>
      </c>
      <c r="K24" s="573" t="s">
        <v>43</v>
      </c>
      <c r="L24" s="574" t="s">
        <v>43</v>
      </c>
      <c r="M24" s="71" t="s">
        <v>43</v>
      </c>
      <c r="N24" s="70" t="s">
        <v>43</v>
      </c>
      <c r="O24" s="72" t="s">
        <v>43</v>
      </c>
      <c r="P24" s="421" t="s">
        <v>573</v>
      </c>
      <c r="R24" s="551"/>
      <c r="S24" s="551"/>
      <c r="T24" s="551"/>
    </row>
    <row r="25" spans="1:20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431" t="s">
        <v>43</v>
      </c>
      <c r="I25" s="387" t="s">
        <v>43</v>
      </c>
      <c r="J25" s="79" t="s">
        <v>43</v>
      </c>
      <c r="K25" s="348" t="s">
        <v>43</v>
      </c>
      <c r="L25" s="387" t="s">
        <v>43</v>
      </c>
      <c r="M25" s="82" t="s">
        <v>43</v>
      </c>
      <c r="N25" s="81" t="s">
        <v>43</v>
      </c>
      <c r="O25" s="80" t="s">
        <v>43</v>
      </c>
      <c r="P25" s="83"/>
      <c r="R25" s="551"/>
      <c r="S25" s="551"/>
      <c r="T25" s="551"/>
    </row>
    <row r="26" spans="1:20" s="27" customFormat="1" ht="36.75" thickTop="1" x14ac:dyDescent="0.25">
      <c r="A26" s="75">
        <v>21300</v>
      </c>
      <c r="B26" s="75" t="s">
        <v>45</v>
      </c>
      <c r="C26" s="76">
        <f>L26</f>
        <v>5712</v>
      </c>
      <c r="D26" s="78" t="s">
        <v>43</v>
      </c>
      <c r="E26" s="348" t="s">
        <v>43</v>
      </c>
      <c r="F26" s="387" t="s">
        <v>43</v>
      </c>
      <c r="G26" s="78" t="s">
        <v>43</v>
      </c>
      <c r="H26" s="431" t="s">
        <v>43</v>
      </c>
      <c r="I26" s="387" t="s">
        <v>43</v>
      </c>
      <c r="J26" s="84">
        <f>SUM(J27,J31,J33,J36)</f>
        <v>5712</v>
      </c>
      <c r="K26" s="364">
        <f t="shared" ref="K26:L26" si="9">SUM(K27,K31,K33,K36)</f>
        <v>0</v>
      </c>
      <c r="L26" s="386">
        <f t="shared" si="9"/>
        <v>5712</v>
      </c>
      <c r="M26" s="82" t="s">
        <v>43</v>
      </c>
      <c r="N26" s="81" t="s">
        <v>43</v>
      </c>
      <c r="O26" s="80" t="s">
        <v>43</v>
      </c>
      <c r="P26" s="83"/>
      <c r="R26" s="551"/>
      <c r="S26" s="551"/>
      <c r="T26" s="551"/>
    </row>
    <row r="27" spans="1:20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81" t="s">
        <v>43</v>
      </c>
      <c r="F27" s="422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424">
        <f t="shared" si="11"/>
        <v>0</v>
      </c>
      <c r="M27" s="82" t="s">
        <v>43</v>
      </c>
      <c r="N27" s="81" t="s">
        <v>43</v>
      </c>
      <c r="O27" s="80" t="s">
        <v>43</v>
      </c>
      <c r="P27" s="83"/>
      <c r="R27" s="551"/>
      <c r="S27" s="551"/>
      <c r="T27" s="551"/>
    </row>
    <row r="28" spans="1:20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90" t="s">
        <v>43</v>
      </c>
      <c r="F28" s="575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417">
        <f>J28+K28</f>
        <v>0</v>
      </c>
      <c r="M28" s="95" t="s">
        <v>43</v>
      </c>
      <c r="N28" s="90" t="s">
        <v>43</v>
      </c>
      <c r="O28" s="92" t="s">
        <v>43</v>
      </c>
      <c r="P28" s="96"/>
      <c r="R28" s="551"/>
      <c r="S28" s="551"/>
      <c r="T28" s="551"/>
    </row>
    <row r="29" spans="1:20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100" t="s">
        <v>43</v>
      </c>
      <c r="F29" s="576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425">
        <f>J29+K29</f>
        <v>0</v>
      </c>
      <c r="M29" s="105" t="s">
        <v>43</v>
      </c>
      <c r="N29" s="100" t="s">
        <v>43</v>
      </c>
      <c r="O29" s="102" t="s">
        <v>43</v>
      </c>
      <c r="P29" s="106"/>
      <c r="R29" s="551"/>
      <c r="S29" s="551"/>
      <c r="T29" s="551"/>
    </row>
    <row r="30" spans="1:20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100" t="s">
        <v>43</v>
      </c>
      <c r="F30" s="576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425">
        <f>J30+K30</f>
        <v>0</v>
      </c>
      <c r="M30" s="105" t="s">
        <v>43</v>
      </c>
      <c r="N30" s="100" t="s">
        <v>43</v>
      </c>
      <c r="O30" s="102" t="s">
        <v>43</v>
      </c>
      <c r="P30" s="106"/>
      <c r="R30" s="551"/>
      <c r="S30" s="551"/>
      <c r="T30" s="551"/>
    </row>
    <row r="31" spans="1:20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81" t="s">
        <v>43</v>
      </c>
      <c r="F31" s="422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424">
        <f t="shared" si="12"/>
        <v>0</v>
      </c>
      <c r="M31" s="82" t="s">
        <v>43</v>
      </c>
      <c r="N31" s="81" t="s">
        <v>43</v>
      </c>
      <c r="O31" s="80" t="s">
        <v>43</v>
      </c>
      <c r="P31" s="83"/>
      <c r="R31" s="551"/>
      <c r="S31" s="551"/>
      <c r="T31" s="551"/>
    </row>
    <row r="32" spans="1:20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111" t="s">
        <v>43</v>
      </c>
      <c r="F32" s="577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426">
        <f>J32+K32</f>
        <v>0</v>
      </c>
      <c r="M32" s="116" t="s">
        <v>43</v>
      </c>
      <c r="N32" s="111" t="s">
        <v>43</v>
      </c>
      <c r="O32" s="113" t="s">
        <v>43</v>
      </c>
      <c r="P32" s="117"/>
      <c r="R32" s="551"/>
      <c r="S32" s="551"/>
      <c r="T32" s="551"/>
    </row>
    <row r="33" spans="1:20" s="27" customFormat="1" x14ac:dyDescent="0.25">
      <c r="A33" s="86">
        <v>21380</v>
      </c>
      <c r="B33" s="75" t="s">
        <v>52</v>
      </c>
      <c r="C33" s="76">
        <f t="shared" si="10"/>
        <v>450</v>
      </c>
      <c r="D33" s="78" t="s">
        <v>43</v>
      </c>
      <c r="E33" s="348" t="s">
        <v>43</v>
      </c>
      <c r="F33" s="387" t="s">
        <v>43</v>
      </c>
      <c r="G33" s="78" t="s">
        <v>43</v>
      </c>
      <c r="H33" s="431" t="s">
        <v>43</v>
      </c>
      <c r="I33" s="387" t="s">
        <v>43</v>
      </c>
      <c r="J33" s="84">
        <f>SUM(J34:J35)</f>
        <v>450</v>
      </c>
      <c r="K33" s="364">
        <f t="shared" ref="K33:L33" si="13">SUM(K34:K35)</f>
        <v>0</v>
      </c>
      <c r="L33" s="386">
        <f t="shared" si="13"/>
        <v>450</v>
      </c>
      <c r="M33" s="82" t="s">
        <v>43</v>
      </c>
      <c r="N33" s="81" t="s">
        <v>43</v>
      </c>
      <c r="O33" s="80" t="s">
        <v>43</v>
      </c>
      <c r="P33" s="83"/>
      <c r="R33" s="551"/>
      <c r="S33" s="551"/>
      <c r="T33" s="551"/>
    </row>
    <row r="34" spans="1:20" x14ac:dyDescent="0.25">
      <c r="A34" s="47">
        <v>21381</v>
      </c>
      <c r="B34" s="87" t="s">
        <v>53</v>
      </c>
      <c r="C34" s="88">
        <f t="shared" si="10"/>
        <v>450</v>
      </c>
      <c r="D34" s="89" t="s">
        <v>43</v>
      </c>
      <c r="E34" s="349" t="s">
        <v>43</v>
      </c>
      <c r="F34" s="388" t="s">
        <v>43</v>
      </c>
      <c r="G34" s="89" t="s">
        <v>43</v>
      </c>
      <c r="H34" s="578" t="s">
        <v>43</v>
      </c>
      <c r="I34" s="388" t="s">
        <v>43</v>
      </c>
      <c r="J34" s="93">
        <v>450</v>
      </c>
      <c r="K34" s="366"/>
      <c r="L34" s="383">
        <f>J34+K34</f>
        <v>450</v>
      </c>
      <c r="M34" s="95" t="s">
        <v>43</v>
      </c>
      <c r="N34" s="90" t="s">
        <v>43</v>
      </c>
      <c r="O34" s="92" t="s">
        <v>43</v>
      </c>
      <c r="P34" s="96"/>
      <c r="R34" s="551"/>
      <c r="S34" s="551"/>
      <c r="T34" s="551"/>
    </row>
    <row r="35" spans="1:20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100" t="s">
        <v>43</v>
      </c>
      <c r="F35" s="576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425">
        <f>J35+K35</f>
        <v>0</v>
      </c>
      <c r="M35" s="105" t="s">
        <v>43</v>
      </c>
      <c r="N35" s="100" t="s">
        <v>43</v>
      </c>
      <c r="O35" s="102" t="s">
        <v>43</v>
      </c>
      <c r="P35" s="106"/>
      <c r="R35" s="551"/>
      <c r="S35" s="551"/>
      <c r="T35" s="551"/>
    </row>
    <row r="36" spans="1:20" s="27" customFormat="1" ht="25.5" customHeight="1" x14ac:dyDescent="0.25">
      <c r="A36" s="86">
        <v>21390</v>
      </c>
      <c r="B36" s="75" t="s">
        <v>55</v>
      </c>
      <c r="C36" s="76">
        <f t="shared" si="10"/>
        <v>5262</v>
      </c>
      <c r="D36" s="78" t="s">
        <v>43</v>
      </c>
      <c r="E36" s="348" t="s">
        <v>43</v>
      </c>
      <c r="F36" s="387" t="s">
        <v>43</v>
      </c>
      <c r="G36" s="78" t="s">
        <v>43</v>
      </c>
      <c r="H36" s="431" t="s">
        <v>43</v>
      </c>
      <c r="I36" s="387" t="s">
        <v>43</v>
      </c>
      <c r="J36" s="84">
        <f>SUM(J37:J40)</f>
        <v>5262</v>
      </c>
      <c r="K36" s="364">
        <f t="shared" ref="K36:L36" si="14">SUM(K37:K40)</f>
        <v>0</v>
      </c>
      <c r="L36" s="386">
        <f t="shared" si="14"/>
        <v>5262</v>
      </c>
      <c r="M36" s="82" t="s">
        <v>43</v>
      </c>
      <c r="N36" s="81" t="s">
        <v>43</v>
      </c>
      <c r="O36" s="80" t="s">
        <v>43</v>
      </c>
      <c r="P36" s="83"/>
      <c r="R36" s="551"/>
      <c r="S36" s="551"/>
      <c r="T36" s="551"/>
    </row>
    <row r="37" spans="1:20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90" t="s">
        <v>43</v>
      </c>
      <c r="F37" s="575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417">
        <f>J37+K37</f>
        <v>0</v>
      </c>
      <c r="M37" s="95" t="s">
        <v>43</v>
      </c>
      <c r="N37" s="90" t="s">
        <v>43</v>
      </c>
      <c r="O37" s="92" t="s">
        <v>43</v>
      </c>
      <c r="P37" s="96"/>
      <c r="R37" s="551"/>
      <c r="S37" s="551"/>
      <c r="T37" s="551"/>
    </row>
    <row r="38" spans="1:20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100" t="s">
        <v>43</v>
      </c>
      <c r="F38" s="576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425">
        <f>J38+K38</f>
        <v>0</v>
      </c>
      <c r="M38" s="105" t="s">
        <v>43</v>
      </c>
      <c r="N38" s="100" t="s">
        <v>43</v>
      </c>
      <c r="O38" s="102" t="s">
        <v>43</v>
      </c>
      <c r="P38" s="106"/>
      <c r="R38" s="551"/>
      <c r="S38" s="551"/>
      <c r="T38" s="551"/>
    </row>
    <row r="39" spans="1:20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100" t="s">
        <v>43</v>
      </c>
      <c r="F39" s="576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425">
        <f>J39+K39</f>
        <v>0</v>
      </c>
      <c r="M39" s="105" t="s">
        <v>43</v>
      </c>
      <c r="N39" s="100" t="s">
        <v>43</v>
      </c>
      <c r="O39" s="102" t="s">
        <v>43</v>
      </c>
      <c r="P39" s="106"/>
      <c r="R39" s="551"/>
      <c r="S39" s="551"/>
      <c r="T39" s="551"/>
    </row>
    <row r="40" spans="1:20" ht="24" x14ac:dyDescent="0.25">
      <c r="A40" s="118">
        <v>21399</v>
      </c>
      <c r="B40" s="119" t="s">
        <v>59</v>
      </c>
      <c r="C40" s="120">
        <f t="shared" si="10"/>
        <v>5262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429" t="s">
        <v>43</v>
      </c>
      <c r="I40" s="391" t="s">
        <v>43</v>
      </c>
      <c r="J40" s="125">
        <v>5262</v>
      </c>
      <c r="K40" s="579"/>
      <c r="L40" s="580">
        <f>J40+K40</f>
        <v>5262</v>
      </c>
      <c r="M40" s="127" t="s">
        <v>43</v>
      </c>
      <c r="N40" s="122" t="s">
        <v>43</v>
      </c>
      <c r="O40" s="124" t="s">
        <v>43</v>
      </c>
      <c r="P40" s="128"/>
      <c r="R40" s="551"/>
      <c r="S40" s="551"/>
      <c r="T40" s="551"/>
    </row>
    <row r="41" spans="1:20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581">
        <f t="shared" ref="E41:F41" si="15">SUM(E42)</f>
        <v>0</v>
      </c>
      <c r="F41" s="432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428" t="s">
        <v>43</v>
      </c>
      <c r="M41" s="137" t="s">
        <v>43</v>
      </c>
      <c r="N41" s="136" t="s">
        <v>43</v>
      </c>
      <c r="O41" s="135" t="s">
        <v>43</v>
      </c>
      <c r="P41" s="138"/>
      <c r="R41" s="551"/>
      <c r="S41" s="551"/>
      <c r="T41" s="551"/>
    </row>
    <row r="42" spans="1:20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582"/>
      <c r="F42" s="583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429" t="s">
        <v>43</v>
      </c>
      <c r="M42" s="127" t="s">
        <v>43</v>
      </c>
      <c r="N42" s="122" t="s">
        <v>43</v>
      </c>
      <c r="O42" s="124" t="s">
        <v>43</v>
      </c>
      <c r="P42" s="128"/>
      <c r="R42" s="551"/>
      <c r="S42" s="551"/>
      <c r="T42" s="551"/>
    </row>
    <row r="43" spans="1:20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142">
        <f t="shared" ref="E43:L43" si="16">E44</f>
        <v>0</v>
      </c>
      <c r="F43" s="584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430">
        <f t="shared" si="16"/>
        <v>0</v>
      </c>
      <c r="M43" s="82" t="s">
        <v>43</v>
      </c>
      <c r="N43" s="81" t="s">
        <v>43</v>
      </c>
      <c r="O43" s="80" t="s">
        <v>43</v>
      </c>
      <c r="P43" s="83"/>
      <c r="R43" s="551"/>
      <c r="S43" s="551"/>
      <c r="T43" s="551"/>
    </row>
    <row r="44" spans="1:20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147"/>
      <c r="F44" s="585">
        <f>D44+E44</f>
        <v>0</v>
      </c>
      <c r="G44" s="146"/>
      <c r="H44" s="148"/>
      <c r="I44" s="149">
        <f>G44+H44</f>
        <v>0</v>
      </c>
      <c r="J44" s="148"/>
      <c r="K44" s="147"/>
      <c r="L44" s="426">
        <f>J44+K44</f>
        <v>0</v>
      </c>
      <c r="M44" s="116" t="s">
        <v>43</v>
      </c>
      <c r="N44" s="111" t="s">
        <v>43</v>
      </c>
      <c r="O44" s="113" t="s">
        <v>43</v>
      </c>
      <c r="P44" s="117"/>
      <c r="R44" s="551"/>
      <c r="S44" s="551"/>
      <c r="T44" s="551"/>
    </row>
    <row r="45" spans="1:20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81" t="s">
        <v>43</v>
      </c>
      <c r="F45" s="422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431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  <c r="R45" s="551"/>
      <c r="S45" s="551"/>
      <c r="T45" s="551"/>
    </row>
    <row r="46" spans="1:20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136" t="s">
        <v>43</v>
      </c>
      <c r="F46" s="586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428" t="s">
        <v>43</v>
      </c>
      <c r="M46" s="155"/>
      <c r="N46" s="156"/>
      <c r="O46" s="157">
        <f>M46+N46</f>
        <v>0</v>
      </c>
      <c r="P46" s="158"/>
      <c r="R46" s="551"/>
      <c r="S46" s="551"/>
      <c r="T46" s="551"/>
    </row>
    <row r="47" spans="1:20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136" t="s">
        <v>43</v>
      </c>
      <c r="F47" s="586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428" t="s">
        <v>43</v>
      </c>
      <c r="M47" s="155"/>
      <c r="N47" s="156"/>
      <c r="O47" s="157">
        <f>M47+N47</f>
        <v>0</v>
      </c>
      <c r="P47" s="158"/>
      <c r="R47" s="551"/>
      <c r="S47" s="551"/>
      <c r="T47" s="551"/>
    </row>
    <row r="48" spans="1:20" x14ac:dyDescent="0.25">
      <c r="A48" s="159"/>
      <c r="B48" s="154"/>
      <c r="C48" s="160"/>
      <c r="D48" s="161"/>
      <c r="E48" s="358"/>
      <c r="F48" s="397"/>
      <c r="G48" s="161"/>
      <c r="H48" s="587"/>
      <c r="I48" s="541"/>
      <c r="J48" s="163"/>
      <c r="K48" s="588"/>
      <c r="L48" s="393"/>
      <c r="M48" s="155"/>
      <c r="N48" s="156"/>
      <c r="O48" s="157"/>
      <c r="P48" s="158"/>
      <c r="R48" s="551"/>
      <c r="S48" s="551"/>
      <c r="T48" s="551"/>
    </row>
    <row r="49" spans="1:20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589"/>
      <c r="I49" s="398"/>
      <c r="J49" s="169"/>
      <c r="K49" s="359"/>
      <c r="L49" s="398"/>
      <c r="M49" s="171"/>
      <c r="N49" s="168"/>
      <c r="O49" s="170"/>
      <c r="P49" s="172"/>
      <c r="R49" s="551"/>
      <c r="S49" s="551"/>
      <c r="T49" s="551"/>
    </row>
    <row r="50" spans="1:20" s="27" customFormat="1" ht="12.75" thickBot="1" x14ac:dyDescent="0.3">
      <c r="A50" s="173"/>
      <c r="B50" s="30" t="s">
        <v>68</v>
      </c>
      <c r="C50" s="174">
        <f t="shared" si="4"/>
        <v>631389</v>
      </c>
      <c r="D50" s="175">
        <f>SUM(D51,D283)</f>
        <v>574692</v>
      </c>
      <c r="E50" s="360">
        <f t="shared" ref="E50:F50" si="19">SUM(E51,E283)</f>
        <v>446</v>
      </c>
      <c r="F50" s="399">
        <f t="shared" si="19"/>
        <v>575138</v>
      </c>
      <c r="G50" s="175">
        <f>SUM(G51,G283)</f>
        <v>50539</v>
      </c>
      <c r="H50" s="590">
        <f t="shared" ref="H50:I50" si="20">SUM(H51,H283)</f>
        <v>0</v>
      </c>
      <c r="I50" s="399">
        <f t="shared" si="20"/>
        <v>50539</v>
      </c>
      <c r="J50" s="177">
        <f>SUM(J51,J283)</f>
        <v>5712</v>
      </c>
      <c r="K50" s="360">
        <f t="shared" ref="K50:L50" si="21">SUM(K51,K283)</f>
        <v>0</v>
      </c>
      <c r="L50" s="399">
        <f t="shared" si="21"/>
        <v>5712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  <c r="R50" s="551"/>
      <c r="S50" s="551"/>
      <c r="T50" s="551"/>
    </row>
    <row r="51" spans="1:20" s="27" customFormat="1" ht="36.75" thickTop="1" x14ac:dyDescent="0.25">
      <c r="A51" s="180"/>
      <c r="B51" s="181" t="s">
        <v>69</v>
      </c>
      <c r="C51" s="182">
        <f t="shared" si="4"/>
        <v>631389</v>
      </c>
      <c r="D51" s="183">
        <f>SUM(D52,D194)</f>
        <v>574692</v>
      </c>
      <c r="E51" s="361">
        <f t="shared" ref="E51:F51" si="23">SUM(E52,E194)</f>
        <v>446</v>
      </c>
      <c r="F51" s="400">
        <f t="shared" si="23"/>
        <v>575138</v>
      </c>
      <c r="G51" s="183">
        <f>SUM(G52,G194)</f>
        <v>50539</v>
      </c>
      <c r="H51" s="591">
        <f t="shared" ref="H51:I51" si="24">SUM(H52,H194)</f>
        <v>0</v>
      </c>
      <c r="I51" s="400">
        <f t="shared" si="24"/>
        <v>50539</v>
      </c>
      <c r="J51" s="185">
        <f>SUM(J52,J194)</f>
        <v>5712</v>
      </c>
      <c r="K51" s="361">
        <f t="shared" ref="K51:L51" si="25">SUM(K52,K194)</f>
        <v>0</v>
      </c>
      <c r="L51" s="400">
        <f t="shared" si="25"/>
        <v>5712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  <c r="R51" s="551"/>
      <c r="S51" s="551"/>
      <c r="T51" s="551"/>
    </row>
    <row r="52" spans="1:20" s="27" customFormat="1" ht="24" x14ac:dyDescent="0.25">
      <c r="A52" s="188"/>
      <c r="B52" s="20" t="s">
        <v>70</v>
      </c>
      <c r="C52" s="189">
        <f t="shared" si="4"/>
        <v>630639</v>
      </c>
      <c r="D52" s="190">
        <f>SUM(D53,D75,D173,D187)</f>
        <v>573942</v>
      </c>
      <c r="E52" s="362">
        <f t="shared" ref="E52:F52" si="27">SUM(E53,E75,E173,E187)</f>
        <v>446</v>
      </c>
      <c r="F52" s="401">
        <f t="shared" si="27"/>
        <v>574388</v>
      </c>
      <c r="G52" s="190">
        <f>SUM(G53,G75,G173,G187)</f>
        <v>50539</v>
      </c>
      <c r="H52" s="551">
        <f t="shared" ref="H52:I52" si="28">SUM(H53,H75,H173,H187)</f>
        <v>0</v>
      </c>
      <c r="I52" s="401">
        <f t="shared" si="28"/>
        <v>50539</v>
      </c>
      <c r="J52" s="192">
        <f>SUM(J53,J75,J173,J187)</f>
        <v>5712</v>
      </c>
      <c r="K52" s="362">
        <f t="shared" ref="K52:L52" si="29">SUM(K53,K75,K173,K187)</f>
        <v>0</v>
      </c>
      <c r="L52" s="401">
        <f t="shared" si="29"/>
        <v>5712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  <c r="R52" s="551"/>
      <c r="S52" s="551"/>
      <c r="T52" s="551"/>
    </row>
    <row r="53" spans="1:20" s="27" customFormat="1" x14ac:dyDescent="0.25">
      <c r="A53" s="195">
        <v>1000</v>
      </c>
      <c r="B53" s="195" t="s">
        <v>71</v>
      </c>
      <c r="C53" s="196">
        <f t="shared" si="4"/>
        <v>569706</v>
      </c>
      <c r="D53" s="197">
        <f>SUM(D54,D67)</f>
        <v>518721</v>
      </c>
      <c r="E53" s="363">
        <f t="shared" ref="E53:F53" si="31">SUM(E54,E67)</f>
        <v>446</v>
      </c>
      <c r="F53" s="402">
        <f t="shared" si="31"/>
        <v>519167</v>
      </c>
      <c r="G53" s="197">
        <f>SUM(G54,G67)</f>
        <v>50539</v>
      </c>
      <c r="H53" s="445">
        <f t="shared" ref="H53:I53" si="32">SUM(H54,H67)</f>
        <v>0</v>
      </c>
      <c r="I53" s="402">
        <f t="shared" si="32"/>
        <v>50539</v>
      </c>
      <c r="J53" s="199">
        <f>SUM(J54,J67)</f>
        <v>0</v>
      </c>
      <c r="K53" s="363">
        <f t="shared" ref="K53:L53" si="33">SUM(K54,K67)</f>
        <v>0</v>
      </c>
      <c r="L53" s="402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  <c r="R53" s="551"/>
      <c r="S53" s="551"/>
      <c r="T53" s="551"/>
    </row>
    <row r="54" spans="1:20" x14ac:dyDescent="0.25">
      <c r="A54" s="75">
        <v>1100</v>
      </c>
      <c r="B54" s="202" t="s">
        <v>72</v>
      </c>
      <c r="C54" s="76">
        <f t="shared" si="4"/>
        <v>428426</v>
      </c>
      <c r="D54" s="203">
        <f>SUM(D55,D58,D66)</f>
        <v>387652</v>
      </c>
      <c r="E54" s="364">
        <f t="shared" ref="E54:F54" si="35">SUM(E55,E58,E66)</f>
        <v>446</v>
      </c>
      <c r="F54" s="386">
        <f t="shared" si="35"/>
        <v>388098</v>
      </c>
      <c r="G54" s="203">
        <f>SUM(G55,G58,G66)</f>
        <v>40328</v>
      </c>
      <c r="H54" s="424">
        <f t="shared" ref="H54:I54" si="36">SUM(H55,H58,H66)</f>
        <v>0</v>
      </c>
      <c r="I54" s="386">
        <f t="shared" si="36"/>
        <v>40328</v>
      </c>
      <c r="J54" s="84">
        <f>SUM(J55,J58,J66)</f>
        <v>0</v>
      </c>
      <c r="K54" s="364">
        <f t="shared" ref="K54:L54" si="37">SUM(K55,K58,K66)</f>
        <v>0</v>
      </c>
      <c r="L54" s="386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  <c r="R54" s="551"/>
      <c r="S54" s="551"/>
      <c r="T54" s="551"/>
    </row>
    <row r="55" spans="1:20" x14ac:dyDescent="0.25">
      <c r="A55" s="209">
        <v>1110</v>
      </c>
      <c r="B55" s="154" t="s">
        <v>73</v>
      </c>
      <c r="C55" s="160">
        <f t="shared" si="4"/>
        <v>390197</v>
      </c>
      <c r="D55" s="210">
        <f>SUM(D56:D57)</f>
        <v>352029</v>
      </c>
      <c r="E55" s="365">
        <f t="shared" ref="E55:F55" si="39">SUM(E56:E57)</f>
        <v>0</v>
      </c>
      <c r="F55" s="403">
        <f t="shared" si="39"/>
        <v>352029</v>
      </c>
      <c r="G55" s="210">
        <f>SUM(G56:G57)</f>
        <v>38168</v>
      </c>
      <c r="H55" s="439">
        <f t="shared" ref="H55:I55" si="40">SUM(H56:H57)</f>
        <v>0</v>
      </c>
      <c r="I55" s="403">
        <f t="shared" si="40"/>
        <v>38168</v>
      </c>
      <c r="J55" s="212">
        <f>SUM(J56:J57)</f>
        <v>0</v>
      </c>
      <c r="K55" s="365">
        <f t="shared" ref="K55:L55" si="41">SUM(K56:K57)</f>
        <v>0</v>
      </c>
      <c r="L55" s="40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  <c r="R55" s="551"/>
      <c r="S55" s="551"/>
      <c r="T55" s="551"/>
    </row>
    <row r="56" spans="1:20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94"/>
      <c r="F56" s="44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440">
        <f t="shared" ref="L56:L57" si="45">J56+K56</f>
        <v>0</v>
      </c>
      <c r="M56" s="217"/>
      <c r="N56" s="94"/>
      <c r="O56" s="216">
        <f>M56+N56</f>
        <v>0</v>
      </c>
      <c r="P56" s="218"/>
      <c r="R56" s="551"/>
      <c r="S56" s="551"/>
      <c r="T56" s="551"/>
    </row>
    <row r="57" spans="1:20" ht="24" customHeight="1" x14ac:dyDescent="0.25">
      <c r="A57" s="56">
        <v>1119</v>
      </c>
      <c r="B57" s="97" t="s">
        <v>75</v>
      </c>
      <c r="C57" s="98">
        <f t="shared" si="4"/>
        <v>390197</v>
      </c>
      <c r="D57" s="219">
        <v>352029</v>
      </c>
      <c r="E57" s="367"/>
      <c r="F57" s="384">
        <f t="shared" si="43"/>
        <v>352029</v>
      </c>
      <c r="G57" s="219">
        <v>38168</v>
      </c>
      <c r="H57" s="592"/>
      <c r="I57" s="384">
        <f t="shared" si="44"/>
        <v>38168</v>
      </c>
      <c r="J57" s="103"/>
      <c r="K57" s="367"/>
      <c r="L57" s="384">
        <f t="shared" si="45"/>
        <v>0</v>
      </c>
      <c r="M57" s="221"/>
      <c r="N57" s="104"/>
      <c r="O57" s="220">
        <f>M57+N57</f>
        <v>0</v>
      </c>
      <c r="P57" s="222"/>
      <c r="R57" s="551"/>
      <c r="S57" s="551"/>
      <c r="T57" s="551"/>
    </row>
    <row r="58" spans="1:20" x14ac:dyDescent="0.25">
      <c r="A58" s="223">
        <v>1140</v>
      </c>
      <c r="B58" s="97" t="s">
        <v>76</v>
      </c>
      <c r="C58" s="98">
        <f t="shared" si="4"/>
        <v>35921</v>
      </c>
      <c r="D58" s="224">
        <f>SUM(D59:D65)</f>
        <v>33315</v>
      </c>
      <c r="E58" s="368">
        <f t="shared" ref="E58:F58" si="46">SUM(E59:E65)</f>
        <v>446</v>
      </c>
      <c r="F58" s="384">
        <f t="shared" si="46"/>
        <v>33761</v>
      </c>
      <c r="G58" s="224">
        <f>SUM(G59:G65)</f>
        <v>2160</v>
      </c>
      <c r="H58" s="441">
        <f t="shared" ref="H58:I58" si="47">SUM(H59:H65)</f>
        <v>0</v>
      </c>
      <c r="I58" s="384">
        <f t="shared" si="47"/>
        <v>2160</v>
      </c>
      <c r="J58" s="226">
        <f>SUM(J59:J65)</f>
        <v>0</v>
      </c>
      <c r="K58" s="368">
        <f t="shared" ref="K58:L58" si="48">SUM(K59:K65)</f>
        <v>0</v>
      </c>
      <c r="L58" s="384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  <c r="R58" s="551"/>
      <c r="S58" s="551"/>
      <c r="T58" s="551"/>
    </row>
    <row r="59" spans="1:20" x14ac:dyDescent="0.25">
      <c r="A59" s="56">
        <v>1141</v>
      </c>
      <c r="B59" s="97" t="s">
        <v>77</v>
      </c>
      <c r="C59" s="98">
        <f t="shared" si="4"/>
        <v>4153</v>
      </c>
      <c r="D59" s="219">
        <v>4153</v>
      </c>
      <c r="E59" s="367"/>
      <c r="F59" s="384">
        <f t="shared" ref="F59:F66" si="50">D59+E59</f>
        <v>4153</v>
      </c>
      <c r="G59" s="219"/>
      <c r="H59" s="592"/>
      <c r="I59" s="384">
        <f t="shared" ref="I59:I66" si="51">G59+H59</f>
        <v>0</v>
      </c>
      <c r="J59" s="103"/>
      <c r="K59" s="367"/>
      <c r="L59" s="384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  <c r="R59" s="551"/>
      <c r="S59" s="551"/>
      <c r="T59" s="551"/>
    </row>
    <row r="60" spans="1:20" ht="24.75" customHeight="1" x14ac:dyDescent="0.25">
      <c r="A60" s="56">
        <v>1142</v>
      </c>
      <c r="B60" s="97" t="s">
        <v>78</v>
      </c>
      <c r="C60" s="98">
        <f t="shared" si="4"/>
        <v>1093</v>
      </c>
      <c r="D60" s="219">
        <v>1093</v>
      </c>
      <c r="E60" s="367"/>
      <c r="F60" s="384">
        <f t="shared" si="50"/>
        <v>1093</v>
      </c>
      <c r="G60" s="219"/>
      <c r="H60" s="592"/>
      <c r="I60" s="384">
        <f t="shared" si="51"/>
        <v>0</v>
      </c>
      <c r="J60" s="103"/>
      <c r="K60" s="367"/>
      <c r="L60" s="384">
        <f>J60+K60</f>
        <v>0</v>
      </c>
      <c r="M60" s="221"/>
      <c r="N60" s="104"/>
      <c r="O60" s="220">
        <f t="shared" si="53"/>
        <v>0</v>
      </c>
      <c r="P60" s="222"/>
      <c r="R60" s="551"/>
      <c r="S60" s="551"/>
      <c r="T60" s="551"/>
    </row>
    <row r="61" spans="1:20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104"/>
      <c r="F61" s="442">
        <f t="shared" si="50"/>
        <v>0</v>
      </c>
      <c r="G61" s="219"/>
      <c r="H61" s="103"/>
      <c r="I61" s="220">
        <f t="shared" si="51"/>
        <v>0</v>
      </c>
      <c r="J61" s="103"/>
      <c r="K61" s="104"/>
      <c r="L61" s="441">
        <f t="shared" si="52"/>
        <v>0</v>
      </c>
      <c r="M61" s="221"/>
      <c r="N61" s="104"/>
      <c r="O61" s="220">
        <f>M61+N61</f>
        <v>0</v>
      </c>
      <c r="P61" s="222"/>
      <c r="R61" s="551"/>
      <c r="S61" s="551"/>
      <c r="T61" s="551"/>
    </row>
    <row r="62" spans="1:20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104"/>
      <c r="F62" s="442">
        <f t="shared" si="50"/>
        <v>0</v>
      </c>
      <c r="G62" s="219"/>
      <c r="H62" s="103"/>
      <c r="I62" s="220">
        <f t="shared" si="51"/>
        <v>0</v>
      </c>
      <c r="J62" s="103"/>
      <c r="K62" s="104"/>
      <c r="L62" s="441">
        <f t="shared" si="52"/>
        <v>0</v>
      </c>
      <c r="M62" s="221"/>
      <c r="N62" s="104"/>
      <c r="O62" s="220">
        <f t="shared" si="53"/>
        <v>0</v>
      </c>
      <c r="P62" s="222"/>
      <c r="R62" s="551"/>
      <c r="S62" s="551"/>
      <c r="T62" s="551"/>
    </row>
    <row r="63" spans="1:20" x14ac:dyDescent="0.25">
      <c r="A63" s="56">
        <v>1147</v>
      </c>
      <c r="B63" s="97" t="s">
        <v>81</v>
      </c>
      <c r="C63" s="98">
        <f t="shared" si="4"/>
        <v>3822</v>
      </c>
      <c r="D63" s="219">
        <v>3822</v>
      </c>
      <c r="E63" s="367"/>
      <c r="F63" s="384">
        <f t="shared" si="50"/>
        <v>3822</v>
      </c>
      <c r="G63" s="219"/>
      <c r="H63" s="592"/>
      <c r="I63" s="384">
        <f t="shared" si="51"/>
        <v>0</v>
      </c>
      <c r="J63" s="103"/>
      <c r="K63" s="367"/>
      <c r="L63" s="384">
        <f t="shared" si="52"/>
        <v>0</v>
      </c>
      <c r="M63" s="221"/>
      <c r="N63" s="104"/>
      <c r="O63" s="220">
        <f t="shared" si="53"/>
        <v>0</v>
      </c>
      <c r="P63" s="222"/>
      <c r="R63" s="551"/>
      <c r="S63" s="551"/>
      <c r="T63" s="551"/>
    </row>
    <row r="64" spans="1:20" x14ac:dyDescent="0.25">
      <c r="A64" s="56">
        <v>1148</v>
      </c>
      <c r="B64" s="97" t="s">
        <v>82</v>
      </c>
      <c r="C64" s="98">
        <f t="shared" si="4"/>
        <v>22303</v>
      </c>
      <c r="D64" s="219">
        <v>22303</v>
      </c>
      <c r="E64" s="367"/>
      <c r="F64" s="384">
        <f t="shared" si="50"/>
        <v>22303</v>
      </c>
      <c r="G64" s="219"/>
      <c r="H64" s="592"/>
      <c r="I64" s="384">
        <f t="shared" si="51"/>
        <v>0</v>
      </c>
      <c r="J64" s="103"/>
      <c r="K64" s="367"/>
      <c r="L64" s="384">
        <f t="shared" si="52"/>
        <v>0</v>
      </c>
      <c r="M64" s="221"/>
      <c r="N64" s="104"/>
      <c r="O64" s="220">
        <f t="shared" si="53"/>
        <v>0</v>
      </c>
      <c r="P64" s="222"/>
      <c r="R64" s="551"/>
      <c r="S64" s="551"/>
      <c r="T64" s="551"/>
    </row>
    <row r="65" spans="1:20" ht="77.25" customHeight="1" thickBot="1" x14ac:dyDescent="0.3">
      <c r="A65" s="56">
        <v>1149</v>
      </c>
      <c r="B65" s="97" t="s">
        <v>83</v>
      </c>
      <c r="C65" s="98">
        <f>F65+I65+L65+O65</f>
        <v>4550</v>
      </c>
      <c r="D65" s="219">
        <v>1944</v>
      </c>
      <c r="E65" s="367">
        <v>446</v>
      </c>
      <c r="F65" s="384">
        <f t="shared" si="50"/>
        <v>2390</v>
      </c>
      <c r="G65" s="219">
        <v>2160</v>
      </c>
      <c r="H65" s="592"/>
      <c r="I65" s="384">
        <f t="shared" si="51"/>
        <v>2160</v>
      </c>
      <c r="J65" s="103"/>
      <c r="K65" s="367"/>
      <c r="L65" s="384">
        <f t="shared" si="52"/>
        <v>0</v>
      </c>
      <c r="M65" s="221"/>
      <c r="N65" s="104"/>
      <c r="O65" s="220">
        <f t="shared" si="53"/>
        <v>0</v>
      </c>
      <c r="P65" s="421" t="s">
        <v>573</v>
      </c>
      <c r="R65" s="551"/>
      <c r="S65" s="551"/>
      <c r="T65" s="551"/>
    </row>
    <row r="66" spans="1:20" ht="36.75" thickTop="1" x14ac:dyDescent="0.25">
      <c r="A66" s="209">
        <v>1150</v>
      </c>
      <c r="B66" s="154" t="s">
        <v>84</v>
      </c>
      <c r="C66" s="160">
        <f>F66+I66+L66+O66</f>
        <v>2308</v>
      </c>
      <c r="D66" s="227">
        <v>2308</v>
      </c>
      <c r="E66" s="369"/>
      <c r="F66" s="403">
        <f t="shared" si="50"/>
        <v>2308</v>
      </c>
      <c r="G66" s="227"/>
      <c r="H66" s="593"/>
      <c r="I66" s="403">
        <f t="shared" si="51"/>
        <v>0</v>
      </c>
      <c r="J66" s="229"/>
      <c r="K66" s="369"/>
      <c r="L66" s="403">
        <f t="shared" si="52"/>
        <v>0</v>
      </c>
      <c r="M66" s="230"/>
      <c r="N66" s="228"/>
      <c r="O66" s="213">
        <f t="shared" si="53"/>
        <v>0</v>
      </c>
      <c r="P66" s="214"/>
      <c r="R66" s="551"/>
      <c r="S66" s="551"/>
      <c r="T66" s="551"/>
    </row>
    <row r="67" spans="1:20" ht="24" x14ac:dyDescent="0.25">
      <c r="A67" s="75">
        <v>1200</v>
      </c>
      <c r="B67" s="202" t="s">
        <v>85</v>
      </c>
      <c r="C67" s="76">
        <f t="shared" si="4"/>
        <v>141280</v>
      </c>
      <c r="D67" s="203">
        <f>SUM(D68:D69)</f>
        <v>131069</v>
      </c>
      <c r="E67" s="364">
        <f t="shared" ref="E67:F67" si="54">SUM(E68:E69)</f>
        <v>0</v>
      </c>
      <c r="F67" s="386">
        <f t="shared" si="54"/>
        <v>131069</v>
      </c>
      <c r="G67" s="203">
        <f>SUM(G68:G69)</f>
        <v>10211</v>
      </c>
      <c r="H67" s="424">
        <f t="shared" ref="H67:I67" si="55">SUM(H68:H69)</f>
        <v>0</v>
      </c>
      <c r="I67" s="386">
        <f t="shared" si="55"/>
        <v>10211</v>
      </c>
      <c r="J67" s="84">
        <f>SUM(J68:J69)</f>
        <v>0</v>
      </c>
      <c r="K67" s="364">
        <f t="shared" ref="K67:L67" si="56">SUM(K68:K69)</f>
        <v>0</v>
      </c>
      <c r="L67" s="386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  <c r="R67" s="551"/>
      <c r="S67" s="551"/>
      <c r="T67" s="551"/>
    </row>
    <row r="68" spans="1:20" ht="24" x14ac:dyDescent="0.25">
      <c r="A68" s="335">
        <v>1210</v>
      </c>
      <c r="B68" s="87" t="s">
        <v>86</v>
      </c>
      <c r="C68" s="88">
        <f t="shared" si="4"/>
        <v>108045</v>
      </c>
      <c r="D68" s="215">
        <v>98234</v>
      </c>
      <c r="E68" s="366"/>
      <c r="F68" s="404">
        <f>D68+E68</f>
        <v>98234</v>
      </c>
      <c r="G68" s="215">
        <v>9811</v>
      </c>
      <c r="H68" s="594"/>
      <c r="I68" s="404">
        <f>G68+H68</f>
        <v>9811</v>
      </c>
      <c r="J68" s="93"/>
      <c r="K68" s="366"/>
      <c r="L68" s="404">
        <f>J68+K68</f>
        <v>0</v>
      </c>
      <c r="M68" s="217"/>
      <c r="N68" s="94"/>
      <c r="O68" s="216">
        <f>M68+N68</f>
        <v>0</v>
      </c>
      <c r="P68" s="218"/>
      <c r="R68" s="551"/>
      <c r="S68" s="551"/>
      <c r="T68" s="551"/>
    </row>
    <row r="69" spans="1:20" ht="24" x14ac:dyDescent="0.25">
      <c r="A69" s="223">
        <v>1220</v>
      </c>
      <c r="B69" s="97" t="s">
        <v>87</v>
      </c>
      <c r="C69" s="98">
        <f t="shared" si="4"/>
        <v>33235</v>
      </c>
      <c r="D69" s="224">
        <f>SUM(D70:D74)</f>
        <v>32835</v>
      </c>
      <c r="E69" s="368">
        <f t="shared" ref="E69:F69" si="58">SUM(E70:E74)</f>
        <v>0</v>
      </c>
      <c r="F69" s="384">
        <f t="shared" si="58"/>
        <v>32835</v>
      </c>
      <c r="G69" s="224">
        <f>SUM(G70:G74)</f>
        <v>400</v>
      </c>
      <c r="H69" s="441">
        <f t="shared" ref="H69:I69" si="59">SUM(H70:H74)</f>
        <v>0</v>
      </c>
      <c r="I69" s="384">
        <f t="shared" si="59"/>
        <v>400</v>
      </c>
      <c r="J69" s="226">
        <f>SUM(J70:J74)</f>
        <v>0</v>
      </c>
      <c r="K69" s="368">
        <f t="shared" ref="K69:L69" si="60">SUM(K70:K74)</f>
        <v>0</v>
      </c>
      <c r="L69" s="384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  <c r="R69" s="551"/>
      <c r="S69" s="551"/>
      <c r="T69" s="551"/>
    </row>
    <row r="70" spans="1:20" ht="48" x14ac:dyDescent="0.25">
      <c r="A70" s="56">
        <v>1221</v>
      </c>
      <c r="B70" s="97" t="s">
        <v>88</v>
      </c>
      <c r="C70" s="98">
        <f t="shared" si="4"/>
        <v>20532</v>
      </c>
      <c r="D70" s="219">
        <v>20132</v>
      </c>
      <c r="E70" s="367"/>
      <c r="F70" s="384">
        <f t="shared" ref="F70:F74" si="62">D70+E70</f>
        <v>20132</v>
      </c>
      <c r="G70" s="219">
        <v>400</v>
      </c>
      <c r="H70" s="592"/>
      <c r="I70" s="384">
        <f t="shared" ref="I70:I74" si="63">G70+H70</f>
        <v>400</v>
      </c>
      <c r="J70" s="103"/>
      <c r="K70" s="367"/>
      <c r="L70" s="384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  <c r="R70" s="551"/>
      <c r="S70" s="551"/>
      <c r="T70" s="551"/>
    </row>
    <row r="71" spans="1:20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104"/>
      <c r="F71" s="442">
        <f t="shared" si="62"/>
        <v>0</v>
      </c>
      <c r="G71" s="219"/>
      <c r="H71" s="103"/>
      <c r="I71" s="220">
        <f t="shared" si="63"/>
        <v>0</v>
      </c>
      <c r="J71" s="103"/>
      <c r="K71" s="104"/>
      <c r="L71" s="441">
        <f t="shared" si="64"/>
        <v>0</v>
      </c>
      <c r="M71" s="221"/>
      <c r="N71" s="104"/>
      <c r="O71" s="220">
        <f t="shared" si="65"/>
        <v>0</v>
      </c>
      <c r="P71" s="222"/>
      <c r="R71" s="551"/>
      <c r="S71" s="551"/>
      <c r="T71" s="551"/>
    </row>
    <row r="72" spans="1:20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104"/>
      <c r="F72" s="442">
        <f t="shared" si="62"/>
        <v>0</v>
      </c>
      <c r="G72" s="219"/>
      <c r="H72" s="103"/>
      <c r="I72" s="220">
        <f t="shared" si="63"/>
        <v>0</v>
      </c>
      <c r="J72" s="103"/>
      <c r="K72" s="104"/>
      <c r="L72" s="441">
        <f t="shared" si="64"/>
        <v>0</v>
      </c>
      <c r="M72" s="221"/>
      <c r="N72" s="104"/>
      <c r="O72" s="220">
        <f t="shared" si="65"/>
        <v>0</v>
      </c>
      <c r="P72" s="222"/>
      <c r="R72" s="551"/>
      <c r="S72" s="551"/>
      <c r="T72" s="551"/>
    </row>
    <row r="73" spans="1:20" ht="36" x14ac:dyDescent="0.25">
      <c r="A73" s="56">
        <v>1227</v>
      </c>
      <c r="B73" s="97" t="s">
        <v>91</v>
      </c>
      <c r="C73" s="98">
        <f t="shared" si="4"/>
        <v>11953</v>
      </c>
      <c r="D73" s="219">
        <v>11953</v>
      </c>
      <c r="E73" s="367"/>
      <c r="F73" s="384">
        <f t="shared" si="62"/>
        <v>11953</v>
      </c>
      <c r="G73" s="219"/>
      <c r="H73" s="592"/>
      <c r="I73" s="384">
        <f t="shared" si="63"/>
        <v>0</v>
      </c>
      <c r="J73" s="103"/>
      <c r="K73" s="367"/>
      <c r="L73" s="384">
        <f t="shared" si="64"/>
        <v>0</v>
      </c>
      <c r="M73" s="221"/>
      <c r="N73" s="104"/>
      <c r="O73" s="220">
        <f t="shared" si="65"/>
        <v>0</v>
      </c>
      <c r="P73" s="222"/>
      <c r="R73" s="551"/>
      <c r="S73" s="551"/>
      <c r="T73" s="551"/>
    </row>
    <row r="74" spans="1:20" ht="48" x14ac:dyDescent="0.25">
      <c r="A74" s="56">
        <v>1228</v>
      </c>
      <c r="B74" s="97" t="s">
        <v>92</v>
      </c>
      <c r="C74" s="98">
        <f t="shared" si="4"/>
        <v>750</v>
      </c>
      <c r="D74" s="219">
        <v>750</v>
      </c>
      <c r="E74" s="367"/>
      <c r="F74" s="384">
        <f t="shared" si="62"/>
        <v>750</v>
      </c>
      <c r="G74" s="219"/>
      <c r="H74" s="592"/>
      <c r="I74" s="384">
        <f t="shared" si="63"/>
        <v>0</v>
      </c>
      <c r="J74" s="103"/>
      <c r="K74" s="367"/>
      <c r="L74" s="384">
        <f t="shared" si="64"/>
        <v>0</v>
      </c>
      <c r="M74" s="221"/>
      <c r="N74" s="104"/>
      <c r="O74" s="220">
        <f t="shared" si="65"/>
        <v>0</v>
      </c>
      <c r="P74" s="222"/>
      <c r="R74" s="551"/>
      <c r="S74" s="551"/>
      <c r="T74" s="551"/>
    </row>
    <row r="75" spans="1:20" x14ac:dyDescent="0.25">
      <c r="A75" s="195">
        <v>2000</v>
      </c>
      <c r="B75" s="195" t="s">
        <v>93</v>
      </c>
      <c r="C75" s="196">
        <f t="shared" si="4"/>
        <v>60933</v>
      </c>
      <c r="D75" s="197">
        <f>SUM(D76,D83,D130,D164,D165,D172)</f>
        <v>55221</v>
      </c>
      <c r="E75" s="363">
        <f t="shared" ref="E75:F75" si="66">SUM(E76,E83,E130,E164,E165,E172)</f>
        <v>0</v>
      </c>
      <c r="F75" s="402">
        <f t="shared" si="66"/>
        <v>55221</v>
      </c>
      <c r="G75" s="197">
        <f>SUM(G76,G83,G130,G164,G165,G172)</f>
        <v>0</v>
      </c>
      <c r="H75" s="445">
        <f t="shared" ref="H75:I75" si="67">SUM(H76,H83,H130,H164,H165,H172)</f>
        <v>0</v>
      </c>
      <c r="I75" s="402">
        <f t="shared" si="67"/>
        <v>0</v>
      </c>
      <c r="J75" s="199">
        <f>SUM(J76,J83,J130,J164,J165,J172)</f>
        <v>5712</v>
      </c>
      <c r="K75" s="363">
        <f t="shared" ref="K75:L75" si="68">SUM(K76,K83,K130,K164,K165,K172)</f>
        <v>0</v>
      </c>
      <c r="L75" s="402">
        <f t="shared" si="68"/>
        <v>5712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  <c r="R75" s="551"/>
      <c r="S75" s="551"/>
      <c r="T75" s="551"/>
    </row>
    <row r="76" spans="1:20" ht="24" x14ac:dyDescent="0.25">
      <c r="A76" s="75">
        <v>2100</v>
      </c>
      <c r="B76" s="202" t="s">
        <v>94</v>
      </c>
      <c r="C76" s="76">
        <f t="shared" si="4"/>
        <v>108</v>
      </c>
      <c r="D76" s="203">
        <f>SUM(D77,D80)</f>
        <v>108</v>
      </c>
      <c r="E76" s="364">
        <f t="shared" ref="E76:F76" si="70">SUM(E77,E80)</f>
        <v>0</v>
      </c>
      <c r="F76" s="386">
        <f t="shared" si="70"/>
        <v>108</v>
      </c>
      <c r="G76" s="203">
        <f>SUM(G77,G80)</f>
        <v>0</v>
      </c>
      <c r="H76" s="424">
        <f t="shared" ref="H76:I76" si="71">SUM(H77,H80)</f>
        <v>0</v>
      </c>
      <c r="I76" s="386">
        <f t="shared" si="71"/>
        <v>0</v>
      </c>
      <c r="J76" s="84">
        <f>SUM(J77,J80)</f>
        <v>0</v>
      </c>
      <c r="K76" s="364">
        <f t="shared" ref="K76:L76" si="72">SUM(K77,K80)</f>
        <v>0</v>
      </c>
      <c r="L76" s="386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  <c r="R76" s="551"/>
      <c r="S76" s="551"/>
      <c r="T76" s="551"/>
    </row>
    <row r="77" spans="1:20" ht="24" x14ac:dyDescent="0.25">
      <c r="A77" s="335">
        <v>2110</v>
      </c>
      <c r="B77" s="87" t="s">
        <v>95</v>
      </c>
      <c r="C77" s="88">
        <f t="shared" si="4"/>
        <v>108</v>
      </c>
      <c r="D77" s="233">
        <f>SUM(D78:D79)</f>
        <v>108</v>
      </c>
      <c r="E77" s="370">
        <f t="shared" ref="E77:F77" si="74">SUM(E78:E79)</f>
        <v>0</v>
      </c>
      <c r="F77" s="404">
        <f t="shared" si="74"/>
        <v>108</v>
      </c>
      <c r="G77" s="233">
        <f>SUM(G78:G79)</f>
        <v>0</v>
      </c>
      <c r="H77" s="440">
        <f t="shared" ref="H77:I77" si="75">SUM(H78:H79)</f>
        <v>0</v>
      </c>
      <c r="I77" s="404">
        <f t="shared" si="75"/>
        <v>0</v>
      </c>
      <c r="J77" s="235">
        <f>SUM(J78:J79)</f>
        <v>0</v>
      </c>
      <c r="K77" s="370">
        <f t="shared" ref="K77:L77" si="76">SUM(K78:K79)</f>
        <v>0</v>
      </c>
      <c r="L77" s="404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  <c r="R77" s="551"/>
      <c r="S77" s="551"/>
      <c r="T77" s="551"/>
    </row>
    <row r="78" spans="1:20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104"/>
      <c r="F78" s="442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441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  <c r="R78" s="551"/>
      <c r="S78" s="551"/>
      <c r="T78" s="551"/>
    </row>
    <row r="79" spans="1:20" ht="24" x14ac:dyDescent="0.25">
      <c r="A79" s="56">
        <v>2112</v>
      </c>
      <c r="B79" s="97" t="s">
        <v>97</v>
      </c>
      <c r="C79" s="98">
        <f t="shared" si="4"/>
        <v>108</v>
      </c>
      <c r="D79" s="219">
        <v>108</v>
      </c>
      <c r="E79" s="367"/>
      <c r="F79" s="384">
        <f t="shared" si="78"/>
        <v>108</v>
      </c>
      <c r="G79" s="219"/>
      <c r="H79" s="592"/>
      <c r="I79" s="384">
        <f t="shared" si="79"/>
        <v>0</v>
      </c>
      <c r="J79" s="103"/>
      <c r="K79" s="367"/>
      <c r="L79" s="384">
        <f t="shared" si="80"/>
        <v>0</v>
      </c>
      <c r="M79" s="221"/>
      <c r="N79" s="104"/>
      <c r="O79" s="220">
        <f t="shared" si="81"/>
        <v>0</v>
      </c>
      <c r="P79" s="222"/>
      <c r="R79" s="551"/>
      <c r="S79" s="551"/>
      <c r="T79" s="551"/>
    </row>
    <row r="80" spans="1:20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225">
        <f t="shared" ref="E80:F80" si="82">SUM(E81:E82)</f>
        <v>0</v>
      </c>
      <c r="F80" s="442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441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  <c r="R80" s="551"/>
      <c r="S80" s="551"/>
      <c r="T80" s="551"/>
    </row>
    <row r="81" spans="1:20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104"/>
      <c r="F81" s="442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441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  <c r="R81" s="551"/>
      <c r="S81" s="551"/>
      <c r="T81" s="551"/>
    </row>
    <row r="82" spans="1:20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104"/>
      <c r="F82" s="442">
        <f t="shared" si="86"/>
        <v>0</v>
      </c>
      <c r="G82" s="219"/>
      <c r="H82" s="103"/>
      <c r="I82" s="220">
        <f t="shared" si="87"/>
        <v>0</v>
      </c>
      <c r="J82" s="103"/>
      <c r="K82" s="104"/>
      <c r="L82" s="441">
        <f t="shared" si="88"/>
        <v>0</v>
      </c>
      <c r="M82" s="221"/>
      <c r="N82" s="104"/>
      <c r="O82" s="220">
        <f t="shared" si="89"/>
        <v>0</v>
      </c>
      <c r="P82" s="222"/>
      <c r="R82" s="551"/>
      <c r="S82" s="551"/>
      <c r="T82" s="551"/>
    </row>
    <row r="83" spans="1:20" x14ac:dyDescent="0.25">
      <c r="A83" s="75">
        <v>2200</v>
      </c>
      <c r="B83" s="202" t="s">
        <v>99</v>
      </c>
      <c r="C83" s="76">
        <f t="shared" si="4"/>
        <v>46386</v>
      </c>
      <c r="D83" s="203">
        <f>SUM(D84,D89,D95,D103,D112,D116,D122,D128)</f>
        <v>44245</v>
      </c>
      <c r="E83" s="364">
        <f t="shared" ref="E83:F83" si="90">SUM(E84,E89,E95,E103,E112,E116,E122,E128)</f>
        <v>0</v>
      </c>
      <c r="F83" s="386">
        <f t="shared" si="90"/>
        <v>44245</v>
      </c>
      <c r="G83" s="203">
        <f>SUM(G84,G89,G95,G103,G112,G116,G122,G128)</f>
        <v>0</v>
      </c>
      <c r="H83" s="424">
        <f t="shared" ref="H83:I83" si="91">SUM(H84,H89,H95,H103,H112,H116,H122,H128)</f>
        <v>0</v>
      </c>
      <c r="I83" s="386">
        <f t="shared" si="91"/>
        <v>0</v>
      </c>
      <c r="J83" s="84">
        <f>SUM(J84,J89,J95,J103,J112,J116,J122,J128)</f>
        <v>2141</v>
      </c>
      <c r="K83" s="364">
        <f t="shared" ref="K83:L83" si="92">SUM(K84,K89,K95,K103,K112,K116,K122,K128)</f>
        <v>0</v>
      </c>
      <c r="L83" s="386">
        <f t="shared" si="92"/>
        <v>2141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  <c r="R83" s="551"/>
      <c r="S83" s="551"/>
      <c r="T83" s="551"/>
    </row>
    <row r="84" spans="1:20" ht="24" x14ac:dyDescent="0.25">
      <c r="A84" s="209">
        <v>2210</v>
      </c>
      <c r="B84" s="154" t="s">
        <v>100</v>
      </c>
      <c r="C84" s="160">
        <f t="shared" si="4"/>
        <v>944</v>
      </c>
      <c r="D84" s="210">
        <f>SUM(D85:D88)</f>
        <v>944</v>
      </c>
      <c r="E84" s="365">
        <f t="shared" ref="E84:F84" si="94">SUM(E85:E88)</f>
        <v>0</v>
      </c>
      <c r="F84" s="403">
        <f t="shared" si="94"/>
        <v>944</v>
      </c>
      <c r="G84" s="210">
        <f>SUM(G85:G88)</f>
        <v>0</v>
      </c>
      <c r="H84" s="439">
        <f t="shared" ref="H84:I84" si="95">SUM(H85:H88)</f>
        <v>0</v>
      </c>
      <c r="I84" s="403">
        <f t="shared" si="95"/>
        <v>0</v>
      </c>
      <c r="J84" s="212">
        <f>SUM(J85:J88)</f>
        <v>0</v>
      </c>
      <c r="K84" s="365">
        <f t="shared" ref="K84:L84" si="96">SUM(K85:K88)</f>
        <v>0</v>
      </c>
      <c r="L84" s="40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  <c r="R84" s="551"/>
      <c r="S84" s="551"/>
      <c r="T84" s="551"/>
    </row>
    <row r="85" spans="1:20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94"/>
      <c r="F85" s="44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440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  <c r="R85" s="551"/>
      <c r="S85" s="551"/>
      <c r="T85" s="551"/>
    </row>
    <row r="86" spans="1:20" ht="36" x14ac:dyDescent="0.25">
      <c r="A86" s="56">
        <v>2212</v>
      </c>
      <c r="B86" s="97" t="s">
        <v>102</v>
      </c>
      <c r="C86" s="98">
        <f t="shared" si="98"/>
        <v>664</v>
      </c>
      <c r="D86" s="219">
        <v>664</v>
      </c>
      <c r="E86" s="367"/>
      <c r="F86" s="384">
        <f t="shared" si="99"/>
        <v>664</v>
      </c>
      <c r="G86" s="219"/>
      <c r="H86" s="592"/>
      <c r="I86" s="384">
        <f t="shared" si="100"/>
        <v>0</v>
      </c>
      <c r="J86" s="103"/>
      <c r="K86" s="367"/>
      <c r="L86" s="384">
        <f t="shared" si="101"/>
        <v>0</v>
      </c>
      <c r="M86" s="221"/>
      <c r="N86" s="104"/>
      <c r="O86" s="220">
        <f t="shared" si="102"/>
        <v>0</v>
      </c>
      <c r="P86" s="222"/>
      <c r="R86" s="551"/>
      <c r="S86" s="551"/>
      <c r="T86" s="551"/>
    </row>
    <row r="87" spans="1:20" ht="24" x14ac:dyDescent="0.25">
      <c r="A87" s="56">
        <v>2214</v>
      </c>
      <c r="B87" s="97" t="s">
        <v>103</v>
      </c>
      <c r="C87" s="98">
        <f t="shared" si="98"/>
        <v>120</v>
      </c>
      <c r="D87" s="219">
        <v>120</v>
      </c>
      <c r="E87" s="367"/>
      <c r="F87" s="384">
        <f t="shared" si="99"/>
        <v>120</v>
      </c>
      <c r="G87" s="219"/>
      <c r="H87" s="592"/>
      <c r="I87" s="384">
        <f t="shared" si="100"/>
        <v>0</v>
      </c>
      <c r="J87" s="103"/>
      <c r="K87" s="367"/>
      <c r="L87" s="384">
        <f t="shared" si="101"/>
        <v>0</v>
      </c>
      <c r="M87" s="221"/>
      <c r="N87" s="104"/>
      <c r="O87" s="220">
        <f t="shared" si="102"/>
        <v>0</v>
      </c>
      <c r="P87" s="222"/>
      <c r="R87" s="551"/>
      <c r="S87" s="551"/>
      <c r="T87" s="551"/>
    </row>
    <row r="88" spans="1:20" x14ac:dyDescent="0.25">
      <c r="A88" s="56">
        <v>2219</v>
      </c>
      <c r="B88" s="97" t="s">
        <v>104</v>
      </c>
      <c r="C88" s="98">
        <f t="shared" si="98"/>
        <v>160</v>
      </c>
      <c r="D88" s="219">
        <v>160</v>
      </c>
      <c r="E88" s="367"/>
      <c r="F88" s="384">
        <f t="shared" si="99"/>
        <v>160</v>
      </c>
      <c r="G88" s="219"/>
      <c r="H88" s="592"/>
      <c r="I88" s="384">
        <f t="shared" si="100"/>
        <v>0</v>
      </c>
      <c r="J88" s="103"/>
      <c r="K88" s="367"/>
      <c r="L88" s="384">
        <f t="shared" si="101"/>
        <v>0</v>
      </c>
      <c r="M88" s="221"/>
      <c r="N88" s="104"/>
      <c r="O88" s="220">
        <f t="shared" si="102"/>
        <v>0</v>
      </c>
      <c r="P88" s="222"/>
      <c r="R88" s="551"/>
      <c r="S88" s="551"/>
      <c r="T88" s="551"/>
    </row>
    <row r="89" spans="1:20" ht="24" x14ac:dyDescent="0.25">
      <c r="A89" s="223">
        <v>2220</v>
      </c>
      <c r="B89" s="97" t="s">
        <v>105</v>
      </c>
      <c r="C89" s="98">
        <f t="shared" si="98"/>
        <v>38550</v>
      </c>
      <c r="D89" s="224">
        <f>SUM(D90:D94)</f>
        <v>36409</v>
      </c>
      <c r="E89" s="368">
        <f t="shared" ref="E89:F89" si="103">SUM(E90:E94)</f>
        <v>0</v>
      </c>
      <c r="F89" s="384">
        <f t="shared" si="103"/>
        <v>36409</v>
      </c>
      <c r="G89" s="224">
        <f>SUM(G90:G94)</f>
        <v>0</v>
      </c>
      <c r="H89" s="441">
        <f t="shared" ref="H89:I89" si="104">SUM(H90:H94)</f>
        <v>0</v>
      </c>
      <c r="I89" s="384">
        <f t="shared" si="104"/>
        <v>0</v>
      </c>
      <c r="J89" s="226">
        <f>SUM(J90:J94)</f>
        <v>2141</v>
      </c>
      <c r="K89" s="368">
        <f t="shared" ref="K89:L89" si="105">SUM(K90:K94)</f>
        <v>0</v>
      </c>
      <c r="L89" s="384">
        <f t="shared" si="105"/>
        <v>2141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  <c r="R89" s="551"/>
      <c r="S89" s="551"/>
      <c r="T89" s="551"/>
    </row>
    <row r="90" spans="1:20" ht="24" x14ac:dyDescent="0.25">
      <c r="A90" s="560">
        <v>2221</v>
      </c>
      <c r="B90" s="595" t="s">
        <v>106</v>
      </c>
      <c r="C90" s="596">
        <f t="shared" si="98"/>
        <v>20872</v>
      </c>
      <c r="D90" s="597">
        <v>20088</v>
      </c>
      <c r="E90" s="598"/>
      <c r="F90" s="564">
        <f t="shared" ref="F90:F94" si="107">D90+E90</f>
        <v>20088</v>
      </c>
      <c r="G90" s="597"/>
      <c r="H90" s="599"/>
      <c r="I90" s="564">
        <f t="shared" ref="I90:I94" si="108">G90+H90</f>
        <v>0</v>
      </c>
      <c r="J90" s="600">
        <v>784</v>
      </c>
      <c r="K90" s="598"/>
      <c r="L90" s="564">
        <f t="shared" ref="L90:L94" si="109">J90+K90</f>
        <v>784</v>
      </c>
      <c r="M90" s="601"/>
      <c r="N90" s="602"/>
      <c r="O90" s="603">
        <f t="shared" ref="O90:O94" si="110">M90+N90</f>
        <v>0</v>
      </c>
      <c r="P90" s="604"/>
      <c r="R90" s="551"/>
      <c r="S90" s="551"/>
      <c r="T90" s="551"/>
    </row>
    <row r="91" spans="1:20" x14ac:dyDescent="0.25">
      <c r="A91" s="560">
        <v>2222</v>
      </c>
      <c r="B91" s="595" t="s">
        <v>107</v>
      </c>
      <c r="C91" s="596">
        <f t="shared" si="98"/>
        <v>6537</v>
      </c>
      <c r="D91" s="597">
        <v>6071</v>
      </c>
      <c r="E91" s="598"/>
      <c r="F91" s="564">
        <f t="shared" si="107"/>
        <v>6071</v>
      </c>
      <c r="G91" s="597"/>
      <c r="H91" s="599"/>
      <c r="I91" s="564">
        <f t="shared" si="108"/>
        <v>0</v>
      </c>
      <c r="J91" s="600">
        <v>466</v>
      </c>
      <c r="K91" s="598"/>
      <c r="L91" s="564">
        <f t="shared" si="109"/>
        <v>466</v>
      </c>
      <c r="M91" s="601"/>
      <c r="N91" s="602"/>
      <c r="O91" s="603">
        <f t="shared" si="110"/>
        <v>0</v>
      </c>
      <c r="P91" s="604"/>
      <c r="R91" s="551"/>
      <c r="S91" s="551"/>
      <c r="T91" s="551"/>
    </row>
    <row r="92" spans="1:20" x14ac:dyDescent="0.25">
      <c r="A92" s="560">
        <v>2223</v>
      </c>
      <c r="B92" s="595" t="s">
        <v>108</v>
      </c>
      <c r="C92" s="596">
        <f t="shared" si="98"/>
        <v>10296</v>
      </c>
      <c r="D92" s="597">
        <v>9566</v>
      </c>
      <c r="E92" s="598"/>
      <c r="F92" s="564">
        <f t="shared" si="107"/>
        <v>9566</v>
      </c>
      <c r="G92" s="597"/>
      <c r="H92" s="599"/>
      <c r="I92" s="564">
        <f t="shared" si="108"/>
        <v>0</v>
      </c>
      <c r="J92" s="600">
        <v>730</v>
      </c>
      <c r="K92" s="598"/>
      <c r="L92" s="564">
        <f t="shared" si="109"/>
        <v>730</v>
      </c>
      <c r="M92" s="601"/>
      <c r="N92" s="602"/>
      <c r="O92" s="603">
        <f t="shared" si="110"/>
        <v>0</v>
      </c>
      <c r="P92" s="604"/>
      <c r="R92" s="551"/>
      <c r="S92" s="551"/>
      <c r="T92" s="551"/>
    </row>
    <row r="93" spans="1:20" ht="48" x14ac:dyDescent="0.25">
      <c r="A93" s="560">
        <v>2224</v>
      </c>
      <c r="B93" s="595" t="s">
        <v>109</v>
      </c>
      <c r="C93" s="596">
        <f t="shared" si="98"/>
        <v>845</v>
      </c>
      <c r="D93" s="597">
        <v>684</v>
      </c>
      <c r="E93" s="598"/>
      <c r="F93" s="564">
        <f t="shared" si="107"/>
        <v>684</v>
      </c>
      <c r="G93" s="597"/>
      <c r="H93" s="599"/>
      <c r="I93" s="564">
        <f t="shared" si="108"/>
        <v>0</v>
      </c>
      <c r="J93" s="600">
        <v>161</v>
      </c>
      <c r="K93" s="598"/>
      <c r="L93" s="564">
        <f t="shared" si="109"/>
        <v>161</v>
      </c>
      <c r="M93" s="601"/>
      <c r="N93" s="602"/>
      <c r="O93" s="603">
        <f t="shared" si="110"/>
        <v>0</v>
      </c>
      <c r="P93" s="604"/>
      <c r="R93" s="551"/>
      <c r="S93" s="551"/>
      <c r="T93" s="551"/>
    </row>
    <row r="94" spans="1:20" ht="24" hidden="1" x14ac:dyDescent="0.25">
      <c r="A94" s="560">
        <v>2229</v>
      </c>
      <c r="B94" s="595" t="s">
        <v>110</v>
      </c>
      <c r="C94" s="596">
        <f t="shared" si="98"/>
        <v>0</v>
      </c>
      <c r="D94" s="597"/>
      <c r="E94" s="602"/>
      <c r="F94" s="605">
        <f t="shared" si="107"/>
        <v>0</v>
      </c>
      <c r="G94" s="597"/>
      <c r="H94" s="600"/>
      <c r="I94" s="603">
        <f t="shared" si="108"/>
        <v>0</v>
      </c>
      <c r="J94" s="600"/>
      <c r="K94" s="602"/>
      <c r="L94" s="606">
        <f t="shared" si="109"/>
        <v>0</v>
      </c>
      <c r="M94" s="601"/>
      <c r="N94" s="602"/>
      <c r="O94" s="603">
        <f t="shared" si="110"/>
        <v>0</v>
      </c>
      <c r="P94" s="607"/>
      <c r="R94" s="551"/>
      <c r="S94" s="551"/>
      <c r="T94" s="551"/>
    </row>
    <row r="95" spans="1:20" ht="36" x14ac:dyDescent="0.25">
      <c r="A95" s="223">
        <v>2230</v>
      </c>
      <c r="B95" s="97" t="s">
        <v>111</v>
      </c>
      <c r="C95" s="98">
        <f t="shared" si="98"/>
        <v>1104</v>
      </c>
      <c r="D95" s="224">
        <f>SUM(D96:D102)</f>
        <v>1104</v>
      </c>
      <c r="E95" s="368">
        <f t="shared" ref="E95:F95" si="111">SUM(E96:E102)</f>
        <v>0</v>
      </c>
      <c r="F95" s="384">
        <f t="shared" si="111"/>
        <v>1104</v>
      </c>
      <c r="G95" s="224">
        <f>SUM(G96:G102)</f>
        <v>0</v>
      </c>
      <c r="H95" s="441">
        <f t="shared" ref="H95:I95" si="112">SUM(H96:H102)</f>
        <v>0</v>
      </c>
      <c r="I95" s="384">
        <f t="shared" si="112"/>
        <v>0</v>
      </c>
      <c r="J95" s="226">
        <f>SUM(J96:J102)</f>
        <v>0</v>
      </c>
      <c r="K95" s="368">
        <f t="shared" ref="K95:L95" si="113">SUM(K96:K102)</f>
        <v>0</v>
      </c>
      <c r="L95" s="384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  <c r="R95" s="551"/>
      <c r="S95" s="551"/>
      <c r="T95" s="551"/>
    </row>
    <row r="96" spans="1:20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104"/>
      <c r="F96" s="442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441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  <c r="R96" s="551"/>
      <c r="S96" s="551"/>
      <c r="T96" s="551"/>
    </row>
    <row r="97" spans="1:20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104"/>
      <c r="F97" s="442">
        <f t="shared" si="115"/>
        <v>0</v>
      </c>
      <c r="G97" s="219"/>
      <c r="H97" s="103"/>
      <c r="I97" s="220">
        <f t="shared" si="116"/>
        <v>0</v>
      </c>
      <c r="J97" s="103"/>
      <c r="K97" s="104"/>
      <c r="L97" s="441">
        <f t="shared" si="117"/>
        <v>0</v>
      </c>
      <c r="M97" s="221"/>
      <c r="N97" s="104"/>
      <c r="O97" s="220">
        <f t="shared" si="118"/>
        <v>0</v>
      </c>
      <c r="P97" s="222"/>
      <c r="R97" s="551"/>
      <c r="S97" s="551"/>
      <c r="T97" s="551"/>
    </row>
    <row r="98" spans="1:20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94"/>
      <c r="F98" s="444">
        <f t="shared" si="115"/>
        <v>0</v>
      </c>
      <c r="G98" s="215"/>
      <c r="H98" s="93"/>
      <c r="I98" s="216">
        <f t="shared" si="116"/>
        <v>0</v>
      </c>
      <c r="J98" s="93"/>
      <c r="K98" s="94"/>
      <c r="L98" s="440">
        <f t="shared" si="117"/>
        <v>0</v>
      </c>
      <c r="M98" s="217"/>
      <c r="N98" s="94"/>
      <c r="O98" s="216">
        <f t="shared" si="118"/>
        <v>0</v>
      </c>
      <c r="P98" s="218"/>
      <c r="R98" s="551"/>
      <c r="S98" s="551"/>
      <c r="T98" s="551"/>
    </row>
    <row r="99" spans="1:20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104"/>
      <c r="F99" s="442">
        <f t="shared" si="115"/>
        <v>0</v>
      </c>
      <c r="G99" s="219"/>
      <c r="H99" s="103"/>
      <c r="I99" s="220">
        <f t="shared" si="116"/>
        <v>0</v>
      </c>
      <c r="J99" s="103"/>
      <c r="K99" s="104"/>
      <c r="L99" s="441">
        <f t="shared" si="117"/>
        <v>0</v>
      </c>
      <c r="M99" s="221"/>
      <c r="N99" s="104"/>
      <c r="O99" s="220">
        <f t="shared" si="118"/>
        <v>0</v>
      </c>
      <c r="P99" s="222"/>
      <c r="R99" s="551"/>
      <c r="S99" s="551"/>
      <c r="T99" s="551"/>
    </row>
    <row r="100" spans="1:20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104"/>
      <c r="F100" s="442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441">
        <f t="shared" si="117"/>
        <v>0</v>
      </c>
      <c r="M100" s="221"/>
      <c r="N100" s="104"/>
      <c r="O100" s="220">
        <f t="shared" si="118"/>
        <v>0</v>
      </c>
      <c r="P100" s="222"/>
      <c r="R100" s="551"/>
      <c r="S100" s="551"/>
      <c r="T100" s="551"/>
    </row>
    <row r="101" spans="1:20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104"/>
      <c r="F101" s="442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441">
        <f t="shared" si="117"/>
        <v>0</v>
      </c>
      <c r="M101" s="221"/>
      <c r="N101" s="104"/>
      <c r="O101" s="220">
        <f t="shared" si="118"/>
        <v>0</v>
      </c>
      <c r="P101" s="222"/>
      <c r="R101" s="551"/>
      <c r="S101" s="551"/>
      <c r="T101" s="551"/>
    </row>
    <row r="102" spans="1:20" ht="24" x14ac:dyDescent="0.25">
      <c r="A102" s="56">
        <v>2239</v>
      </c>
      <c r="B102" s="97" t="s">
        <v>118</v>
      </c>
      <c r="C102" s="98">
        <f t="shared" si="98"/>
        <v>1104</v>
      </c>
      <c r="D102" s="219">
        <v>1104</v>
      </c>
      <c r="E102" s="367"/>
      <c r="F102" s="384">
        <f t="shared" si="115"/>
        <v>1104</v>
      </c>
      <c r="G102" s="219"/>
      <c r="H102" s="592"/>
      <c r="I102" s="384">
        <f t="shared" si="116"/>
        <v>0</v>
      </c>
      <c r="J102" s="103"/>
      <c r="K102" s="367"/>
      <c r="L102" s="384">
        <f t="shared" si="117"/>
        <v>0</v>
      </c>
      <c r="M102" s="221"/>
      <c r="N102" s="104"/>
      <c r="O102" s="220">
        <f t="shared" si="118"/>
        <v>0</v>
      </c>
      <c r="P102" s="222"/>
      <c r="R102" s="551"/>
      <c r="S102" s="551"/>
      <c r="T102" s="551"/>
    </row>
    <row r="103" spans="1:20" ht="36" x14ac:dyDescent="0.25">
      <c r="A103" s="223">
        <v>2240</v>
      </c>
      <c r="B103" s="97" t="s">
        <v>119</v>
      </c>
      <c r="C103" s="98">
        <f t="shared" si="98"/>
        <v>5570</v>
      </c>
      <c r="D103" s="224">
        <f>SUM(D104:D111)</f>
        <v>5570</v>
      </c>
      <c r="E103" s="368">
        <f t="shared" ref="E103:F103" si="119">SUM(E104:E111)</f>
        <v>0</v>
      </c>
      <c r="F103" s="384">
        <f t="shared" si="119"/>
        <v>5570</v>
      </c>
      <c r="G103" s="224">
        <f>SUM(G104:G111)</f>
        <v>0</v>
      </c>
      <c r="H103" s="441">
        <f t="shared" ref="H103:I103" si="120">SUM(H104:H111)</f>
        <v>0</v>
      </c>
      <c r="I103" s="384">
        <f t="shared" si="120"/>
        <v>0</v>
      </c>
      <c r="J103" s="226">
        <f>SUM(J104:J111)</f>
        <v>0</v>
      </c>
      <c r="K103" s="368">
        <f t="shared" ref="K103:L103" si="121">SUM(K104:K111)</f>
        <v>0</v>
      </c>
      <c r="L103" s="384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  <c r="R103" s="551"/>
      <c r="S103" s="551"/>
      <c r="T103" s="551"/>
    </row>
    <row r="104" spans="1:20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104"/>
      <c r="F104" s="442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441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  <c r="R104" s="551"/>
      <c r="S104" s="551"/>
      <c r="T104" s="551"/>
    </row>
    <row r="105" spans="1:20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104"/>
      <c r="F105" s="442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441">
        <f t="shared" si="125"/>
        <v>0</v>
      </c>
      <c r="M105" s="221"/>
      <c r="N105" s="104"/>
      <c r="O105" s="220">
        <f t="shared" si="126"/>
        <v>0</v>
      </c>
      <c r="P105" s="222"/>
      <c r="R105" s="551"/>
      <c r="S105" s="551"/>
      <c r="T105" s="551"/>
    </row>
    <row r="106" spans="1:20" ht="24" x14ac:dyDescent="0.25">
      <c r="A106" s="56">
        <v>2243</v>
      </c>
      <c r="B106" s="97" t="s">
        <v>122</v>
      </c>
      <c r="C106" s="98">
        <f t="shared" si="98"/>
        <v>230</v>
      </c>
      <c r="D106" s="219">
        <v>230</v>
      </c>
      <c r="E106" s="367"/>
      <c r="F106" s="384">
        <f t="shared" si="123"/>
        <v>230</v>
      </c>
      <c r="G106" s="219"/>
      <c r="H106" s="592"/>
      <c r="I106" s="384">
        <f t="shared" si="124"/>
        <v>0</v>
      </c>
      <c r="J106" s="103"/>
      <c r="K106" s="367"/>
      <c r="L106" s="384">
        <f t="shared" si="125"/>
        <v>0</v>
      </c>
      <c r="M106" s="221"/>
      <c r="N106" s="104"/>
      <c r="O106" s="220">
        <f t="shared" si="126"/>
        <v>0</v>
      </c>
      <c r="P106" s="222"/>
      <c r="R106" s="551"/>
      <c r="S106" s="551"/>
      <c r="T106" s="551"/>
    </row>
    <row r="107" spans="1:20" x14ac:dyDescent="0.25">
      <c r="A107" s="56">
        <v>2244</v>
      </c>
      <c r="B107" s="97" t="s">
        <v>123</v>
      </c>
      <c r="C107" s="98">
        <f t="shared" si="98"/>
        <v>3002</v>
      </c>
      <c r="D107" s="219">
        <v>3002</v>
      </c>
      <c r="E107" s="367"/>
      <c r="F107" s="384">
        <f t="shared" si="123"/>
        <v>3002</v>
      </c>
      <c r="G107" s="219"/>
      <c r="H107" s="592"/>
      <c r="I107" s="384">
        <f t="shared" si="124"/>
        <v>0</v>
      </c>
      <c r="J107" s="103"/>
      <c r="K107" s="367"/>
      <c r="L107" s="384">
        <f t="shared" si="125"/>
        <v>0</v>
      </c>
      <c r="M107" s="221"/>
      <c r="N107" s="104"/>
      <c r="O107" s="220">
        <f t="shared" si="126"/>
        <v>0</v>
      </c>
      <c r="P107" s="222"/>
      <c r="R107" s="551"/>
      <c r="S107" s="551"/>
      <c r="T107" s="551"/>
    </row>
    <row r="108" spans="1:20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104"/>
      <c r="F108" s="442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441">
        <f t="shared" si="125"/>
        <v>0</v>
      </c>
      <c r="M108" s="221"/>
      <c r="N108" s="104"/>
      <c r="O108" s="220">
        <f t="shared" si="126"/>
        <v>0</v>
      </c>
      <c r="P108" s="222"/>
      <c r="R108" s="551"/>
      <c r="S108" s="551"/>
      <c r="T108" s="551"/>
    </row>
    <row r="109" spans="1:20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104"/>
      <c r="F109" s="442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441">
        <f t="shared" si="125"/>
        <v>0</v>
      </c>
      <c r="M109" s="221"/>
      <c r="N109" s="104"/>
      <c r="O109" s="220">
        <f t="shared" si="126"/>
        <v>0</v>
      </c>
      <c r="P109" s="222"/>
      <c r="R109" s="551"/>
      <c r="S109" s="551"/>
      <c r="T109" s="551"/>
    </row>
    <row r="110" spans="1:20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104"/>
      <c r="F110" s="442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441">
        <f t="shared" si="125"/>
        <v>0</v>
      </c>
      <c r="M110" s="221"/>
      <c r="N110" s="104"/>
      <c r="O110" s="220">
        <f t="shared" si="126"/>
        <v>0</v>
      </c>
      <c r="P110" s="222"/>
      <c r="R110" s="551"/>
      <c r="S110" s="551"/>
      <c r="T110" s="551"/>
    </row>
    <row r="111" spans="1:20" ht="24" x14ac:dyDescent="0.25">
      <c r="A111" s="56">
        <v>2249</v>
      </c>
      <c r="B111" s="97" t="s">
        <v>127</v>
      </c>
      <c r="C111" s="98">
        <f t="shared" si="98"/>
        <v>2338</v>
      </c>
      <c r="D111" s="219">
        <v>2338</v>
      </c>
      <c r="E111" s="367"/>
      <c r="F111" s="384">
        <f t="shared" si="123"/>
        <v>2338</v>
      </c>
      <c r="G111" s="219"/>
      <c r="H111" s="592"/>
      <c r="I111" s="384">
        <f t="shared" si="124"/>
        <v>0</v>
      </c>
      <c r="J111" s="103"/>
      <c r="K111" s="367"/>
      <c r="L111" s="384">
        <f t="shared" si="125"/>
        <v>0</v>
      </c>
      <c r="M111" s="221"/>
      <c r="N111" s="104"/>
      <c r="O111" s="220">
        <f t="shared" si="126"/>
        <v>0</v>
      </c>
      <c r="P111" s="222"/>
      <c r="R111" s="551"/>
      <c r="S111" s="551"/>
      <c r="T111" s="551"/>
    </row>
    <row r="112" spans="1:20" x14ac:dyDescent="0.25">
      <c r="A112" s="223">
        <v>2250</v>
      </c>
      <c r="B112" s="97" t="s">
        <v>128</v>
      </c>
      <c r="C112" s="98">
        <f t="shared" si="98"/>
        <v>166</v>
      </c>
      <c r="D112" s="224">
        <f>SUM(D113:D115)</f>
        <v>166</v>
      </c>
      <c r="E112" s="368">
        <f t="shared" ref="E112:F112" si="127">SUM(E113:E115)</f>
        <v>0</v>
      </c>
      <c r="F112" s="384">
        <f t="shared" si="127"/>
        <v>166</v>
      </c>
      <c r="G112" s="224">
        <f>SUM(G113:G115)</f>
        <v>0</v>
      </c>
      <c r="H112" s="441">
        <f t="shared" ref="H112:I112" si="128">SUM(H113:H115)</f>
        <v>0</v>
      </c>
      <c r="I112" s="384">
        <f t="shared" si="128"/>
        <v>0</v>
      </c>
      <c r="J112" s="226">
        <f>SUM(J113:J115)</f>
        <v>0</v>
      </c>
      <c r="K112" s="368">
        <f t="shared" ref="K112:L112" si="129">SUM(K113:K115)</f>
        <v>0</v>
      </c>
      <c r="L112" s="384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  <c r="R112" s="551"/>
      <c r="S112" s="551"/>
      <c r="T112" s="551"/>
    </row>
    <row r="113" spans="1:20" x14ac:dyDescent="0.25">
      <c r="A113" s="56">
        <v>2251</v>
      </c>
      <c r="B113" s="97" t="s">
        <v>129</v>
      </c>
      <c r="C113" s="98">
        <f t="shared" si="98"/>
        <v>166</v>
      </c>
      <c r="D113" s="219">
        <v>166</v>
      </c>
      <c r="E113" s="367"/>
      <c r="F113" s="384">
        <f t="shared" ref="F113:F115" si="131">D113+E113</f>
        <v>166</v>
      </c>
      <c r="G113" s="219"/>
      <c r="H113" s="592"/>
      <c r="I113" s="384">
        <f t="shared" ref="I113:I115" si="132">G113+H113</f>
        <v>0</v>
      </c>
      <c r="J113" s="103"/>
      <c r="K113" s="367"/>
      <c r="L113" s="384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  <c r="R113" s="551"/>
      <c r="S113" s="551"/>
      <c r="T113" s="551"/>
    </row>
    <row r="114" spans="1:20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104"/>
      <c r="F114" s="442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441">
        <f t="shared" si="133"/>
        <v>0</v>
      </c>
      <c r="M114" s="221"/>
      <c r="N114" s="104"/>
      <c r="O114" s="220">
        <f t="shared" si="134"/>
        <v>0</v>
      </c>
      <c r="P114" s="222"/>
      <c r="R114" s="551"/>
      <c r="S114" s="551"/>
      <c r="T114" s="551"/>
    </row>
    <row r="115" spans="1:20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104"/>
      <c r="F115" s="442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441">
        <f t="shared" si="133"/>
        <v>0</v>
      </c>
      <c r="M115" s="221"/>
      <c r="N115" s="104"/>
      <c r="O115" s="220">
        <f t="shared" si="134"/>
        <v>0</v>
      </c>
      <c r="P115" s="222"/>
      <c r="R115" s="551"/>
      <c r="S115" s="551"/>
      <c r="T115" s="551"/>
    </row>
    <row r="116" spans="1:20" x14ac:dyDescent="0.25">
      <c r="A116" s="223">
        <v>2260</v>
      </c>
      <c r="B116" s="97" t="s">
        <v>132</v>
      </c>
      <c r="C116" s="98">
        <f t="shared" si="98"/>
        <v>52</v>
      </c>
      <c r="D116" s="224">
        <f>SUM(D117:D121)</f>
        <v>52</v>
      </c>
      <c r="E116" s="368">
        <f t="shared" ref="E116:F116" si="135">SUM(E117:E121)</f>
        <v>0</v>
      </c>
      <c r="F116" s="384">
        <f t="shared" si="135"/>
        <v>52</v>
      </c>
      <c r="G116" s="224">
        <f>SUM(G117:G121)</f>
        <v>0</v>
      </c>
      <c r="H116" s="441">
        <f t="shared" ref="H116:I116" si="136">SUM(H117:H121)</f>
        <v>0</v>
      </c>
      <c r="I116" s="384">
        <f t="shared" si="136"/>
        <v>0</v>
      </c>
      <c r="J116" s="226">
        <f>SUM(J117:J121)</f>
        <v>0</v>
      </c>
      <c r="K116" s="368">
        <f t="shared" ref="K116:L116" si="137">SUM(K117:K121)</f>
        <v>0</v>
      </c>
      <c r="L116" s="384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  <c r="R116" s="551"/>
      <c r="S116" s="551"/>
      <c r="T116" s="551"/>
    </row>
    <row r="117" spans="1:20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104"/>
      <c r="F117" s="442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441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  <c r="R117" s="551"/>
      <c r="S117" s="551"/>
      <c r="T117" s="551"/>
    </row>
    <row r="118" spans="1:20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104"/>
      <c r="F118" s="442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441">
        <f t="shared" si="141"/>
        <v>0</v>
      </c>
      <c r="M118" s="221"/>
      <c r="N118" s="104"/>
      <c r="O118" s="220">
        <f t="shared" si="142"/>
        <v>0</v>
      </c>
      <c r="P118" s="222"/>
      <c r="R118" s="551"/>
      <c r="S118" s="551"/>
      <c r="T118" s="551"/>
    </row>
    <row r="119" spans="1:20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104"/>
      <c r="F119" s="442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441">
        <f t="shared" si="141"/>
        <v>0</v>
      </c>
      <c r="M119" s="221"/>
      <c r="N119" s="104"/>
      <c r="O119" s="220">
        <f t="shared" si="142"/>
        <v>0</v>
      </c>
      <c r="P119" s="222"/>
      <c r="R119" s="551"/>
      <c r="S119" s="551"/>
      <c r="T119" s="551"/>
    </row>
    <row r="120" spans="1:20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104"/>
      <c r="F120" s="442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441">
        <f t="shared" si="141"/>
        <v>0</v>
      </c>
      <c r="M120" s="221"/>
      <c r="N120" s="104"/>
      <c r="O120" s="220">
        <f t="shared" si="142"/>
        <v>0</v>
      </c>
      <c r="P120" s="222"/>
      <c r="R120" s="551"/>
      <c r="S120" s="551"/>
      <c r="T120" s="551"/>
    </row>
    <row r="121" spans="1:20" x14ac:dyDescent="0.25">
      <c r="A121" s="56">
        <v>2269</v>
      </c>
      <c r="B121" s="97" t="s">
        <v>137</v>
      </c>
      <c r="C121" s="98">
        <f t="shared" si="98"/>
        <v>52</v>
      </c>
      <c r="D121" s="219">
        <v>52</v>
      </c>
      <c r="E121" s="367"/>
      <c r="F121" s="384">
        <f t="shared" si="139"/>
        <v>52</v>
      </c>
      <c r="G121" s="219"/>
      <c r="H121" s="592"/>
      <c r="I121" s="384">
        <f t="shared" si="140"/>
        <v>0</v>
      </c>
      <c r="J121" s="103"/>
      <c r="K121" s="367"/>
      <c r="L121" s="384">
        <f t="shared" si="141"/>
        <v>0</v>
      </c>
      <c r="M121" s="221"/>
      <c r="N121" s="104"/>
      <c r="O121" s="220">
        <f t="shared" si="142"/>
        <v>0</v>
      </c>
      <c r="P121" s="222"/>
      <c r="R121" s="551"/>
      <c r="S121" s="551"/>
      <c r="T121" s="551"/>
    </row>
    <row r="122" spans="1:20" hidden="1" x14ac:dyDescent="0.25">
      <c r="A122" s="223">
        <v>2270</v>
      </c>
      <c r="B122" s="97" t="s">
        <v>138</v>
      </c>
      <c r="C122" s="98">
        <f t="shared" si="98"/>
        <v>0</v>
      </c>
      <c r="D122" s="224">
        <f>SUM(D123:D127)</f>
        <v>0</v>
      </c>
      <c r="E122" s="368">
        <f t="shared" ref="E122:F122" si="143">SUM(E123:E127)</f>
        <v>0</v>
      </c>
      <c r="F122" s="384">
        <f t="shared" si="143"/>
        <v>0</v>
      </c>
      <c r="G122" s="224">
        <f>SUM(G123:G127)</f>
        <v>0</v>
      </c>
      <c r="H122" s="441">
        <f t="shared" ref="H122:I122" si="144">SUM(H123:H127)</f>
        <v>0</v>
      </c>
      <c r="I122" s="384">
        <f t="shared" si="144"/>
        <v>0</v>
      </c>
      <c r="J122" s="226">
        <f>SUM(J123:J127)</f>
        <v>0</v>
      </c>
      <c r="K122" s="368">
        <f t="shared" ref="K122:L122" si="145">SUM(K123:K127)</f>
        <v>0</v>
      </c>
      <c r="L122" s="384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  <c r="R122" s="551"/>
      <c r="S122" s="551"/>
      <c r="T122" s="551"/>
    </row>
    <row r="123" spans="1:20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104"/>
      <c r="F123" s="442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441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  <c r="R123" s="551"/>
      <c r="S123" s="551"/>
      <c r="T123" s="551"/>
    </row>
    <row r="124" spans="1:20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104"/>
      <c r="F124" s="442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441">
        <f t="shared" si="149"/>
        <v>0</v>
      </c>
      <c r="M124" s="221"/>
      <c r="N124" s="104"/>
      <c r="O124" s="220">
        <f t="shared" si="150"/>
        <v>0</v>
      </c>
      <c r="P124" s="222"/>
      <c r="R124" s="551"/>
      <c r="S124" s="551"/>
      <c r="T124" s="551"/>
    </row>
    <row r="125" spans="1:20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592"/>
      <c r="I125" s="384">
        <f t="shared" si="148"/>
        <v>0</v>
      </c>
      <c r="J125" s="103"/>
      <c r="K125" s="367"/>
      <c r="L125" s="384">
        <f t="shared" si="149"/>
        <v>0</v>
      </c>
      <c r="M125" s="221"/>
      <c r="N125" s="104"/>
      <c r="O125" s="220">
        <f t="shared" si="150"/>
        <v>0</v>
      </c>
      <c r="P125" s="222"/>
      <c r="R125" s="551"/>
      <c r="S125" s="551"/>
      <c r="T125" s="551"/>
    </row>
    <row r="126" spans="1:20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104"/>
      <c r="F126" s="442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441">
        <f t="shared" si="149"/>
        <v>0</v>
      </c>
      <c r="M126" s="221"/>
      <c r="N126" s="104"/>
      <c r="O126" s="220">
        <f t="shared" si="150"/>
        <v>0</v>
      </c>
      <c r="P126" s="222"/>
      <c r="R126" s="551"/>
      <c r="S126" s="551"/>
      <c r="T126" s="551"/>
    </row>
    <row r="127" spans="1:20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592"/>
      <c r="I127" s="384">
        <f t="shared" si="148"/>
        <v>0</v>
      </c>
      <c r="J127" s="103"/>
      <c r="K127" s="367"/>
      <c r="L127" s="384">
        <f t="shared" si="149"/>
        <v>0</v>
      </c>
      <c r="M127" s="221"/>
      <c r="N127" s="104"/>
      <c r="O127" s="220">
        <f t="shared" si="150"/>
        <v>0</v>
      </c>
      <c r="P127" s="222"/>
      <c r="R127" s="551"/>
      <c r="S127" s="551"/>
      <c r="T127" s="551"/>
    </row>
    <row r="128" spans="1:20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234">
        <f t="shared" si="151"/>
        <v>0</v>
      </c>
      <c r="F128" s="44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440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  <c r="R128" s="551"/>
      <c r="S128" s="551"/>
      <c r="T128" s="551"/>
    </row>
    <row r="129" spans="1:20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104"/>
      <c r="F129" s="442">
        <f>D129+E129</f>
        <v>0</v>
      </c>
      <c r="G129" s="219"/>
      <c r="H129" s="103"/>
      <c r="I129" s="220">
        <f>G129+H129</f>
        <v>0</v>
      </c>
      <c r="J129" s="103"/>
      <c r="K129" s="104"/>
      <c r="L129" s="441">
        <f>J129+K129</f>
        <v>0</v>
      </c>
      <c r="M129" s="221"/>
      <c r="N129" s="104"/>
      <c r="O129" s="220">
        <f>M129+N129</f>
        <v>0</v>
      </c>
      <c r="P129" s="222"/>
      <c r="R129" s="551"/>
      <c r="S129" s="551"/>
      <c r="T129" s="551"/>
    </row>
    <row r="130" spans="1:20" ht="38.25" customHeight="1" x14ac:dyDescent="0.25">
      <c r="A130" s="75">
        <v>2300</v>
      </c>
      <c r="B130" s="202" t="s">
        <v>146</v>
      </c>
      <c r="C130" s="76">
        <f t="shared" si="98"/>
        <v>14439</v>
      </c>
      <c r="D130" s="203">
        <f>SUM(D131,D136,D140,D141,D144,D151,D159,D160,D163)</f>
        <v>10868</v>
      </c>
      <c r="E130" s="364">
        <f t="shared" ref="E130:F130" si="152">SUM(E131,E136,E140,E141,E144,E151,E159,E160,E163)</f>
        <v>0</v>
      </c>
      <c r="F130" s="386">
        <f t="shared" si="152"/>
        <v>10868</v>
      </c>
      <c r="G130" s="203">
        <f>SUM(G131,G136,G140,G141,G144,G151,G159,G160,G163)</f>
        <v>0</v>
      </c>
      <c r="H130" s="424">
        <f t="shared" ref="H130:I130" si="153">SUM(H131,H136,H140,H141,H144,H151,H159,H160,H163)</f>
        <v>0</v>
      </c>
      <c r="I130" s="386">
        <f t="shared" si="153"/>
        <v>0</v>
      </c>
      <c r="J130" s="84">
        <f>SUM(J131,J136,J140,J141,J144,J151,J159,J160,J163)</f>
        <v>3571</v>
      </c>
      <c r="K130" s="364">
        <f t="shared" ref="K130:L130" si="154">SUM(K131,K136,K140,K141,K144,K151,K159,K160,K163)</f>
        <v>0</v>
      </c>
      <c r="L130" s="386">
        <f t="shared" si="154"/>
        <v>3571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  <c r="R130" s="551"/>
      <c r="S130" s="551"/>
      <c r="T130" s="551"/>
    </row>
    <row r="131" spans="1:20" ht="24" x14ac:dyDescent="0.25">
      <c r="A131" s="335">
        <v>2310</v>
      </c>
      <c r="B131" s="87" t="s">
        <v>147</v>
      </c>
      <c r="C131" s="88">
        <f t="shared" si="98"/>
        <v>3738</v>
      </c>
      <c r="D131" s="233">
        <f t="shared" ref="D131:O131" si="156">SUM(D132:D135)</f>
        <v>3738</v>
      </c>
      <c r="E131" s="370">
        <f t="shared" si="156"/>
        <v>0</v>
      </c>
      <c r="F131" s="404">
        <f t="shared" si="156"/>
        <v>3738</v>
      </c>
      <c r="G131" s="233">
        <f t="shared" si="156"/>
        <v>0</v>
      </c>
      <c r="H131" s="440">
        <f t="shared" si="156"/>
        <v>0</v>
      </c>
      <c r="I131" s="404">
        <f t="shared" si="156"/>
        <v>0</v>
      </c>
      <c r="J131" s="235">
        <f t="shared" si="156"/>
        <v>0</v>
      </c>
      <c r="K131" s="370">
        <f t="shared" si="156"/>
        <v>0</v>
      </c>
      <c r="L131" s="404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  <c r="R131" s="551"/>
      <c r="S131" s="551"/>
      <c r="T131" s="551"/>
    </row>
    <row r="132" spans="1:20" x14ac:dyDescent="0.25">
      <c r="A132" s="56">
        <v>2311</v>
      </c>
      <c r="B132" s="97" t="s">
        <v>148</v>
      </c>
      <c r="C132" s="98">
        <f t="shared" si="98"/>
        <v>417</v>
      </c>
      <c r="D132" s="219">
        <v>417</v>
      </c>
      <c r="E132" s="367"/>
      <c r="F132" s="384">
        <f t="shared" ref="F132:F135" si="157">D132+E132</f>
        <v>417</v>
      </c>
      <c r="G132" s="219"/>
      <c r="H132" s="592"/>
      <c r="I132" s="384">
        <f t="shared" ref="I132:I135" si="158">G132+H132</f>
        <v>0</v>
      </c>
      <c r="J132" s="103"/>
      <c r="K132" s="367"/>
      <c r="L132" s="384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  <c r="R132" s="551"/>
      <c r="S132" s="551"/>
      <c r="T132" s="551"/>
    </row>
    <row r="133" spans="1:20" x14ac:dyDescent="0.25">
      <c r="A133" s="56">
        <v>2312</v>
      </c>
      <c r="B133" s="97" t="s">
        <v>149</v>
      </c>
      <c r="C133" s="98">
        <f t="shared" si="98"/>
        <v>3171</v>
      </c>
      <c r="D133" s="219">
        <v>3171</v>
      </c>
      <c r="E133" s="367"/>
      <c r="F133" s="384">
        <f t="shared" si="157"/>
        <v>3171</v>
      </c>
      <c r="G133" s="219"/>
      <c r="H133" s="592"/>
      <c r="I133" s="384">
        <f t="shared" si="158"/>
        <v>0</v>
      </c>
      <c r="J133" s="103"/>
      <c r="K133" s="367"/>
      <c r="L133" s="384">
        <f t="shared" si="159"/>
        <v>0</v>
      </c>
      <c r="M133" s="221"/>
      <c r="N133" s="104"/>
      <c r="O133" s="220">
        <f t="shared" si="160"/>
        <v>0</v>
      </c>
      <c r="P133" s="222"/>
      <c r="R133" s="551"/>
      <c r="S133" s="551"/>
      <c r="T133" s="551"/>
    </row>
    <row r="134" spans="1:20" x14ac:dyDescent="0.25">
      <c r="A134" s="56">
        <v>2313</v>
      </c>
      <c r="B134" s="97" t="s">
        <v>150</v>
      </c>
      <c r="C134" s="98">
        <f t="shared" si="98"/>
        <v>150</v>
      </c>
      <c r="D134" s="219">
        <v>150</v>
      </c>
      <c r="E134" s="367"/>
      <c r="F134" s="384">
        <f t="shared" si="157"/>
        <v>150</v>
      </c>
      <c r="G134" s="219"/>
      <c r="H134" s="592"/>
      <c r="I134" s="384">
        <f t="shared" si="158"/>
        <v>0</v>
      </c>
      <c r="J134" s="103"/>
      <c r="K134" s="367"/>
      <c r="L134" s="384">
        <f t="shared" si="159"/>
        <v>0</v>
      </c>
      <c r="M134" s="221"/>
      <c r="N134" s="104"/>
      <c r="O134" s="220">
        <f t="shared" si="160"/>
        <v>0</v>
      </c>
      <c r="P134" s="222"/>
      <c r="R134" s="551"/>
      <c r="S134" s="551"/>
      <c r="T134" s="551"/>
    </row>
    <row r="135" spans="1:20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7"/>
        <v>0</v>
      </c>
      <c r="G135" s="219"/>
      <c r="H135" s="592"/>
      <c r="I135" s="384">
        <f t="shared" si="158"/>
        <v>0</v>
      </c>
      <c r="J135" s="103"/>
      <c r="K135" s="367"/>
      <c r="L135" s="384">
        <f t="shared" si="159"/>
        <v>0</v>
      </c>
      <c r="M135" s="221"/>
      <c r="N135" s="104"/>
      <c r="O135" s="220">
        <f t="shared" si="160"/>
        <v>0</v>
      </c>
      <c r="P135" s="222"/>
      <c r="R135" s="551"/>
      <c r="S135" s="551"/>
      <c r="T135" s="551"/>
    </row>
    <row r="136" spans="1:20" x14ac:dyDescent="0.25">
      <c r="A136" s="223">
        <v>2320</v>
      </c>
      <c r="B136" s="97" t="s">
        <v>152</v>
      </c>
      <c r="C136" s="98">
        <f t="shared" si="98"/>
        <v>59</v>
      </c>
      <c r="D136" s="224">
        <f>SUM(D137:D139)</f>
        <v>59</v>
      </c>
      <c r="E136" s="368">
        <f t="shared" ref="E136:F136" si="161">SUM(E137:E139)</f>
        <v>0</v>
      </c>
      <c r="F136" s="384">
        <f t="shared" si="161"/>
        <v>59</v>
      </c>
      <c r="G136" s="224">
        <f>SUM(G137:G139)</f>
        <v>0</v>
      </c>
      <c r="H136" s="441">
        <f t="shared" ref="H136:I136" si="162">SUM(H137:H139)</f>
        <v>0</v>
      </c>
      <c r="I136" s="384">
        <f t="shared" si="162"/>
        <v>0</v>
      </c>
      <c r="J136" s="226">
        <f>SUM(J137:J139)</f>
        <v>0</v>
      </c>
      <c r="K136" s="368">
        <f t="shared" ref="K136:L136" si="163">SUM(K137:K139)</f>
        <v>0</v>
      </c>
      <c r="L136" s="384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  <c r="R136" s="551"/>
      <c r="S136" s="551"/>
      <c r="T136" s="551"/>
    </row>
    <row r="137" spans="1:20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104"/>
      <c r="F137" s="442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441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  <c r="R137" s="551"/>
      <c r="S137" s="551"/>
      <c r="T137" s="551"/>
    </row>
    <row r="138" spans="1:20" x14ac:dyDescent="0.25">
      <c r="A138" s="56">
        <v>2322</v>
      </c>
      <c r="B138" s="97" t="s">
        <v>154</v>
      </c>
      <c r="C138" s="98">
        <f t="shared" si="98"/>
        <v>59</v>
      </c>
      <c r="D138" s="219">
        <v>59</v>
      </c>
      <c r="E138" s="367"/>
      <c r="F138" s="384">
        <f t="shared" si="165"/>
        <v>59</v>
      </c>
      <c r="G138" s="219"/>
      <c r="H138" s="592"/>
      <c r="I138" s="384">
        <f t="shared" si="166"/>
        <v>0</v>
      </c>
      <c r="J138" s="103"/>
      <c r="K138" s="367"/>
      <c r="L138" s="384">
        <f t="shared" si="167"/>
        <v>0</v>
      </c>
      <c r="M138" s="221"/>
      <c r="N138" s="104"/>
      <c r="O138" s="220">
        <f t="shared" si="168"/>
        <v>0</v>
      </c>
      <c r="P138" s="222"/>
      <c r="R138" s="551"/>
      <c r="S138" s="551"/>
      <c r="T138" s="551"/>
    </row>
    <row r="139" spans="1:20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104"/>
      <c r="F139" s="442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441">
        <f t="shared" si="167"/>
        <v>0</v>
      </c>
      <c r="M139" s="221"/>
      <c r="N139" s="104"/>
      <c r="O139" s="220">
        <f t="shared" si="168"/>
        <v>0</v>
      </c>
      <c r="P139" s="222"/>
      <c r="R139" s="551"/>
      <c r="S139" s="551"/>
      <c r="T139" s="551"/>
    </row>
    <row r="140" spans="1:20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104"/>
      <c r="F140" s="442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441">
        <f t="shared" si="167"/>
        <v>0</v>
      </c>
      <c r="M140" s="221"/>
      <c r="N140" s="104"/>
      <c r="O140" s="220">
        <f t="shared" si="168"/>
        <v>0</v>
      </c>
      <c r="P140" s="222"/>
      <c r="R140" s="551"/>
      <c r="S140" s="551"/>
      <c r="T140" s="551"/>
    </row>
    <row r="141" spans="1:20" ht="48" x14ac:dyDescent="0.25">
      <c r="A141" s="223">
        <v>2340</v>
      </c>
      <c r="B141" s="97" t="s">
        <v>157</v>
      </c>
      <c r="C141" s="98">
        <f t="shared" si="98"/>
        <v>120</v>
      </c>
      <c r="D141" s="224">
        <f>SUM(D142:D143)</f>
        <v>120</v>
      </c>
      <c r="E141" s="368">
        <f t="shared" ref="E141:F141" si="169">SUM(E142:E143)</f>
        <v>0</v>
      </c>
      <c r="F141" s="384">
        <f t="shared" si="169"/>
        <v>120</v>
      </c>
      <c r="G141" s="224">
        <f>SUM(G142:G143)</f>
        <v>0</v>
      </c>
      <c r="H141" s="441">
        <f t="shared" ref="H141:I141" si="170">SUM(H142:H143)</f>
        <v>0</v>
      </c>
      <c r="I141" s="384">
        <f t="shared" si="170"/>
        <v>0</v>
      </c>
      <c r="J141" s="226">
        <f>SUM(J142:J143)</f>
        <v>0</v>
      </c>
      <c r="K141" s="368">
        <f t="shared" ref="K141:L141" si="171">SUM(K142:K143)</f>
        <v>0</v>
      </c>
      <c r="L141" s="384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  <c r="R141" s="551"/>
      <c r="S141" s="551"/>
      <c r="T141" s="551"/>
    </row>
    <row r="142" spans="1:20" x14ac:dyDescent="0.25">
      <c r="A142" s="56">
        <v>2341</v>
      </c>
      <c r="B142" s="97" t="s">
        <v>158</v>
      </c>
      <c r="C142" s="98">
        <f t="shared" si="98"/>
        <v>120</v>
      </c>
      <c r="D142" s="219">
        <v>120</v>
      </c>
      <c r="E142" s="367"/>
      <c r="F142" s="384">
        <f t="shared" ref="F142:F143" si="173">D142+E142</f>
        <v>120</v>
      </c>
      <c r="G142" s="219"/>
      <c r="H142" s="592"/>
      <c r="I142" s="384">
        <f t="shared" ref="I142:I143" si="174">G142+H142</f>
        <v>0</v>
      </c>
      <c r="J142" s="103"/>
      <c r="K142" s="367"/>
      <c r="L142" s="384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  <c r="R142" s="551"/>
      <c r="S142" s="551"/>
      <c r="T142" s="551"/>
    </row>
    <row r="143" spans="1:20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104"/>
      <c r="F143" s="442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441">
        <f t="shared" si="175"/>
        <v>0</v>
      </c>
      <c r="M143" s="221"/>
      <c r="N143" s="104"/>
      <c r="O143" s="220">
        <f t="shared" si="176"/>
        <v>0</v>
      </c>
      <c r="P143" s="222"/>
      <c r="R143" s="551"/>
      <c r="S143" s="551"/>
      <c r="T143" s="551"/>
    </row>
    <row r="144" spans="1:20" ht="24" x14ac:dyDescent="0.25">
      <c r="A144" s="209">
        <v>2350</v>
      </c>
      <c r="B144" s="154" t="s">
        <v>160</v>
      </c>
      <c r="C144" s="160">
        <f t="shared" si="98"/>
        <v>2690</v>
      </c>
      <c r="D144" s="210">
        <f>SUM(D145:D150)</f>
        <v>2690</v>
      </c>
      <c r="E144" s="365">
        <f t="shared" ref="E144:F144" si="177">SUM(E145:E150)</f>
        <v>0</v>
      </c>
      <c r="F144" s="403">
        <f t="shared" si="177"/>
        <v>2690</v>
      </c>
      <c r="G144" s="210">
        <f>SUM(G145:G150)</f>
        <v>0</v>
      </c>
      <c r="H144" s="439">
        <f t="shared" ref="H144:I144" si="178">SUM(H145:H150)</f>
        <v>0</v>
      </c>
      <c r="I144" s="403">
        <f t="shared" si="178"/>
        <v>0</v>
      </c>
      <c r="J144" s="212">
        <f>SUM(J145:J150)</f>
        <v>0</v>
      </c>
      <c r="K144" s="365">
        <f t="shared" ref="K144:L144" si="179">SUM(K145:K150)</f>
        <v>0</v>
      </c>
      <c r="L144" s="40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  <c r="R144" s="551"/>
      <c r="S144" s="551"/>
      <c r="T144" s="551"/>
    </row>
    <row r="145" spans="1:20" x14ac:dyDescent="0.25">
      <c r="A145" s="47">
        <v>2351</v>
      </c>
      <c r="B145" s="87" t="s">
        <v>161</v>
      </c>
      <c r="C145" s="88">
        <f t="shared" si="98"/>
        <v>254</v>
      </c>
      <c r="D145" s="215">
        <v>254</v>
      </c>
      <c r="E145" s="366"/>
      <c r="F145" s="404">
        <f t="shared" ref="F145:F150" si="181">D145+E145</f>
        <v>254</v>
      </c>
      <c r="G145" s="215"/>
      <c r="H145" s="594"/>
      <c r="I145" s="404">
        <f t="shared" ref="I145:I150" si="182">G145+H145</f>
        <v>0</v>
      </c>
      <c r="J145" s="93"/>
      <c r="K145" s="366"/>
      <c r="L145" s="404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  <c r="R145" s="551"/>
      <c r="S145" s="551"/>
      <c r="T145" s="551"/>
    </row>
    <row r="146" spans="1:20" x14ac:dyDescent="0.25">
      <c r="A146" s="56">
        <v>2352</v>
      </c>
      <c r="B146" s="97" t="s">
        <v>162</v>
      </c>
      <c r="C146" s="98">
        <f t="shared" si="98"/>
        <v>2436</v>
      </c>
      <c r="D146" s="219">
        <v>2436</v>
      </c>
      <c r="E146" s="367"/>
      <c r="F146" s="384">
        <f t="shared" si="181"/>
        <v>2436</v>
      </c>
      <c r="G146" s="219"/>
      <c r="H146" s="592"/>
      <c r="I146" s="384">
        <f t="shared" si="182"/>
        <v>0</v>
      </c>
      <c r="J146" s="103"/>
      <c r="K146" s="367"/>
      <c r="L146" s="384">
        <f t="shared" si="183"/>
        <v>0</v>
      </c>
      <c r="M146" s="221"/>
      <c r="N146" s="104"/>
      <c r="O146" s="220">
        <f t="shared" si="184"/>
        <v>0</v>
      </c>
      <c r="P146" s="222"/>
      <c r="R146" s="551"/>
      <c r="S146" s="551"/>
      <c r="T146" s="551"/>
    </row>
    <row r="147" spans="1:20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104"/>
      <c r="F147" s="442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441">
        <f t="shared" si="183"/>
        <v>0</v>
      </c>
      <c r="M147" s="221"/>
      <c r="N147" s="104"/>
      <c r="O147" s="220">
        <f t="shared" si="184"/>
        <v>0</v>
      </c>
      <c r="P147" s="222"/>
      <c r="R147" s="551"/>
      <c r="S147" s="551"/>
      <c r="T147" s="551"/>
    </row>
    <row r="148" spans="1:20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104"/>
      <c r="F148" s="442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441">
        <f t="shared" si="183"/>
        <v>0</v>
      </c>
      <c r="M148" s="221"/>
      <c r="N148" s="104"/>
      <c r="O148" s="220">
        <f t="shared" si="184"/>
        <v>0</v>
      </c>
      <c r="P148" s="222"/>
      <c r="R148" s="551"/>
      <c r="S148" s="551"/>
      <c r="T148" s="551"/>
    </row>
    <row r="149" spans="1:20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/>
      <c r="E149" s="104"/>
      <c r="F149" s="442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441">
        <f t="shared" si="183"/>
        <v>0</v>
      </c>
      <c r="M149" s="221"/>
      <c r="N149" s="104"/>
      <c r="O149" s="220">
        <f t="shared" si="184"/>
        <v>0</v>
      </c>
      <c r="P149" s="222"/>
      <c r="R149" s="551"/>
      <c r="S149" s="551"/>
      <c r="T149" s="551"/>
    </row>
    <row r="150" spans="1:20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104"/>
      <c r="F150" s="442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441">
        <f t="shared" si="183"/>
        <v>0</v>
      </c>
      <c r="M150" s="221"/>
      <c r="N150" s="104"/>
      <c r="O150" s="220">
        <f t="shared" si="184"/>
        <v>0</v>
      </c>
      <c r="P150" s="222"/>
      <c r="R150" s="551"/>
      <c r="S150" s="551"/>
      <c r="T150" s="551"/>
    </row>
    <row r="151" spans="1:20" ht="24.75" customHeight="1" x14ac:dyDescent="0.25">
      <c r="A151" s="223">
        <v>2360</v>
      </c>
      <c r="B151" s="97" t="s">
        <v>167</v>
      </c>
      <c r="C151" s="98">
        <f t="shared" si="185"/>
        <v>4680</v>
      </c>
      <c r="D151" s="224">
        <f>SUM(D152:D158)</f>
        <v>1109</v>
      </c>
      <c r="E151" s="368">
        <f t="shared" ref="E151:F151" si="186">SUM(E152:E158)</f>
        <v>0</v>
      </c>
      <c r="F151" s="384">
        <f t="shared" si="186"/>
        <v>1109</v>
      </c>
      <c r="G151" s="224">
        <f>SUM(G152:G158)</f>
        <v>0</v>
      </c>
      <c r="H151" s="441">
        <f t="shared" ref="H151:I151" si="187">SUM(H152:H158)</f>
        <v>0</v>
      </c>
      <c r="I151" s="384">
        <f t="shared" si="187"/>
        <v>0</v>
      </c>
      <c r="J151" s="226">
        <f>SUM(J152:J158)</f>
        <v>3571</v>
      </c>
      <c r="K151" s="368">
        <f t="shared" ref="K151:L151" si="188">SUM(K152:K158)</f>
        <v>0</v>
      </c>
      <c r="L151" s="384">
        <f t="shared" si="188"/>
        <v>3571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  <c r="R151" s="551"/>
      <c r="S151" s="551"/>
      <c r="T151" s="551"/>
    </row>
    <row r="152" spans="1:20" x14ac:dyDescent="0.25">
      <c r="A152" s="55">
        <v>2361</v>
      </c>
      <c r="B152" s="97" t="s">
        <v>168</v>
      </c>
      <c r="C152" s="98">
        <f t="shared" si="185"/>
        <v>959</v>
      </c>
      <c r="D152" s="219">
        <v>959</v>
      </c>
      <c r="E152" s="367"/>
      <c r="F152" s="384">
        <f t="shared" ref="F152:F159" si="190">D152+E152</f>
        <v>959</v>
      </c>
      <c r="G152" s="219"/>
      <c r="H152" s="592"/>
      <c r="I152" s="384">
        <f t="shared" ref="I152:I159" si="191">G152+H152</f>
        <v>0</v>
      </c>
      <c r="J152" s="103"/>
      <c r="K152" s="367"/>
      <c r="L152" s="384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  <c r="R152" s="551"/>
      <c r="S152" s="551"/>
      <c r="T152" s="551"/>
    </row>
    <row r="153" spans="1:20" ht="24" x14ac:dyDescent="0.25">
      <c r="A153" s="55">
        <v>2362</v>
      </c>
      <c r="B153" s="97" t="s">
        <v>169</v>
      </c>
      <c r="C153" s="98">
        <f t="shared" si="185"/>
        <v>150</v>
      </c>
      <c r="D153" s="219">
        <v>150</v>
      </c>
      <c r="E153" s="367"/>
      <c r="F153" s="384">
        <f t="shared" si="190"/>
        <v>150</v>
      </c>
      <c r="G153" s="219"/>
      <c r="H153" s="592"/>
      <c r="I153" s="384">
        <f t="shared" si="191"/>
        <v>0</v>
      </c>
      <c r="J153" s="103"/>
      <c r="K153" s="367"/>
      <c r="L153" s="384">
        <f t="shared" si="192"/>
        <v>0</v>
      </c>
      <c r="M153" s="221"/>
      <c r="N153" s="104"/>
      <c r="O153" s="220">
        <f t="shared" si="193"/>
        <v>0</v>
      </c>
      <c r="P153" s="222"/>
      <c r="R153" s="551"/>
      <c r="S153" s="551"/>
      <c r="T153" s="551"/>
    </row>
    <row r="154" spans="1:20" x14ac:dyDescent="0.25">
      <c r="A154" s="559">
        <v>2363</v>
      </c>
      <c r="B154" s="595" t="s">
        <v>170</v>
      </c>
      <c r="C154" s="596">
        <f t="shared" si="185"/>
        <v>3571</v>
      </c>
      <c r="D154" s="597"/>
      <c r="E154" s="598"/>
      <c r="F154" s="564">
        <f t="shared" si="190"/>
        <v>0</v>
      </c>
      <c r="G154" s="597"/>
      <c r="H154" s="599"/>
      <c r="I154" s="564">
        <f t="shared" si="191"/>
        <v>0</v>
      </c>
      <c r="J154" s="600">
        <v>3571</v>
      </c>
      <c r="K154" s="598"/>
      <c r="L154" s="564">
        <f t="shared" si="192"/>
        <v>3571</v>
      </c>
      <c r="M154" s="601"/>
      <c r="N154" s="602"/>
      <c r="O154" s="603">
        <f t="shared" si="193"/>
        <v>0</v>
      </c>
      <c r="P154" s="608"/>
      <c r="R154" s="551"/>
      <c r="S154" s="551"/>
      <c r="T154" s="551"/>
    </row>
    <row r="155" spans="1:20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104"/>
      <c r="F155" s="442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441">
        <f t="shared" si="192"/>
        <v>0</v>
      </c>
      <c r="M155" s="221"/>
      <c r="N155" s="104"/>
      <c r="O155" s="220">
        <f t="shared" si="193"/>
        <v>0</v>
      </c>
      <c r="P155" s="222"/>
      <c r="R155" s="551"/>
      <c r="S155" s="551"/>
      <c r="T155" s="551"/>
    </row>
    <row r="156" spans="1:20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104"/>
      <c r="F156" s="442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441">
        <f t="shared" si="192"/>
        <v>0</v>
      </c>
      <c r="M156" s="221"/>
      <c r="N156" s="104"/>
      <c r="O156" s="220">
        <f t="shared" si="193"/>
        <v>0</v>
      </c>
      <c r="P156" s="222"/>
      <c r="R156" s="551"/>
      <c r="S156" s="551"/>
      <c r="T156" s="551"/>
    </row>
    <row r="157" spans="1:20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104"/>
      <c r="F157" s="442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441">
        <f t="shared" si="192"/>
        <v>0</v>
      </c>
      <c r="M157" s="221"/>
      <c r="N157" s="104"/>
      <c r="O157" s="220">
        <f t="shared" si="193"/>
        <v>0</v>
      </c>
      <c r="P157" s="222"/>
      <c r="R157" s="551"/>
      <c r="S157" s="551"/>
      <c r="T157" s="551"/>
    </row>
    <row r="158" spans="1:20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104"/>
      <c r="F158" s="442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441">
        <f t="shared" si="192"/>
        <v>0</v>
      </c>
      <c r="M158" s="221"/>
      <c r="N158" s="104"/>
      <c r="O158" s="220">
        <f t="shared" si="193"/>
        <v>0</v>
      </c>
      <c r="P158" s="222"/>
      <c r="R158" s="551"/>
      <c r="S158" s="551"/>
      <c r="T158" s="551"/>
    </row>
    <row r="159" spans="1:20" x14ac:dyDescent="0.25">
      <c r="A159" s="209">
        <v>2370</v>
      </c>
      <c r="B159" s="154" t="s">
        <v>175</v>
      </c>
      <c r="C159" s="160">
        <f t="shared" si="185"/>
        <v>3116</v>
      </c>
      <c r="D159" s="227">
        <v>3116</v>
      </c>
      <c r="E159" s="369"/>
      <c r="F159" s="403">
        <f t="shared" si="190"/>
        <v>3116</v>
      </c>
      <c r="G159" s="227"/>
      <c r="H159" s="593"/>
      <c r="I159" s="403">
        <f t="shared" si="191"/>
        <v>0</v>
      </c>
      <c r="J159" s="229"/>
      <c r="K159" s="369"/>
      <c r="L159" s="403">
        <f t="shared" si="192"/>
        <v>0</v>
      </c>
      <c r="M159" s="230"/>
      <c r="N159" s="228"/>
      <c r="O159" s="213">
        <f t="shared" si="193"/>
        <v>0</v>
      </c>
      <c r="P159" s="214"/>
      <c r="R159" s="551"/>
      <c r="S159" s="551"/>
      <c r="T159" s="551"/>
    </row>
    <row r="160" spans="1:20" x14ac:dyDescent="0.25">
      <c r="A160" s="209">
        <v>2380</v>
      </c>
      <c r="B160" s="154" t="s">
        <v>176</v>
      </c>
      <c r="C160" s="160">
        <f t="shared" si="185"/>
        <v>36</v>
      </c>
      <c r="D160" s="210">
        <f>SUM(D161:D162)</f>
        <v>36</v>
      </c>
      <c r="E160" s="365">
        <f t="shared" ref="E160:F160" si="194">SUM(E161:E162)</f>
        <v>0</v>
      </c>
      <c r="F160" s="403">
        <f t="shared" si="194"/>
        <v>36</v>
      </c>
      <c r="G160" s="210">
        <f>SUM(G161:G162)</f>
        <v>0</v>
      </c>
      <c r="H160" s="439">
        <f t="shared" ref="H160:I160" si="195">SUM(H161:H162)</f>
        <v>0</v>
      </c>
      <c r="I160" s="403">
        <f t="shared" si="195"/>
        <v>0</v>
      </c>
      <c r="J160" s="212">
        <f>SUM(J161:J162)</f>
        <v>0</v>
      </c>
      <c r="K160" s="365">
        <f t="shared" ref="K160:L160" si="196">SUM(K161:K162)</f>
        <v>0</v>
      </c>
      <c r="L160" s="40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  <c r="R160" s="551"/>
      <c r="S160" s="551"/>
      <c r="T160" s="551"/>
    </row>
    <row r="161" spans="1:20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94"/>
      <c r="F161" s="44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440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  <c r="R161" s="551"/>
      <c r="S161" s="551"/>
      <c r="T161" s="551"/>
    </row>
    <row r="162" spans="1:20" ht="24" x14ac:dyDescent="0.25">
      <c r="A162" s="55">
        <v>2389</v>
      </c>
      <c r="B162" s="97" t="s">
        <v>178</v>
      </c>
      <c r="C162" s="98">
        <f t="shared" si="185"/>
        <v>36</v>
      </c>
      <c r="D162" s="219">
        <v>36</v>
      </c>
      <c r="E162" s="367"/>
      <c r="F162" s="384">
        <f t="shared" si="198"/>
        <v>36</v>
      </c>
      <c r="G162" s="219"/>
      <c r="H162" s="592"/>
      <c r="I162" s="384">
        <f t="shared" si="199"/>
        <v>0</v>
      </c>
      <c r="J162" s="103"/>
      <c r="K162" s="367"/>
      <c r="L162" s="384">
        <f t="shared" si="200"/>
        <v>0</v>
      </c>
      <c r="M162" s="221"/>
      <c r="N162" s="104"/>
      <c r="O162" s="220">
        <f t="shared" si="201"/>
        <v>0</v>
      </c>
      <c r="P162" s="222"/>
      <c r="R162" s="551"/>
      <c r="S162" s="551"/>
      <c r="T162" s="551"/>
    </row>
    <row r="163" spans="1:20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228"/>
      <c r="F163" s="44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439">
        <f t="shared" si="200"/>
        <v>0</v>
      </c>
      <c r="M163" s="230"/>
      <c r="N163" s="228"/>
      <c r="O163" s="213">
        <f t="shared" si="201"/>
        <v>0</v>
      </c>
      <c r="P163" s="214"/>
      <c r="R163" s="551"/>
      <c r="S163" s="551"/>
      <c r="T163" s="551"/>
    </row>
    <row r="164" spans="1:20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242"/>
      <c r="F164" s="438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424">
        <f t="shared" si="200"/>
        <v>0</v>
      </c>
      <c r="M164" s="244"/>
      <c r="N164" s="242"/>
      <c r="O164" s="204">
        <f t="shared" si="201"/>
        <v>0</v>
      </c>
      <c r="P164" s="231"/>
      <c r="R164" s="551"/>
      <c r="S164" s="551"/>
      <c r="T164" s="551"/>
    </row>
    <row r="165" spans="1:20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85">
        <f t="shared" ref="E165:O165" si="202">SUM(E166,E171)</f>
        <v>0</v>
      </c>
      <c r="F165" s="438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42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  <c r="R165" s="551"/>
      <c r="S165" s="551"/>
      <c r="T165" s="551"/>
    </row>
    <row r="166" spans="1:20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234">
        <f t="shared" ref="E166:O166" si="203">SUM(E167:E170)</f>
        <v>0</v>
      </c>
      <c r="F166" s="44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440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  <c r="R166" s="551"/>
      <c r="S166" s="551"/>
      <c r="T166" s="551"/>
    </row>
    <row r="167" spans="1:20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104"/>
      <c r="F167" s="442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441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  <c r="R167" s="551"/>
      <c r="S167" s="551"/>
      <c r="T167" s="551"/>
    </row>
    <row r="168" spans="1:20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104"/>
      <c r="F168" s="442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441">
        <f t="shared" si="206"/>
        <v>0</v>
      </c>
      <c r="M168" s="221"/>
      <c r="N168" s="104"/>
      <c r="O168" s="220">
        <f t="shared" si="207"/>
        <v>0</v>
      </c>
      <c r="P168" s="222"/>
      <c r="R168" s="551"/>
      <c r="S168" s="551"/>
      <c r="T168" s="551"/>
    </row>
    <row r="169" spans="1:20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104"/>
      <c r="F169" s="442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441">
        <f t="shared" si="206"/>
        <v>0</v>
      </c>
      <c r="M169" s="221"/>
      <c r="N169" s="104"/>
      <c r="O169" s="220">
        <f t="shared" si="207"/>
        <v>0</v>
      </c>
      <c r="P169" s="222"/>
      <c r="R169" s="551"/>
      <c r="S169" s="551"/>
      <c r="T169" s="551"/>
    </row>
    <row r="170" spans="1:20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104"/>
      <c r="F170" s="442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441">
        <f t="shared" si="206"/>
        <v>0</v>
      </c>
      <c r="M170" s="221"/>
      <c r="N170" s="104"/>
      <c r="O170" s="220">
        <f t="shared" si="207"/>
        <v>0</v>
      </c>
      <c r="P170" s="222"/>
      <c r="R170" s="551"/>
      <c r="S170" s="551"/>
      <c r="T170" s="551"/>
    </row>
    <row r="171" spans="1:20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104"/>
      <c r="F171" s="442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441">
        <f t="shared" si="206"/>
        <v>0</v>
      </c>
      <c r="M171" s="221"/>
      <c r="N171" s="104"/>
      <c r="O171" s="220">
        <f t="shared" si="207"/>
        <v>0</v>
      </c>
      <c r="P171" s="222"/>
      <c r="R171" s="551"/>
      <c r="S171" s="551"/>
      <c r="T171" s="551"/>
    </row>
    <row r="172" spans="1:20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50"/>
      <c r="F172" s="558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417">
        <f t="shared" si="206"/>
        <v>0</v>
      </c>
      <c r="M172" s="53"/>
      <c r="N172" s="50"/>
      <c r="O172" s="52">
        <f t="shared" si="207"/>
        <v>0</v>
      </c>
      <c r="P172" s="54"/>
      <c r="R172" s="551"/>
      <c r="S172" s="551"/>
      <c r="T172" s="551"/>
    </row>
    <row r="173" spans="1:20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198">
        <f t="shared" ref="E173:F173" si="208">SUM(E174,E184)</f>
        <v>0</v>
      </c>
      <c r="F173" s="437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445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  <c r="R173" s="551"/>
      <c r="S173" s="551"/>
      <c r="T173" s="551"/>
    </row>
    <row r="174" spans="1:20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85">
        <f t="shared" ref="E174:O174" si="212">SUM(E175,E179)</f>
        <v>0</v>
      </c>
      <c r="F174" s="438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42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  <c r="R174" s="551"/>
      <c r="S174" s="551"/>
      <c r="T174" s="551"/>
    </row>
    <row r="175" spans="1:20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234">
        <f t="shared" ref="E175:F175" si="213">SUM(E176:E178)</f>
        <v>0</v>
      </c>
      <c r="F175" s="44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440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  <c r="R175" s="551"/>
      <c r="S175" s="551"/>
      <c r="T175" s="551"/>
    </row>
    <row r="176" spans="1:20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104"/>
      <c r="F176" s="442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441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  <c r="R176" s="551"/>
      <c r="S176" s="551"/>
      <c r="T176" s="551"/>
    </row>
    <row r="177" spans="1:20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104"/>
      <c r="F177" s="442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441">
        <f t="shared" si="219"/>
        <v>0</v>
      </c>
      <c r="M177" s="221"/>
      <c r="N177" s="104"/>
      <c r="O177" s="220">
        <f t="shared" si="220"/>
        <v>0</v>
      </c>
      <c r="P177" s="222"/>
      <c r="R177" s="551"/>
      <c r="S177" s="551"/>
      <c r="T177" s="551"/>
    </row>
    <row r="178" spans="1:20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104"/>
      <c r="F178" s="442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441">
        <f t="shared" si="219"/>
        <v>0</v>
      </c>
      <c r="M178" s="221"/>
      <c r="N178" s="104"/>
      <c r="O178" s="220">
        <f t="shared" si="220"/>
        <v>0</v>
      </c>
      <c r="P178" s="222"/>
      <c r="R178" s="551"/>
      <c r="S178" s="551"/>
      <c r="T178" s="551"/>
    </row>
    <row r="179" spans="1:20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234">
        <f t="shared" ref="E179:O179" si="221">SUM(E180:E183)</f>
        <v>0</v>
      </c>
      <c r="F179" s="44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440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  <c r="R179" s="551"/>
      <c r="S179" s="551"/>
      <c r="T179" s="551"/>
    </row>
    <row r="180" spans="1:20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104"/>
      <c r="F180" s="442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441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  <c r="R180" s="551"/>
      <c r="S180" s="551"/>
      <c r="T180" s="551"/>
    </row>
    <row r="181" spans="1:20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104"/>
      <c r="F181" s="442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441">
        <f t="shared" si="224"/>
        <v>0</v>
      </c>
      <c r="M181" s="221"/>
      <c r="N181" s="104"/>
      <c r="O181" s="220">
        <f t="shared" si="225"/>
        <v>0</v>
      </c>
      <c r="P181" s="222"/>
      <c r="R181" s="551"/>
      <c r="S181" s="551"/>
      <c r="T181" s="551"/>
    </row>
    <row r="182" spans="1:20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104"/>
      <c r="F182" s="442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441">
        <f t="shared" si="224"/>
        <v>0</v>
      </c>
      <c r="M182" s="221"/>
      <c r="N182" s="104"/>
      <c r="O182" s="220">
        <f t="shared" si="225"/>
        <v>0</v>
      </c>
      <c r="P182" s="222"/>
      <c r="R182" s="551"/>
      <c r="S182" s="551"/>
      <c r="T182" s="551"/>
    </row>
    <row r="183" spans="1:20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256"/>
      <c r="F183" s="609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446">
        <f t="shared" si="224"/>
        <v>0</v>
      </c>
      <c r="M183" s="258"/>
      <c r="N183" s="256"/>
      <c r="O183" s="252">
        <f t="shared" si="225"/>
        <v>0</v>
      </c>
      <c r="P183" s="253"/>
      <c r="R183" s="551"/>
      <c r="S183" s="551"/>
      <c r="T183" s="551"/>
    </row>
    <row r="184" spans="1:20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206">
        <f t="shared" ref="E184:O184" si="226">SUM(E185:E186)</f>
        <v>0</v>
      </c>
      <c r="F184" s="448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44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  <c r="R184" s="551"/>
      <c r="S184" s="551"/>
      <c r="T184" s="551"/>
    </row>
    <row r="185" spans="1:20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228"/>
      <c r="F185" s="44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439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  <c r="R185" s="551"/>
      <c r="S185" s="551"/>
      <c r="T185" s="551"/>
    </row>
    <row r="186" spans="1:20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94"/>
      <c r="F186" s="44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440">
        <f t="shared" si="229"/>
        <v>0</v>
      </c>
      <c r="M186" s="217"/>
      <c r="N186" s="94"/>
      <c r="O186" s="216">
        <f t="shared" si="230"/>
        <v>0</v>
      </c>
      <c r="P186" s="218"/>
      <c r="R186" s="551"/>
      <c r="S186" s="551"/>
      <c r="T186" s="551"/>
    </row>
    <row r="187" spans="1:20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198">
        <f t="shared" ref="E187:F187" si="231">SUM(E188,E191)</f>
        <v>0</v>
      </c>
      <c r="F187" s="437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445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  <c r="R187" s="551"/>
      <c r="S187" s="551"/>
      <c r="T187" s="551"/>
    </row>
    <row r="188" spans="1:20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85">
        <f t="shared" ref="E188:F188" si="235">SUM(E189,E190)</f>
        <v>0</v>
      </c>
      <c r="F188" s="438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42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  <c r="R188" s="551"/>
      <c r="S188" s="551"/>
      <c r="T188" s="551"/>
    </row>
    <row r="189" spans="1:20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94"/>
      <c r="F189" s="44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440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  <c r="R189" s="551"/>
      <c r="S189" s="551"/>
      <c r="T189" s="551"/>
    </row>
    <row r="190" spans="1:20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104"/>
      <c r="F190" s="442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441">
        <f t="shared" si="241"/>
        <v>0</v>
      </c>
      <c r="M190" s="221"/>
      <c r="N190" s="104"/>
      <c r="O190" s="220">
        <f t="shared" si="242"/>
        <v>0</v>
      </c>
      <c r="P190" s="222"/>
      <c r="R190" s="551"/>
      <c r="S190" s="551"/>
      <c r="T190" s="551"/>
    </row>
    <row r="191" spans="1:20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85">
        <f t="shared" ref="E191:F191" si="243">SUM(E192)</f>
        <v>0</v>
      </c>
      <c r="F191" s="438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42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  <c r="R191" s="551"/>
      <c r="S191" s="551"/>
      <c r="T191" s="551"/>
    </row>
    <row r="192" spans="1:20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234">
        <f t="shared" ref="E192:F192" si="247">SUM(E193:E193)</f>
        <v>0</v>
      </c>
      <c r="F192" s="44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440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  <c r="R192" s="551"/>
      <c r="S192" s="551"/>
      <c r="T192" s="551"/>
    </row>
    <row r="193" spans="1:20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104"/>
      <c r="F193" s="442">
        <f>D193+E193</f>
        <v>0</v>
      </c>
      <c r="G193" s="219"/>
      <c r="H193" s="103"/>
      <c r="I193" s="220">
        <f>G193+H193</f>
        <v>0</v>
      </c>
      <c r="J193" s="103"/>
      <c r="K193" s="104"/>
      <c r="L193" s="441">
        <f>J193+K193</f>
        <v>0</v>
      </c>
      <c r="M193" s="221"/>
      <c r="N193" s="104"/>
      <c r="O193" s="220">
        <f>M193+N193</f>
        <v>0</v>
      </c>
      <c r="P193" s="222"/>
      <c r="R193" s="551"/>
      <c r="S193" s="551"/>
      <c r="T193" s="551"/>
    </row>
    <row r="194" spans="1:20" s="27" customFormat="1" ht="24" x14ac:dyDescent="0.25">
      <c r="A194" s="264"/>
      <c r="B194" s="21" t="s">
        <v>210</v>
      </c>
      <c r="C194" s="189">
        <f t="shared" si="185"/>
        <v>750</v>
      </c>
      <c r="D194" s="190">
        <f>SUM(D195,D230,D269)</f>
        <v>750</v>
      </c>
      <c r="E194" s="362">
        <f t="shared" ref="E194:F194" si="251">SUM(E195,E230,E269)</f>
        <v>0</v>
      </c>
      <c r="F194" s="401">
        <f t="shared" si="251"/>
        <v>750</v>
      </c>
      <c r="G194" s="190">
        <f>SUM(G195,G230,G269)</f>
        <v>0</v>
      </c>
      <c r="H194" s="551">
        <f t="shared" ref="H194:I194" si="252">SUM(H195,H230,H269)</f>
        <v>0</v>
      </c>
      <c r="I194" s="401">
        <f t="shared" si="252"/>
        <v>0</v>
      </c>
      <c r="J194" s="192">
        <f>SUM(J195,J230,J269)</f>
        <v>0</v>
      </c>
      <c r="K194" s="362">
        <f t="shared" ref="K194:L194" si="253">SUM(K195,K230,K269)</f>
        <v>0</v>
      </c>
      <c r="L194" s="401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  <c r="R194" s="551"/>
      <c r="S194" s="551"/>
      <c r="T194" s="551"/>
    </row>
    <row r="195" spans="1:20" x14ac:dyDescent="0.25">
      <c r="A195" s="195">
        <v>5000</v>
      </c>
      <c r="B195" s="195" t="s">
        <v>211</v>
      </c>
      <c r="C195" s="196">
        <f t="shared" si="185"/>
        <v>750</v>
      </c>
      <c r="D195" s="197">
        <f>D196+D204</f>
        <v>750</v>
      </c>
      <c r="E195" s="363">
        <f t="shared" ref="E195:F195" si="255">E196+E204</f>
        <v>0</v>
      </c>
      <c r="F195" s="402">
        <f t="shared" si="255"/>
        <v>750</v>
      </c>
      <c r="G195" s="197">
        <f>G196+G204</f>
        <v>0</v>
      </c>
      <c r="H195" s="445">
        <f t="shared" ref="H195:I195" si="256">H196+H204</f>
        <v>0</v>
      </c>
      <c r="I195" s="402">
        <f t="shared" si="256"/>
        <v>0</v>
      </c>
      <c r="J195" s="199">
        <f>J196+J204</f>
        <v>0</v>
      </c>
      <c r="K195" s="363">
        <f t="shared" ref="K195:L195" si="257">K196+K204</f>
        <v>0</v>
      </c>
      <c r="L195" s="402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  <c r="R195" s="551"/>
      <c r="S195" s="551"/>
      <c r="T195" s="551"/>
    </row>
    <row r="196" spans="1:20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85">
        <f t="shared" ref="E196:F196" si="259">E197+E198+E201+E202+E203</f>
        <v>0</v>
      </c>
      <c r="F196" s="438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42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  <c r="R196" s="551"/>
      <c r="S196" s="551"/>
      <c r="T196" s="551"/>
    </row>
    <row r="197" spans="1:20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94"/>
      <c r="F197" s="444">
        <f>D197+E197</f>
        <v>0</v>
      </c>
      <c r="G197" s="215"/>
      <c r="H197" s="93"/>
      <c r="I197" s="216">
        <f>G197+H197</f>
        <v>0</v>
      </c>
      <c r="J197" s="93"/>
      <c r="K197" s="94"/>
      <c r="L197" s="440">
        <f>J197+K197</f>
        <v>0</v>
      </c>
      <c r="M197" s="217"/>
      <c r="N197" s="94"/>
      <c r="O197" s="216">
        <f>M197+N197</f>
        <v>0</v>
      </c>
      <c r="P197" s="218"/>
      <c r="R197" s="551"/>
      <c r="S197" s="551"/>
      <c r="T197" s="551"/>
    </row>
    <row r="198" spans="1:20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225">
        <f t="shared" ref="E198:F198" si="263">E199+E200</f>
        <v>0</v>
      </c>
      <c r="F198" s="442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441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  <c r="R198" s="551"/>
      <c r="S198" s="551"/>
      <c r="T198" s="551"/>
    </row>
    <row r="199" spans="1:20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104"/>
      <c r="F199" s="442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441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  <c r="R199" s="551"/>
      <c r="S199" s="551"/>
      <c r="T199" s="551"/>
    </row>
    <row r="200" spans="1:20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104"/>
      <c r="F200" s="442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441">
        <f t="shared" si="269"/>
        <v>0</v>
      </c>
      <c r="M200" s="221"/>
      <c r="N200" s="104"/>
      <c r="O200" s="220">
        <f t="shared" si="270"/>
        <v>0</v>
      </c>
      <c r="P200" s="222"/>
      <c r="R200" s="551"/>
      <c r="S200" s="551"/>
      <c r="T200" s="551"/>
    </row>
    <row r="201" spans="1:20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104"/>
      <c r="F201" s="442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441">
        <f t="shared" si="269"/>
        <v>0</v>
      </c>
      <c r="M201" s="221"/>
      <c r="N201" s="104"/>
      <c r="O201" s="220">
        <f t="shared" si="270"/>
        <v>0</v>
      </c>
      <c r="P201" s="222"/>
      <c r="R201" s="551"/>
      <c r="S201" s="551"/>
      <c r="T201" s="551"/>
    </row>
    <row r="202" spans="1:20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104"/>
      <c r="F202" s="442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441">
        <f t="shared" si="269"/>
        <v>0</v>
      </c>
      <c r="M202" s="221"/>
      <c r="N202" s="104"/>
      <c r="O202" s="220">
        <f t="shared" si="270"/>
        <v>0</v>
      </c>
      <c r="P202" s="222"/>
      <c r="R202" s="551"/>
      <c r="S202" s="551"/>
      <c r="T202" s="551"/>
    </row>
    <row r="203" spans="1:20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104"/>
      <c r="F203" s="442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441">
        <f t="shared" si="269"/>
        <v>0</v>
      </c>
      <c r="M203" s="221"/>
      <c r="N203" s="104"/>
      <c r="O203" s="220">
        <f t="shared" si="270"/>
        <v>0</v>
      </c>
      <c r="P203" s="222"/>
      <c r="R203" s="551"/>
      <c r="S203" s="551"/>
      <c r="T203" s="551"/>
    </row>
    <row r="204" spans="1:20" x14ac:dyDescent="0.25">
      <c r="A204" s="75">
        <v>5200</v>
      </c>
      <c r="B204" s="202" t="s">
        <v>220</v>
      </c>
      <c r="C204" s="76">
        <f t="shared" si="185"/>
        <v>750</v>
      </c>
      <c r="D204" s="203">
        <f>D205+D215+D216+D225+D226+D227+D229</f>
        <v>750</v>
      </c>
      <c r="E204" s="364">
        <f t="shared" ref="E204:F204" si="271">E205+E215+E216+E225+E226+E227+E229</f>
        <v>0</v>
      </c>
      <c r="F204" s="386">
        <f t="shared" si="271"/>
        <v>750</v>
      </c>
      <c r="G204" s="203">
        <f>G205+G215+G216+G225+G226+G227+G229</f>
        <v>0</v>
      </c>
      <c r="H204" s="424">
        <f t="shared" ref="H204:I204" si="272">H205+H215+H216+H225+H226+H227+H229</f>
        <v>0</v>
      </c>
      <c r="I204" s="386">
        <f t="shared" si="272"/>
        <v>0</v>
      </c>
      <c r="J204" s="84">
        <f>J205+J215+J216+J225+J226+J227+J229</f>
        <v>0</v>
      </c>
      <c r="K204" s="364">
        <f t="shared" ref="K204:L204" si="273">K205+K215+K216+K225+K226+K227+K229</f>
        <v>0</v>
      </c>
      <c r="L204" s="386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  <c r="R204" s="551"/>
      <c r="S204" s="551"/>
      <c r="T204" s="551"/>
    </row>
    <row r="205" spans="1:20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211">
        <f t="shared" ref="E205:F205" si="275">SUM(E206:E214)</f>
        <v>0</v>
      </c>
      <c r="F205" s="44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439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  <c r="R205" s="551"/>
      <c r="S205" s="551"/>
      <c r="T205" s="551"/>
    </row>
    <row r="206" spans="1:20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94"/>
      <c r="F206" s="44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440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  <c r="R206" s="551"/>
      <c r="S206" s="551"/>
      <c r="T206" s="551"/>
    </row>
    <row r="207" spans="1:20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104"/>
      <c r="F207" s="442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441">
        <f t="shared" si="281"/>
        <v>0</v>
      </c>
      <c r="M207" s="221"/>
      <c r="N207" s="104"/>
      <c r="O207" s="220">
        <f t="shared" si="282"/>
        <v>0</v>
      </c>
      <c r="P207" s="222"/>
      <c r="R207" s="551"/>
      <c r="S207" s="551"/>
      <c r="T207" s="551"/>
    </row>
    <row r="208" spans="1:20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104"/>
      <c r="F208" s="442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441">
        <f t="shared" si="281"/>
        <v>0</v>
      </c>
      <c r="M208" s="221"/>
      <c r="N208" s="104"/>
      <c r="O208" s="220">
        <f t="shared" si="282"/>
        <v>0</v>
      </c>
      <c r="P208" s="222"/>
      <c r="R208" s="551"/>
      <c r="S208" s="551"/>
      <c r="T208" s="551"/>
    </row>
    <row r="209" spans="1:20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104"/>
      <c r="F209" s="442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441">
        <f t="shared" si="281"/>
        <v>0</v>
      </c>
      <c r="M209" s="221"/>
      <c r="N209" s="104"/>
      <c r="O209" s="220">
        <f t="shared" si="282"/>
        <v>0</v>
      </c>
      <c r="P209" s="222"/>
      <c r="R209" s="551"/>
      <c r="S209" s="551"/>
      <c r="T209" s="551"/>
    </row>
    <row r="210" spans="1:20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104"/>
      <c r="F210" s="442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441">
        <f t="shared" si="281"/>
        <v>0</v>
      </c>
      <c r="M210" s="221"/>
      <c r="N210" s="104"/>
      <c r="O210" s="220">
        <f t="shared" si="282"/>
        <v>0</v>
      </c>
      <c r="P210" s="222"/>
      <c r="R210" s="551"/>
      <c r="S210" s="551"/>
      <c r="T210" s="551"/>
    </row>
    <row r="211" spans="1:20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104"/>
      <c r="F211" s="442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441">
        <f t="shared" si="281"/>
        <v>0</v>
      </c>
      <c r="M211" s="221"/>
      <c r="N211" s="104"/>
      <c r="O211" s="220">
        <f t="shared" si="282"/>
        <v>0</v>
      </c>
      <c r="P211" s="222"/>
      <c r="R211" s="551"/>
      <c r="S211" s="551"/>
      <c r="T211" s="551"/>
    </row>
    <row r="212" spans="1:20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104"/>
      <c r="F212" s="442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441">
        <f t="shared" si="281"/>
        <v>0</v>
      </c>
      <c r="M212" s="221"/>
      <c r="N212" s="104"/>
      <c r="O212" s="220">
        <f t="shared" si="282"/>
        <v>0</v>
      </c>
      <c r="P212" s="222"/>
      <c r="R212" s="551"/>
      <c r="S212" s="551"/>
      <c r="T212" s="551"/>
    </row>
    <row r="213" spans="1:20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104"/>
      <c r="F213" s="442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441">
        <f t="shared" si="281"/>
        <v>0</v>
      </c>
      <c r="M213" s="221"/>
      <c r="N213" s="104"/>
      <c r="O213" s="220">
        <f t="shared" si="282"/>
        <v>0</v>
      </c>
      <c r="P213" s="222"/>
      <c r="R213" s="551"/>
      <c r="S213" s="551"/>
      <c r="T213" s="551"/>
    </row>
    <row r="214" spans="1:20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104"/>
      <c r="F214" s="442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441">
        <f t="shared" si="281"/>
        <v>0</v>
      </c>
      <c r="M214" s="221"/>
      <c r="N214" s="104"/>
      <c r="O214" s="220">
        <f t="shared" si="282"/>
        <v>0</v>
      </c>
      <c r="P214" s="222"/>
      <c r="R214" s="551"/>
      <c r="S214" s="551"/>
      <c r="T214" s="551"/>
    </row>
    <row r="215" spans="1:20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104"/>
      <c r="F215" s="442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441">
        <f t="shared" si="281"/>
        <v>0</v>
      </c>
      <c r="M215" s="221"/>
      <c r="N215" s="104"/>
      <c r="O215" s="220">
        <f t="shared" si="282"/>
        <v>0</v>
      </c>
      <c r="P215" s="222"/>
      <c r="R215" s="551"/>
      <c r="S215" s="551"/>
      <c r="T215" s="551"/>
    </row>
    <row r="216" spans="1:20" x14ac:dyDescent="0.25">
      <c r="A216" s="223">
        <v>5230</v>
      </c>
      <c r="B216" s="97" t="s">
        <v>232</v>
      </c>
      <c r="C216" s="98">
        <f t="shared" si="283"/>
        <v>750</v>
      </c>
      <c r="D216" s="224">
        <f>SUM(D217:D224)</f>
        <v>750</v>
      </c>
      <c r="E216" s="368">
        <f t="shared" ref="E216:F216" si="284">SUM(E217:E224)</f>
        <v>0</v>
      </c>
      <c r="F216" s="384">
        <f t="shared" si="284"/>
        <v>750</v>
      </c>
      <c r="G216" s="224">
        <f>SUM(G217:G224)</f>
        <v>0</v>
      </c>
      <c r="H216" s="441">
        <f t="shared" ref="H216:I216" si="285">SUM(H217:H224)</f>
        <v>0</v>
      </c>
      <c r="I216" s="384">
        <f t="shared" si="285"/>
        <v>0</v>
      </c>
      <c r="J216" s="226">
        <f>SUM(J217:J224)</f>
        <v>0</v>
      </c>
      <c r="K216" s="368">
        <f t="shared" ref="K216:L216" si="286">SUM(K217:K224)</f>
        <v>0</v>
      </c>
      <c r="L216" s="384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  <c r="R216" s="551"/>
      <c r="S216" s="551"/>
      <c r="T216" s="551"/>
    </row>
    <row r="217" spans="1:20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104"/>
      <c r="F217" s="442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441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  <c r="R217" s="551"/>
      <c r="S217" s="551"/>
      <c r="T217" s="551"/>
    </row>
    <row r="218" spans="1:20" x14ac:dyDescent="0.25">
      <c r="A218" s="56">
        <v>5232</v>
      </c>
      <c r="B218" s="97" t="s">
        <v>234</v>
      </c>
      <c r="C218" s="98">
        <f t="shared" si="283"/>
        <v>600</v>
      </c>
      <c r="D218" s="219">
        <v>600</v>
      </c>
      <c r="E218" s="367"/>
      <c r="F218" s="384">
        <f t="shared" si="288"/>
        <v>600</v>
      </c>
      <c r="G218" s="219"/>
      <c r="H218" s="592"/>
      <c r="I218" s="384">
        <f t="shared" si="289"/>
        <v>0</v>
      </c>
      <c r="J218" s="103"/>
      <c r="K218" s="367"/>
      <c r="L218" s="384">
        <f t="shared" si="290"/>
        <v>0</v>
      </c>
      <c r="M218" s="221"/>
      <c r="N218" s="104"/>
      <c r="O218" s="220">
        <f t="shared" si="291"/>
        <v>0</v>
      </c>
      <c r="P218" s="222"/>
      <c r="R218" s="551"/>
      <c r="S218" s="551"/>
      <c r="T218" s="551"/>
    </row>
    <row r="219" spans="1:20" x14ac:dyDescent="0.25">
      <c r="A219" s="56">
        <v>5233</v>
      </c>
      <c r="B219" s="97" t="s">
        <v>235</v>
      </c>
      <c r="C219" s="98">
        <f t="shared" si="283"/>
        <v>150</v>
      </c>
      <c r="D219" s="219">
        <v>150</v>
      </c>
      <c r="E219" s="367"/>
      <c r="F219" s="384">
        <f t="shared" si="288"/>
        <v>150</v>
      </c>
      <c r="G219" s="219"/>
      <c r="H219" s="592"/>
      <c r="I219" s="384">
        <f t="shared" si="289"/>
        <v>0</v>
      </c>
      <c r="J219" s="103"/>
      <c r="K219" s="367"/>
      <c r="L219" s="384">
        <f t="shared" si="290"/>
        <v>0</v>
      </c>
      <c r="M219" s="221"/>
      <c r="N219" s="104"/>
      <c r="O219" s="220">
        <f t="shared" si="291"/>
        <v>0</v>
      </c>
      <c r="P219" s="222"/>
      <c r="R219" s="551"/>
      <c r="S219" s="551"/>
      <c r="T219" s="551"/>
    </row>
    <row r="220" spans="1:20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104"/>
      <c r="F220" s="442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441">
        <f t="shared" si="290"/>
        <v>0</v>
      </c>
      <c r="M220" s="221"/>
      <c r="N220" s="104"/>
      <c r="O220" s="220">
        <f t="shared" si="291"/>
        <v>0</v>
      </c>
      <c r="P220" s="222"/>
      <c r="R220" s="551"/>
      <c r="S220" s="551"/>
      <c r="T220" s="551"/>
    </row>
    <row r="221" spans="1:20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104"/>
      <c r="F221" s="442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441">
        <f t="shared" si="290"/>
        <v>0</v>
      </c>
      <c r="M221" s="221"/>
      <c r="N221" s="104"/>
      <c r="O221" s="220">
        <f t="shared" si="291"/>
        <v>0</v>
      </c>
      <c r="P221" s="222"/>
      <c r="R221" s="551"/>
      <c r="S221" s="551"/>
      <c r="T221" s="551"/>
    </row>
    <row r="222" spans="1:20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104"/>
      <c r="F222" s="442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441">
        <f t="shared" si="290"/>
        <v>0</v>
      </c>
      <c r="M222" s="221"/>
      <c r="N222" s="104"/>
      <c r="O222" s="220">
        <f t="shared" si="291"/>
        <v>0</v>
      </c>
      <c r="P222" s="222"/>
      <c r="R222" s="551"/>
      <c r="S222" s="551"/>
      <c r="T222" s="551"/>
    </row>
    <row r="223" spans="1:20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367"/>
      <c r="F223" s="384">
        <f t="shared" si="288"/>
        <v>0</v>
      </c>
      <c r="G223" s="219"/>
      <c r="H223" s="592"/>
      <c r="I223" s="384">
        <f t="shared" si="289"/>
        <v>0</v>
      </c>
      <c r="J223" s="103"/>
      <c r="K223" s="367"/>
      <c r="L223" s="384">
        <f t="shared" si="290"/>
        <v>0</v>
      </c>
      <c r="M223" s="221"/>
      <c r="N223" s="104"/>
      <c r="O223" s="220">
        <f t="shared" si="291"/>
        <v>0</v>
      </c>
      <c r="P223" s="222"/>
      <c r="R223" s="551"/>
      <c r="S223" s="551"/>
      <c r="T223" s="551"/>
    </row>
    <row r="224" spans="1:20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104"/>
      <c r="F224" s="442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441">
        <f t="shared" si="290"/>
        <v>0</v>
      </c>
      <c r="M224" s="221"/>
      <c r="N224" s="104"/>
      <c r="O224" s="220">
        <f t="shared" si="291"/>
        <v>0</v>
      </c>
      <c r="P224" s="222"/>
      <c r="R224" s="551"/>
      <c r="S224" s="551"/>
      <c r="T224" s="551"/>
    </row>
    <row r="225" spans="1:20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104"/>
      <c r="F225" s="442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441">
        <f t="shared" si="290"/>
        <v>0</v>
      </c>
      <c r="M225" s="221"/>
      <c r="N225" s="104"/>
      <c r="O225" s="220">
        <f t="shared" si="291"/>
        <v>0</v>
      </c>
      <c r="P225" s="222"/>
      <c r="R225" s="551"/>
      <c r="S225" s="551"/>
      <c r="T225" s="551"/>
    </row>
    <row r="226" spans="1:20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104"/>
      <c r="F226" s="442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441">
        <f t="shared" si="290"/>
        <v>0</v>
      </c>
      <c r="M226" s="221"/>
      <c r="N226" s="104"/>
      <c r="O226" s="220">
        <f t="shared" si="291"/>
        <v>0</v>
      </c>
      <c r="P226" s="222"/>
      <c r="R226" s="551"/>
      <c r="S226" s="551"/>
      <c r="T226" s="551"/>
    </row>
    <row r="227" spans="1:20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225">
        <f t="shared" ref="E227:F227" si="292">SUM(E228)</f>
        <v>0</v>
      </c>
      <c r="F227" s="442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441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  <c r="R227" s="551"/>
      <c r="S227" s="551"/>
      <c r="T227" s="551"/>
    </row>
    <row r="228" spans="1:20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104"/>
      <c r="F228" s="442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441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  <c r="R228" s="551"/>
      <c r="S228" s="551"/>
      <c r="T228" s="551"/>
    </row>
    <row r="229" spans="1:20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228"/>
      <c r="F229" s="44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439">
        <f t="shared" si="298"/>
        <v>0</v>
      </c>
      <c r="M229" s="230"/>
      <c r="N229" s="228"/>
      <c r="O229" s="213">
        <f t="shared" si="299"/>
        <v>0</v>
      </c>
      <c r="P229" s="214"/>
      <c r="R229" s="551"/>
      <c r="S229" s="551"/>
      <c r="T229" s="551"/>
    </row>
    <row r="230" spans="1:20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198">
        <f t="shared" ref="E230:F230" si="300">E231+E251+E259</f>
        <v>0</v>
      </c>
      <c r="F230" s="437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445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  <c r="R230" s="551"/>
      <c r="S230" s="551"/>
      <c r="T230" s="551"/>
    </row>
    <row r="231" spans="1:20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206">
        <f t="shared" ref="E231:F231" si="304">SUM(E232,E233,E235,E238,E244,E245,E246)</f>
        <v>0</v>
      </c>
      <c r="F231" s="448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44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  <c r="R231" s="551"/>
      <c r="S231" s="551"/>
      <c r="T231" s="551"/>
    </row>
    <row r="232" spans="1:20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94"/>
      <c r="F232" s="444">
        <f>D232+E232</f>
        <v>0</v>
      </c>
      <c r="G232" s="215"/>
      <c r="H232" s="93"/>
      <c r="I232" s="216">
        <f>G232+H232</f>
        <v>0</v>
      </c>
      <c r="J232" s="93"/>
      <c r="K232" s="94"/>
      <c r="L232" s="440">
        <f>J232+K232</f>
        <v>0</v>
      </c>
      <c r="M232" s="217"/>
      <c r="N232" s="94"/>
      <c r="O232" s="216">
        <f>M232+N232</f>
        <v>0</v>
      </c>
      <c r="P232" s="218"/>
      <c r="R232" s="551"/>
      <c r="S232" s="551"/>
      <c r="T232" s="551"/>
    </row>
    <row r="233" spans="1:20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225">
        <f t="shared" si="308"/>
        <v>0</v>
      </c>
      <c r="F233" s="442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441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  <c r="R233" s="551"/>
      <c r="S233" s="551"/>
      <c r="T233" s="551"/>
    </row>
    <row r="234" spans="1:20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94"/>
      <c r="F234" s="444">
        <f>D234+E234</f>
        <v>0</v>
      </c>
      <c r="G234" s="215"/>
      <c r="H234" s="93"/>
      <c r="I234" s="216">
        <f>G234+H234</f>
        <v>0</v>
      </c>
      <c r="J234" s="93"/>
      <c r="K234" s="94"/>
      <c r="L234" s="440">
        <f>J234+K234</f>
        <v>0</v>
      </c>
      <c r="M234" s="217"/>
      <c r="N234" s="94"/>
      <c r="O234" s="216">
        <f>M234+N234</f>
        <v>0</v>
      </c>
      <c r="P234" s="218"/>
      <c r="R234" s="551"/>
      <c r="S234" s="551"/>
      <c r="T234" s="551"/>
    </row>
    <row r="235" spans="1:20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225">
        <f t="shared" ref="E235:F235" si="309">SUM(E236:E237)</f>
        <v>0</v>
      </c>
      <c r="F235" s="442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441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  <c r="R235" s="551"/>
      <c r="S235" s="551"/>
      <c r="T235" s="551"/>
    </row>
    <row r="236" spans="1:20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104"/>
      <c r="F236" s="442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441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  <c r="R236" s="551"/>
      <c r="S236" s="551"/>
      <c r="T236" s="551"/>
    </row>
    <row r="237" spans="1:20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104"/>
      <c r="F237" s="442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441">
        <f t="shared" si="315"/>
        <v>0</v>
      </c>
      <c r="M237" s="221"/>
      <c r="N237" s="104"/>
      <c r="O237" s="220">
        <f t="shared" si="316"/>
        <v>0</v>
      </c>
      <c r="P237" s="222"/>
      <c r="R237" s="551"/>
      <c r="S237" s="551"/>
      <c r="T237" s="551"/>
    </row>
    <row r="238" spans="1:20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225">
        <f t="shared" ref="E238:F238" si="317">SUM(E239:E243)</f>
        <v>0</v>
      </c>
      <c r="F238" s="442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441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  <c r="R238" s="551"/>
      <c r="S238" s="551"/>
      <c r="T238" s="551"/>
    </row>
    <row r="239" spans="1:20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104"/>
      <c r="F239" s="442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441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  <c r="R239" s="551"/>
      <c r="S239" s="551"/>
      <c r="T239" s="551"/>
    </row>
    <row r="240" spans="1:20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104"/>
      <c r="F240" s="442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441">
        <f t="shared" si="323"/>
        <v>0</v>
      </c>
      <c r="M240" s="221"/>
      <c r="N240" s="104"/>
      <c r="O240" s="220">
        <f t="shared" si="324"/>
        <v>0</v>
      </c>
      <c r="P240" s="222"/>
      <c r="R240" s="551"/>
      <c r="S240" s="551"/>
      <c r="T240" s="551"/>
    </row>
    <row r="241" spans="1:20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104"/>
      <c r="F241" s="442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441">
        <f t="shared" si="323"/>
        <v>0</v>
      </c>
      <c r="M241" s="221"/>
      <c r="N241" s="104"/>
      <c r="O241" s="220">
        <f t="shared" si="324"/>
        <v>0</v>
      </c>
      <c r="P241" s="222"/>
      <c r="R241" s="551"/>
      <c r="S241" s="551"/>
      <c r="T241" s="551"/>
    </row>
    <row r="242" spans="1:20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104"/>
      <c r="F242" s="442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441">
        <f t="shared" si="323"/>
        <v>0</v>
      </c>
      <c r="M242" s="221"/>
      <c r="N242" s="104"/>
      <c r="O242" s="220">
        <f t="shared" si="324"/>
        <v>0</v>
      </c>
      <c r="P242" s="222"/>
      <c r="R242" s="551"/>
      <c r="S242" s="551"/>
      <c r="T242" s="551"/>
    </row>
    <row r="243" spans="1:20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104"/>
      <c r="F243" s="442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441">
        <f t="shared" si="323"/>
        <v>0</v>
      </c>
      <c r="M243" s="221"/>
      <c r="N243" s="104"/>
      <c r="O243" s="220">
        <f t="shared" si="324"/>
        <v>0</v>
      </c>
      <c r="P243" s="222"/>
      <c r="R243" s="551"/>
      <c r="S243" s="551"/>
      <c r="T243" s="551"/>
    </row>
    <row r="244" spans="1:20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104"/>
      <c r="F244" s="442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441">
        <f t="shared" si="323"/>
        <v>0</v>
      </c>
      <c r="M244" s="221"/>
      <c r="N244" s="104"/>
      <c r="O244" s="220">
        <f t="shared" si="324"/>
        <v>0</v>
      </c>
      <c r="P244" s="222"/>
      <c r="R244" s="551"/>
      <c r="S244" s="551"/>
      <c r="T244" s="551"/>
    </row>
    <row r="245" spans="1:20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104"/>
      <c r="F245" s="442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441">
        <f t="shared" si="323"/>
        <v>0</v>
      </c>
      <c r="M245" s="221"/>
      <c r="N245" s="104"/>
      <c r="O245" s="220">
        <f t="shared" si="324"/>
        <v>0</v>
      </c>
      <c r="P245" s="222"/>
      <c r="R245" s="551"/>
      <c r="S245" s="551"/>
      <c r="T245" s="551"/>
    </row>
    <row r="246" spans="1:20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234">
        <f t="shared" ref="E246:O246" si="325">SUM(E247:E250)</f>
        <v>0</v>
      </c>
      <c r="F246" s="44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440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  <c r="R246" s="551"/>
      <c r="S246" s="551"/>
      <c r="T246" s="551"/>
    </row>
    <row r="247" spans="1:20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104"/>
      <c r="F247" s="442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441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  <c r="R247" s="551"/>
      <c r="S247" s="551"/>
      <c r="T247" s="551"/>
    </row>
    <row r="248" spans="1:20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104"/>
      <c r="F248" s="442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441">
        <f t="shared" si="328"/>
        <v>0</v>
      </c>
      <c r="M248" s="221"/>
      <c r="N248" s="104"/>
      <c r="O248" s="220">
        <f t="shared" si="329"/>
        <v>0</v>
      </c>
      <c r="P248" s="222"/>
      <c r="R248" s="551"/>
      <c r="S248" s="551"/>
      <c r="T248" s="551"/>
    </row>
    <row r="249" spans="1:20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104"/>
      <c r="F249" s="442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441">
        <f t="shared" si="328"/>
        <v>0</v>
      </c>
      <c r="M249" s="221"/>
      <c r="N249" s="104"/>
      <c r="O249" s="220">
        <f t="shared" si="329"/>
        <v>0</v>
      </c>
      <c r="P249" s="222"/>
      <c r="R249" s="551"/>
      <c r="S249" s="551"/>
      <c r="T249" s="551"/>
    </row>
    <row r="250" spans="1:20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104"/>
      <c r="F250" s="442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441">
        <f t="shared" si="328"/>
        <v>0</v>
      </c>
      <c r="M250" s="221"/>
      <c r="N250" s="104"/>
      <c r="O250" s="220">
        <f t="shared" si="329"/>
        <v>0</v>
      </c>
      <c r="P250" s="222"/>
      <c r="R250" s="551"/>
      <c r="S250" s="551"/>
      <c r="T250" s="551"/>
    </row>
    <row r="251" spans="1:20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85">
        <f t="shared" ref="E251:O251" si="330">SUM(E252,E257,E258)</f>
        <v>0</v>
      </c>
      <c r="F251" s="438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42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  <c r="R251" s="551"/>
      <c r="S251" s="551"/>
      <c r="T251" s="551"/>
    </row>
    <row r="252" spans="1:20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234">
        <f t="shared" ref="E252:O252" si="331">SUM(E253:E256)</f>
        <v>0</v>
      </c>
      <c r="F252" s="44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440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  <c r="R252" s="551"/>
      <c r="S252" s="551"/>
      <c r="T252" s="551"/>
    </row>
    <row r="253" spans="1:20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104"/>
      <c r="F253" s="442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441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  <c r="R253" s="551"/>
      <c r="S253" s="551"/>
      <c r="T253" s="551"/>
    </row>
    <row r="254" spans="1:20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104"/>
      <c r="F254" s="442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441">
        <f t="shared" si="334"/>
        <v>0</v>
      </c>
      <c r="M254" s="221"/>
      <c r="N254" s="104"/>
      <c r="O254" s="220">
        <f t="shared" si="335"/>
        <v>0</v>
      </c>
      <c r="P254" s="222"/>
      <c r="R254" s="551"/>
      <c r="S254" s="551"/>
      <c r="T254" s="551"/>
    </row>
    <row r="255" spans="1:20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104"/>
      <c r="F255" s="442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441">
        <f t="shared" si="334"/>
        <v>0</v>
      </c>
      <c r="M255" s="221"/>
      <c r="N255" s="104"/>
      <c r="O255" s="220">
        <f t="shared" si="335"/>
        <v>0</v>
      </c>
      <c r="P255" s="222"/>
      <c r="R255" s="551"/>
      <c r="S255" s="551"/>
      <c r="T255" s="551"/>
    </row>
    <row r="256" spans="1:20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94"/>
      <c r="F256" s="44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440">
        <f t="shared" si="334"/>
        <v>0</v>
      </c>
      <c r="M256" s="217"/>
      <c r="N256" s="94"/>
      <c r="O256" s="216">
        <f t="shared" si="335"/>
        <v>0</v>
      </c>
      <c r="P256" s="218"/>
      <c r="R256" s="551"/>
      <c r="S256" s="551"/>
      <c r="T256" s="551"/>
    </row>
    <row r="257" spans="1:20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256"/>
      <c r="F257" s="609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446">
        <f t="shared" si="334"/>
        <v>0</v>
      </c>
      <c r="M257" s="258"/>
      <c r="N257" s="256"/>
      <c r="O257" s="252">
        <f t="shared" si="335"/>
        <v>0</v>
      </c>
      <c r="P257" s="253"/>
      <c r="R257" s="551"/>
      <c r="S257" s="551"/>
      <c r="T257" s="551"/>
    </row>
    <row r="258" spans="1:20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104"/>
      <c r="F258" s="442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441">
        <f t="shared" si="334"/>
        <v>0</v>
      </c>
      <c r="M258" s="221"/>
      <c r="N258" s="104"/>
      <c r="O258" s="220">
        <f t="shared" si="335"/>
        <v>0</v>
      </c>
      <c r="P258" s="222"/>
      <c r="R258" s="551"/>
      <c r="S258" s="551"/>
      <c r="T258" s="551"/>
    </row>
    <row r="259" spans="1:20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85">
        <f t="shared" ref="E259:O259" si="336">SUM(E260,E264)</f>
        <v>0</v>
      </c>
      <c r="F259" s="438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42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  <c r="R259" s="551"/>
      <c r="S259" s="551"/>
      <c r="T259" s="551"/>
    </row>
    <row r="260" spans="1:20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234">
        <f t="shared" ref="E260:O260" si="337">SUM(E261:E263)</f>
        <v>0</v>
      </c>
      <c r="F260" s="44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440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  <c r="R260" s="551"/>
      <c r="S260" s="551"/>
      <c r="T260" s="551"/>
    </row>
    <row r="261" spans="1:20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104"/>
      <c r="F261" s="442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441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  <c r="R261" s="551"/>
      <c r="S261" s="551"/>
      <c r="T261" s="551"/>
    </row>
    <row r="262" spans="1:20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104"/>
      <c r="F262" s="442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441">
        <f t="shared" si="340"/>
        <v>0</v>
      </c>
      <c r="M262" s="221"/>
      <c r="N262" s="104"/>
      <c r="O262" s="220">
        <f t="shared" si="341"/>
        <v>0</v>
      </c>
      <c r="P262" s="222"/>
      <c r="R262" s="551"/>
      <c r="S262" s="551"/>
      <c r="T262" s="551"/>
    </row>
    <row r="263" spans="1:20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104"/>
      <c r="F263" s="442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441">
        <f t="shared" si="340"/>
        <v>0</v>
      </c>
      <c r="M263" s="221"/>
      <c r="N263" s="104"/>
      <c r="O263" s="220">
        <f t="shared" si="341"/>
        <v>0</v>
      </c>
      <c r="P263" s="222"/>
      <c r="R263" s="551"/>
      <c r="S263" s="551"/>
      <c r="T263" s="551"/>
    </row>
    <row r="264" spans="1:20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225">
        <f t="shared" ref="E264:F264" si="342">SUM(E265:E268)</f>
        <v>0</v>
      </c>
      <c r="F264" s="442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441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  <c r="R264" s="551"/>
      <c r="S264" s="551"/>
      <c r="T264" s="551"/>
    </row>
    <row r="265" spans="1:20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104"/>
      <c r="F265" s="442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441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  <c r="R265" s="551"/>
      <c r="S265" s="551"/>
      <c r="T265" s="551"/>
    </row>
    <row r="266" spans="1:20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104"/>
      <c r="F266" s="442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441">
        <f t="shared" si="348"/>
        <v>0</v>
      </c>
      <c r="M266" s="221"/>
      <c r="N266" s="104"/>
      <c r="O266" s="220">
        <f t="shared" si="349"/>
        <v>0</v>
      </c>
      <c r="P266" s="222"/>
      <c r="R266" s="551"/>
      <c r="S266" s="551"/>
      <c r="T266" s="551"/>
    </row>
    <row r="267" spans="1:20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104"/>
      <c r="F267" s="442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441">
        <f t="shared" si="348"/>
        <v>0</v>
      </c>
      <c r="M267" s="221"/>
      <c r="N267" s="104"/>
      <c r="O267" s="220">
        <f t="shared" si="349"/>
        <v>0</v>
      </c>
      <c r="P267" s="222"/>
      <c r="R267" s="551"/>
      <c r="S267" s="551"/>
      <c r="T267" s="551"/>
    </row>
    <row r="268" spans="1:20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104"/>
      <c r="F268" s="442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441">
        <f t="shared" si="348"/>
        <v>0</v>
      </c>
      <c r="M268" s="221"/>
      <c r="N268" s="104"/>
      <c r="O268" s="220">
        <f t="shared" si="349"/>
        <v>0</v>
      </c>
      <c r="P268" s="222"/>
      <c r="R268" s="551"/>
      <c r="S268" s="551"/>
      <c r="T268" s="551"/>
    </row>
    <row r="269" spans="1:20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610">
        <f t="shared" ref="H269:I269" si="351">SUM(H270,H281)</f>
        <v>0</v>
      </c>
      <c r="I269" s="407">
        <f t="shared" si="351"/>
        <v>0</v>
      </c>
      <c r="J269" s="275">
        <f>SUM(J270,J281)</f>
        <v>0</v>
      </c>
      <c r="K269" s="374">
        <f t="shared" ref="K269:L269" si="352">SUM(K270,K281)</f>
        <v>0</v>
      </c>
      <c r="L269" s="407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  <c r="R269" s="551"/>
      <c r="S269" s="551"/>
      <c r="T269" s="551"/>
    </row>
    <row r="270" spans="1:20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424">
        <f t="shared" ref="H270:I270" si="355">SUM(H271,H272,H275,H276,H280)</f>
        <v>0</v>
      </c>
      <c r="I270" s="386">
        <f t="shared" si="355"/>
        <v>0</v>
      </c>
      <c r="J270" s="84">
        <f>SUM(J271,J272,J275,J276,J280)</f>
        <v>0</v>
      </c>
      <c r="K270" s="364">
        <f t="shared" ref="K270:L270" si="356">SUM(K271,K272,K275,K276,K280)</f>
        <v>0</v>
      </c>
      <c r="L270" s="386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  <c r="R270" s="551"/>
      <c r="S270" s="551"/>
      <c r="T270" s="551"/>
    </row>
    <row r="271" spans="1:20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94"/>
      <c r="F271" s="444">
        <f>D271+E271</f>
        <v>0</v>
      </c>
      <c r="G271" s="215"/>
      <c r="H271" s="93"/>
      <c r="I271" s="216">
        <f>G271+H271</f>
        <v>0</v>
      </c>
      <c r="J271" s="93"/>
      <c r="K271" s="94"/>
      <c r="L271" s="440">
        <f>J271+K271</f>
        <v>0</v>
      </c>
      <c r="M271" s="217"/>
      <c r="N271" s="94"/>
      <c r="O271" s="216">
        <f>M271+N271</f>
        <v>0</v>
      </c>
      <c r="P271" s="218"/>
      <c r="R271" s="551"/>
      <c r="S271" s="551"/>
      <c r="T271" s="551"/>
    </row>
    <row r="272" spans="1:20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225">
        <f t="shared" ref="E272:F272" si="358">SUM(E273:E274)</f>
        <v>0</v>
      </c>
      <c r="F272" s="442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441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  <c r="R272" s="551"/>
      <c r="S272" s="551"/>
      <c r="T272" s="551"/>
    </row>
    <row r="273" spans="1:20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104"/>
      <c r="F273" s="442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441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  <c r="R273" s="551"/>
      <c r="S273" s="551"/>
      <c r="T273" s="551"/>
    </row>
    <row r="274" spans="1:20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104"/>
      <c r="F274" s="442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441">
        <f t="shared" si="364"/>
        <v>0</v>
      </c>
      <c r="M274" s="221"/>
      <c r="N274" s="104"/>
      <c r="O274" s="220">
        <f t="shared" si="365"/>
        <v>0</v>
      </c>
      <c r="P274" s="222"/>
      <c r="R274" s="551"/>
      <c r="S274" s="551"/>
      <c r="T274" s="551"/>
    </row>
    <row r="275" spans="1:20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592"/>
      <c r="I275" s="384">
        <f t="shared" si="363"/>
        <v>0</v>
      </c>
      <c r="J275" s="103"/>
      <c r="K275" s="367"/>
      <c r="L275" s="384">
        <f t="shared" si="364"/>
        <v>0</v>
      </c>
      <c r="M275" s="221"/>
      <c r="N275" s="104"/>
      <c r="O275" s="220">
        <f t="shared" si="365"/>
        <v>0</v>
      </c>
      <c r="P275" s="222"/>
      <c r="R275" s="551"/>
      <c r="S275" s="551"/>
      <c r="T275" s="551"/>
    </row>
    <row r="276" spans="1:20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225">
        <f t="shared" si="366"/>
        <v>0</v>
      </c>
      <c r="F276" s="442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441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  <c r="R276" s="551"/>
      <c r="S276" s="551"/>
      <c r="T276" s="551"/>
    </row>
    <row r="277" spans="1:20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104"/>
      <c r="F277" s="442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441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  <c r="R277" s="551"/>
      <c r="S277" s="551"/>
      <c r="T277" s="551"/>
    </row>
    <row r="278" spans="1:20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104"/>
      <c r="F278" s="442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441">
        <f t="shared" si="371"/>
        <v>0</v>
      </c>
      <c r="M278" s="221"/>
      <c r="N278" s="104"/>
      <c r="O278" s="220">
        <f t="shared" si="372"/>
        <v>0</v>
      </c>
      <c r="P278" s="222"/>
      <c r="R278" s="551"/>
      <c r="S278" s="551"/>
      <c r="T278" s="551"/>
    </row>
    <row r="279" spans="1:20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104"/>
      <c r="F279" s="442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441">
        <f t="shared" si="371"/>
        <v>0</v>
      </c>
      <c r="M279" s="221"/>
      <c r="N279" s="104"/>
      <c r="O279" s="220">
        <f t="shared" si="372"/>
        <v>0</v>
      </c>
      <c r="P279" s="222"/>
      <c r="R279" s="551"/>
      <c r="S279" s="551"/>
      <c r="T279" s="551"/>
    </row>
    <row r="280" spans="1:20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94"/>
      <c r="F280" s="44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440">
        <f t="shared" si="371"/>
        <v>0</v>
      </c>
      <c r="M280" s="217"/>
      <c r="N280" s="94"/>
      <c r="O280" s="216">
        <f t="shared" si="372"/>
        <v>0</v>
      </c>
      <c r="P280" s="218"/>
      <c r="R280" s="551"/>
      <c r="S280" s="551"/>
      <c r="T280" s="551"/>
    </row>
    <row r="281" spans="1:20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236">
        <f t="shared" si="373"/>
        <v>0</v>
      </c>
      <c r="F281" s="583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450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  <c r="R281" s="551"/>
      <c r="S281" s="551"/>
      <c r="T281" s="551"/>
    </row>
    <row r="282" spans="1:20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115"/>
      <c r="F282" s="585">
        <f>D282+E282</f>
        <v>0</v>
      </c>
      <c r="G282" s="284"/>
      <c r="H282" s="114"/>
      <c r="I282" s="246">
        <f>G282+H282</f>
        <v>0</v>
      </c>
      <c r="J282" s="114"/>
      <c r="K282" s="115"/>
      <c r="L282" s="451">
        <f>J282+K282</f>
        <v>0</v>
      </c>
      <c r="M282" s="285"/>
      <c r="N282" s="115"/>
      <c r="O282" s="246">
        <f>M282+N282</f>
        <v>0</v>
      </c>
      <c r="P282" s="247"/>
      <c r="R282" s="551"/>
      <c r="S282" s="551"/>
      <c r="T282" s="551"/>
    </row>
    <row r="283" spans="1:20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225">
        <f t="shared" ref="E283:F283" si="374">SUM(E284:E285)</f>
        <v>0</v>
      </c>
      <c r="F283" s="442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441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  <c r="R283" s="551"/>
      <c r="S283" s="551"/>
      <c r="T283" s="551"/>
    </row>
    <row r="284" spans="1:20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104"/>
      <c r="F284" s="442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441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  <c r="R284" s="551"/>
      <c r="S284" s="551"/>
      <c r="T284" s="551"/>
    </row>
    <row r="285" spans="1:20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94"/>
      <c r="F285" s="44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440">
        <f t="shared" si="380"/>
        <v>0</v>
      </c>
      <c r="M285" s="217"/>
      <c r="N285" s="94"/>
      <c r="O285" s="216">
        <f t="shared" si="381"/>
        <v>0</v>
      </c>
      <c r="P285" s="218"/>
      <c r="R285" s="551"/>
      <c r="S285" s="551"/>
      <c r="T285" s="551"/>
    </row>
    <row r="286" spans="1:20" ht="12.75" thickBot="1" x14ac:dyDescent="0.3">
      <c r="A286" s="287"/>
      <c r="B286" s="287" t="s">
        <v>304</v>
      </c>
      <c r="C286" s="288">
        <f t="shared" si="368"/>
        <v>631389</v>
      </c>
      <c r="D286" s="289">
        <f t="shared" ref="D286:O286" si="382">SUM(D283,D269,D230,D195,D187,D173,D75,D53)</f>
        <v>574692</v>
      </c>
      <c r="E286" s="377">
        <f t="shared" si="382"/>
        <v>446</v>
      </c>
      <c r="F286" s="408">
        <f t="shared" si="382"/>
        <v>575138</v>
      </c>
      <c r="G286" s="289">
        <f t="shared" si="382"/>
        <v>50539</v>
      </c>
      <c r="H286" s="611">
        <f t="shared" si="382"/>
        <v>0</v>
      </c>
      <c r="I286" s="408">
        <f t="shared" si="382"/>
        <v>50539</v>
      </c>
      <c r="J286" s="291">
        <f t="shared" si="382"/>
        <v>5712</v>
      </c>
      <c r="K286" s="377">
        <f t="shared" si="382"/>
        <v>0</v>
      </c>
      <c r="L286" s="408">
        <f t="shared" si="382"/>
        <v>5712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  <c r="R286" s="551"/>
      <c r="S286" s="551"/>
      <c r="T286" s="551"/>
    </row>
    <row r="287" spans="1:20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456">
        <f t="shared" ref="H287:I287" si="384">SUM(H24,H25,H41)-H51</f>
        <v>0</v>
      </c>
      <c r="I287" s="409">
        <f t="shared" si="384"/>
        <v>0</v>
      </c>
      <c r="J287" s="297">
        <f>(J26+J43)-J51</f>
        <v>0</v>
      </c>
      <c r="K287" s="378">
        <f t="shared" ref="K287:L287" si="385">(K26+K43)-K51</f>
        <v>0</v>
      </c>
      <c r="L287" s="409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  <c r="R287" s="551"/>
      <c r="S287" s="551"/>
      <c r="T287" s="551"/>
    </row>
    <row r="288" spans="1:20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455">
        <f t="shared" si="387"/>
        <v>0</v>
      </c>
      <c r="I288" s="410">
        <f t="shared" si="387"/>
        <v>0</v>
      </c>
      <c r="J288" s="303">
        <f t="shared" si="387"/>
        <v>0</v>
      </c>
      <c r="K288" s="379">
        <f t="shared" si="387"/>
        <v>0</v>
      </c>
      <c r="L288" s="410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  <c r="R288" s="551"/>
      <c r="S288" s="551"/>
      <c r="T288" s="551"/>
    </row>
    <row r="289" spans="1:20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590">
        <f t="shared" si="388"/>
        <v>0</v>
      </c>
      <c r="I289" s="399">
        <f t="shared" si="388"/>
        <v>0</v>
      </c>
      <c r="J289" s="177">
        <f t="shared" si="388"/>
        <v>0</v>
      </c>
      <c r="K289" s="360">
        <f t="shared" si="388"/>
        <v>0</v>
      </c>
      <c r="L289" s="399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  <c r="R289" s="551"/>
      <c r="S289" s="551"/>
      <c r="T289" s="551"/>
    </row>
    <row r="290" spans="1:20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02">
        <f t="shared" si="389"/>
        <v>0</v>
      </c>
      <c r="F290" s="454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455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  <c r="R290" s="551"/>
      <c r="S290" s="551"/>
      <c r="T290" s="551"/>
    </row>
    <row r="291" spans="1:20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115"/>
      <c r="F291" s="585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451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  <c r="R291" s="551"/>
      <c r="S291" s="551"/>
      <c r="T291" s="551"/>
    </row>
    <row r="292" spans="1:20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104"/>
      <c r="F292" s="442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441">
        <f t="shared" si="392"/>
        <v>0</v>
      </c>
      <c r="M292" s="221"/>
      <c r="N292" s="104"/>
      <c r="O292" s="220">
        <f t="shared" si="393"/>
        <v>0</v>
      </c>
      <c r="P292" s="222"/>
      <c r="R292" s="551"/>
      <c r="S292" s="551"/>
      <c r="T292" s="551"/>
    </row>
    <row r="293" spans="1:20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104"/>
      <c r="F293" s="442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441">
        <f t="shared" si="392"/>
        <v>0</v>
      </c>
      <c r="M293" s="221"/>
      <c r="N293" s="104"/>
      <c r="O293" s="220">
        <f t="shared" si="393"/>
        <v>0</v>
      </c>
      <c r="P293" s="222"/>
      <c r="R293" s="551"/>
      <c r="S293" s="551"/>
      <c r="T293" s="551"/>
    </row>
    <row r="294" spans="1:20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104"/>
      <c r="F294" s="442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441">
        <f t="shared" si="392"/>
        <v>0</v>
      </c>
      <c r="M294" s="221"/>
      <c r="N294" s="104"/>
      <c r="O294" s="220">
        <f t="shared" si="393"/>
        <v>0</v>
      </c>
      <c r="P294" s="222"/>
      <c r="R294" s="551"/>
      <c r="S294" s="551"/>
      <c r="T294" s="551"/>
    </row>
    <row r="295" spans="1:20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104"/>
      <c r="F295" s="442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441">
        <f t="shared" si="392"/>
        <v>0</v>
      </c>
      <c r="M295" s="221"/>
      <c r="N295" s="104"/>
      <c r="O295" s="220">
        <f t="shared" si="393"/>
        <v>0</v>
      </c>
      <c r="P295" s="222"/>
      <c r="R295" s="551"/>
      <c r="S295" s="551"/>
      <c r="T295" s="551"/>
    </row>
    <row r="296" spans="1:20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256"/>
      <c r="F296" s="609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446">
        <f t="shared" si="392"/>
        <v>0</v>
      </c>
      <c r="M296" s="258"/>
      <c r="N296" s="256"/>
      <c r="O296" s="252">
        <f t="shared" si="393"/>
        <v>0</v>
      </c>
      <c r="P296" s="253"/>
      <c r="R296" s="551"/>
      <c r="S296" s="551"/>
      <c r="T296" s="551"/>
    </row>
    <row r="297" spans="1:20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12"/>
      <c r="F297" s="453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456">
        <f t="shared" si="392"/>
        <v>0</v>
      </c>
      <c r="M297" s="314"/>
      <c r="N297" s="312"/>
      <c r="O297" s="298">
        <f t="shared" si="393"/>
        <v>0</v>
      </c>
      <c r="P297" s="299"/>
      <c r="R297" s="551"/>
      <c r="S297" s="551"/>
      <c r="T297" s="551"/>
    </row>
    <row r="298" spans="1:20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242"/>
      <c r="F298" s="438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424">
        <f t="shared" si="392"/>
        <v>0</v>
      </c>
      <c r="M298" s="244"/>
      <c r="N298" s="242"/>
      <c r="O298" s="204">
        <f t="shared" si="393"/>
        <v>0</v>
      </c>
      <c r="P298" s="231"/>
      <c r="R298" s="551"/>
      <c r="S298" s="551"/>
      <c r="T298" s="551"/>
    </row>
    <row r="299" spans="1:20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wSP0rPHiiA9Cc8IG4YbR79y4W+vfJ4bDrXRIM6MhabXwiZ/aCFuOr7PWWjq7MmEH+0VREn0lrwjTupUBHSszpw==" saltValue="MGjZSYb0489NFzXSmOuuvA==" spinCount="100000" sheet="1" objects="1" scenarios="1" formatCells="0" formatColumns="0" formatRows="0"/>
  <autoFilter ref="A18:P298">
    <filterColumn colId="2">
      <filters blank="1">
        <filter val="1 093"/>
        <filter val="1 104"/>
        <filter val="10 296"/>
        <filter val="108"/>
        <filter val="108 045"/>
        <filter val="11 953"/>
        <filter val="120"/>
        <filter val="14 439"/>
        <filter val="141 280"/>
        <filter val="150"/>
        <filter val="160"/>
        <filter val="166"/>
        <filter val="2 308"/>
        <filter val="2 338"/>
        <filter val="2 436"/>
        <filter val="2 690"/>
        <filter val="20 532"/>
        <filter val="20 872"/>
        <filter val="22 303"/>
        <filter val="230"/>
        <filter val="254"/>
        <filter val="3 002"/>
        <filter val="3 116"/>
        <filter val="3 171"/>
        <filter val="3 571"/>
        <filter val="3 738"/>
        <filter val="3 822"/>
        <filter val="33 235"/>
        <filter val="35 921"/>
        <filter val="36"/>
        <filter val="38 550"/>
        <filter val="390 197"/>
        <filter val="4 153"/>
        <filter val="4 550"/>
        <filter val="4 680"/>
        <filter val="417"/>
        <filter val="428 426"/>
        <filter val="450"/>
        <filter val="46 386"/>
        <filter val="5 262"/>
        <filter val="5 570"/>
        <filter val="5 712"/>
        <filter val="52"/>
        <filter val="569 706"/>
        <filter val="59"/>
        <filter val="6 537"/>
        <filter val="60 933"/>
        <filter val="600"/>
        <filter val="625 677"/>
        <filter val="630 639"/>
        <filter val="631 389"/>
        <filter val="664"/>
        <filter val="750"/>
        <filter val="845"/>
        <filter val="944"/>
        <filter val="959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125.pielikums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15"/>
  <sheetViews>
    <sheetView view="pageLayout" zoomScaleNormal="100" workbookViewId="0">
      <selection activeCell="T6" sqref="T6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574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575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576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577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553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4" customHeight="1" x14ac:dyDescent="0.25">
      <c r="A7" s="7" t="s">
        <v>10</v>
      </c>
      <c r="B7" s="8"/>
      <c r="C7" s="622" t="s">
        <v>554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578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579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 t="s">
        <v>580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67" t="s">
        <v>25</v>
      </c>
      <c r="G16" s="645" t="s">
        <v>26</v>
      </c>
      <c r="H16" s="668" t="s">
        <v>27</v>
      </c>
      <c r="I16" s="671" t="s">
        <v>28</v>
      </c>
      <c r="J16" s="666" t="s">
        <v>29</v>
      </c>
      <c r="K16" s="672" t="s">
        <v>30</v>
      </c>
      <c r="L16" s="669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20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68"/>
      <c r="I17" s="671"/>
      <c r="J17" s="663"/>
      <c r="K17" s="673"/>
      <c r="L17" s="670"/>
      <c r="M17" s="653"/>
      <c r="N17" s="655"/>
      <c r="O17" s="649"/>
      <c r="P17" s="651"/>
    </row>
    <row r="18" spans="1:20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554">
        <v>8</v>
      </c>
      <c r="I18" s="14">
        <v>9</v>
      </c>
      <c r="J18" s="18">
        <v>10</v>
      </c>
      <c r="K18" s="340">
        <v>11</v>
      </c>
      <c r="L18" s="14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20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555"/>
      <c r="I19" s="188"/>
      <c r="J19" s="25"/>
      <c r="K19" s="341"/>
      <c r="L19" s="188"/>
      <c r="M19" s="28"/>
      <c r="N19" s="24"/>
      <c r="O19" s="26"/>
      <c r="P19" s="29"/>
    </row>
    <row r="20" spans="1:20" s="27" customFormat="1" ht="12.75" thickBot="1" x14ac:dyDescent="0.3">
      <c r="A20" s="30"/>
      <c r="B20" s="31" t="s">
        <v>38</v>
      </c>
      <c r="C20" s="32">
        <f>F20+I20+L20+O20</f>
        <v>650227</v>
      </c>
      <c r="D20" s="33">
        <f>SUM(D21,D24,D25,D41,D43)</f>
        <v>568855</v>
      </c>
      <c r="E20" s="342">
        <f t="shared" ref="E20:F20" si="0">SUM(E21,E24,E25,E41,E43)</f>
        <v>0</v>
      </c>
      <c r="F20" s="381">
        <f t="shared" si="0"/>
        <v>568855</v>
      </c>
      <c r="G20" s="33">
        <f>SUM(G21,G24,G43)</f>
        <v>74618</v>
      </c>
      <c r="H20" s="556">
        <f t="shared" ref="H20:I20" si="1">SUM(H21,H24,H43)</f>
        <v>0</v>
      </c>
      <c r="I20" s="381">
        <f t="shared" si="1"/>
        <v>74618</v>
      </c>
      <c r="J20" s="35">
        <f>SUM(J21,J26,J43)</f>
        <v>6754</v>
      </c>
      <c r="K20" s="342">
        <f t="shared" ref="K20:L20" si="2">SUM(K21,K26,K43)</f>
        <v>0</v>
      </c>
      <c r="L20" s="381">
        <f t="shared" si="2"/>
        <v>6754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  <c r="R20" s="551"/>
      <c r="S20" s="551"/>
      <c r="T20" s="551"/>
    </row>
    <row r="21" spans="1:20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557">
        <f t="shared" ref="H21:I21" si="6">SUM(H22:H23)</f>
        <v>0</v>
      </c>
      <c r="I21" s="382">
        <f t="shared" si="6"/>
        <v>0</v>
      </c>
      <c r="J21" s="43">
        <f>SUM(J22:J23)</f>
        <v>0</v>
      </c>
      <c r="K21" s="343">
        <f t="shared" ref="K21:L21" si="7">SUM(K22:K23)</f>
        <v>0</v>
      </c>
      <c r="L21" s="382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  <c r="R21" s="551"/>
      <c r="S21" s="551"/>
      <c r="T21" s="551"/>
    </row>
    <row r="22" spans="1:20" ht="12.75" hidden="1" thickTop="1" x14ac:dyDescent="0.25">
      <c r="A22" s="46"/>
      <c r="B22" s="47" t="s">
        <v>40</v>
      </c>
      <c r="C22" s="48">
        <f t="shared" si="4"/>
        <v>0</v>
      </c>
      <c r="D22" s="49"/>
      <c r="E22" s="50"/>
      <c r="F22" s="558">
        <f>D22+E22</f>
        <v>0</v>
      </c>
      <c r="G22" s="49"/>
      <c r="H22" s="51"/>
      <c r="I22" s="52">
        <f>G22+H22</f>
        <v>0</v>
      </c>
      <c r="J22" s="51"/>
      <c r="K22" s="50"/>
      <c r="L22" s="417">
        <f>J22+K22</f>
        <v>0</v>
      </c>
      <c r="M22" s="53"/>
      <c r="N22" s="50"/>
      <c r="O22" s="52">
        <f>M22+N22</f>
        <v>0</v>
      </c>
      <c r="P22" s="54"/>
      <c r="R22" s="551"/>
      <c r="S22" s="551"/>
      <c r="T22" s="551"/>
    </row>
    <row r="23" spans="1:20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12"/>
      <c r="I23" s="541">
        <f>G23+H23</f>
        <v>0</v>
      </c>
      <c r="J23" s="60"/>
      <c r="K23" s="345"/>
      <c r="L23" s="541">
        <f>J23+K23</f>
        <v>0</v>
      </c>
      <c r="M23" s="62"/>
      <c r="N23" s="59"/>
      <c r="O23" s="61">
        <f>M23+N23</f>
        <v>0</v>
      </c>
      <c r="P23" s="63"/>
      <c r="R23" s="551"/>
      <c r="S23" s="551"/>
      <c r="T23" s="551"/>
    </row>
    <row r="24" spans="1:20" s="27" customFormat="1" ht="25.5" thickTop="1" thickBot="1" x14ac:dyDescent="0.3">
      <c r="A24" s="64">
        <v>19300</v>
      </c>
      <c r="B24" s="64" t="s">
        <v>42</v>
      </c>
      <c r="C24" s="65">
        <f>F24+I24</f>
        <v>643473</v>
      </c>
      <c r="D24" s="66">
        <v>568855</v>
      </c>
      <c r="E24" s="346"/>
      <c r="F24" s="385">
        <f>D24+E24</f>
        <v>568855</v>
      </c>
      <c r="G24" s="66">
        <v>74618</v>
      </c>
      <c r="H24" s="572"/>
      <c r="I24" s="385">
        <f>G24+H24</f>
        <v>74618</v>
      </c>
      <c r="J24" s="69" t="s">
        <v>43</v>
      </c>
      <c r="K24" s="573" t="s">
        <v>43</v>
      </c>
      <c r="L24" s="574" t="s">
        <v>43</v>
      </c>
      <c r="M24" s="71" t="s">
        <v>43</v>
      </c>
      <c r="N24" s="70" t="s">
        <v>43</v>
      </c>
      <c r="O24" s="72" t="s">
        <v>43</v>
      </c>
      <c r="P24" s="73"/>
      <c r="R24" s="551"/>
      <c r="S24" s="551"/>
      <c r="T24" s="551"/>
    </row>
    <row r="25" spans="1:20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431" t="s">
        <v>43</v>
      </c>
      <c r="I25" s="387" t="s">
        <v>43</v>
      </c>
      <c r="J25" s="79" t="s">
        <v>43</v>
      </c>
      <c r="K25" s="348" t="s">
        <v>43</v>
      </c>
      <c r="L25" s="387" t="s">
        <v>43</v>
      </c>
      <c r="M25" s="82" t="s">
        <v>43</v>
      </c>
      <c r="N25" s="81" t="s">
        <v>43</v>
      </c>
      <c r="O25" s="80" t="s">
        <v>43</v>
      </c>
      <c r="P25" s="83"/>
      <c r="R25" s="551"/>
      <c r="S25" s="551"/>
      <c r="T25" s="551"/>
    </row>
    <row r="26" spans="1:20" s="27" customFormat="1" ht="36.75" thickTop="1" x14ac:dyDescent="0.25">
      <c r="A26" s="75">
        <v>21300</v>
      </c>
      <c r="B26" s="75" t="s">
        <v>45</v>
      </c>
      <c r="C26" s="76">
        <f>L26</f>
        <v>6754</v>
      </c>
      <c r="D26" s="78" t="s">
        <v>43</v>
      </c>
      <c r="E26" s="348" t="s">
        <v>43</v>
      </c>
      <c r="F26" s="387" t="s">
        <v>43</v>
      </c>
      <c r="G26" s="78" t="s">
        <v>43</v>
      </c>
      <c r="H26" s="431" t="s">
        <v>43</v>
      </c>
      <c r="I26" s="387" t="s">
        <v>43</v>
      </c>
      <c r="J26" s="84">
        <f>SUM(J27,J31,J33,J36)</f>
        <v>6754</v>
      </c>
      <c r="K26" s="364">
        <f t="shared" ref="K26:L26" si="9">SUM(K27,K31,K33,K36)</f>
        <v>0</v>
      </c>
      <c r="L26" s="386">
        <f t="shared" si="9"/>
        <v>6754</v>
      </c>
      <c r="M26" s="82" t="s">
        <v>43</v>
      </c>
      <c r="N26" s="81" t="s">
        <v>43</v>
      </c>
      <c r="O26" s="80" t="s">
        <v>43</v>
      </c>
      <c r="P26" s="83"/>
      <c r="R26" s="551"/>
      <c r="S26" s="551"/>
      <c r="T26" s="551"/>
    </row>
    <row r="27" spans="1:20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81" t="s">
        <v>43</v>
      </c>
      <c r="F27" s="422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424">
        <f t="shared" si="11"/>
        <v>0</v>
      </c>
      <c r="M27" s="82" t="s">
        <v>43</v>
      </c>
      <c r="N27" s="81" t="s">
        <v>43</v>
      </c>
      <c r="O27" s="80" t="s">
        <v>43</v>
      </c>
      <c r="P27" s="83"/>
      <c r="R27" s="551"/>
      <c r="S27" s="551"/>
      <c r="T27" s="551"/>
    </row>
    <row r="28" spans="1:20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90" t="s">
        <v>43</v>
      </c>
      <c r="F28" s="575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417">
        <f>J28+K28</f>
        <v>0</v>
      </c>
      <c r="M28" s="95" t="s">
        <v>43</v>
      </c>
      <c r="N28" s="90" t="s">
        <v>43</v>
      </c>
      <c r="O28" s="92" t="s">
        <v>43</v>
      </c>
      <c r="P28" s="96"/>
      <c r="R28" s="551"/>
      <c r="S28" s="551"/>
      <c r="T28" s="551"/>
    </row>
    <row r="29" spans="1:20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100" t="s">
        <v>43</v>
      </c>
      <c r="F29" s="576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425">
        <f>J29+K29</f>
        <v>0</v>
      </c>
      <c r="M29" s="105" t="s">
        <v>43</v>
      </c>
      <c r="N29" s="100" t="s">
        <v>43</v>
      </c>
      <c r="O29" s="102" t="s">
        <v>43</v>
      </c>
      <c r="P29" s="106"/>
      <c r="R29" s="551"/>
      <c r="S29" s="551"/>
      <c r="T29" s="551"/>
    </row>
    <row r="30" spans="1:20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100" t="s">
        <v>43</v>
      </c>
      <c r="F30" s="576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425">
        <f>J30+K30</f>
        <v>0</v>
      </c>
      <c r="M30" s="105" t="s">
        <v>43</v>
      </c>
      <c r="N30" s="100" t="s">
        <v>43</v>
      </c>
      <c r="O30" s="102" t="s">
        <v>43</v>
      </c>
      <c r="P30" s="106"/>
      <c r="R30" s="551"/>
      <c r="S30" s="551"/>
      <c r="T30" s="551"/>
    </row>
    <row r="31" spans="1:20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81" t="s">
        <v>43</v>
      </c>
      <c r="F31" s="422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424">
        <f t="shared" si="12"/>
        <v>0</v>
      </c>
      <c r="M31" s="82" t="s">
        <v>43</v>
      </c>
      <c r="N31" s="81" t="s">
        <v>43</v>
      </c>
      <c r="O31" s="80" t="s">
        <v>43</v>
      </c>
      <c r="P31" s="83"/>
      <c r="R31" s="551"/>
      <c r="S31" s="551"/>
      <c r="T31" s="551"/>
    </row>
    <row r="32" spans="1:20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111" t="s">
        <v>43</v>
      </c>
      <c r="F32" s="577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426">
        <f>J32+K32</f>
        <v>0</v>
      </c>
      <c r="M32" s="116" t="s">
        <v>43</v>
      </c>
      <c r="N32" s="111" t="s">
        <v>43</v>
      </c>
      <c r="O32" s="113" t="s">
        <v>43</v>
      </c>
      <c r="P32" s="117"/>
      <c r="R32" s="551"/>
      <c r="S32" s="551"/>
      <c r="T32" s="551"/>
    </row>
    <row r="33" spans="1:20" s="27" customFormat="1" x14ac:dyDescent="0.25">
      <c r="A33" s="86">
        <v>21380</v>
      </c>
      <c r="B33" s="75" t="s">
        <v>52</v>
      </c>
      <c r="C33" s="76">
        <f t="shared" si="10"/>
        <v>491</v>
      </c>
      <c r="D33" s="78" t="s">
        <v>43</v>
      </c>
      <c r="E33" s="348" t="s">
        <v>43</v>
      </c>
      <c r="F33" s="387" t="s">
        <v>43</v>
      </c>
      <c r="G33" s="78" t="s">
        <v>43</v>
      </c>
      <c r="H33" s="431" t="s">
        <v>43</v>
      </c>
      <c r="I33" s="387" t="s">
        <v>43</v>
      </c>
      <c r="J33" s="84">
        <f>SUM(J34:J35)</f>
        <v>491</v>
      </c>
      <c r="K33" s="364">
        <f t="shared" ref="K33:L33" si="13">SUM(K34:K35)</f>
        <v>0</v>
      </c>
      <c r="L33" s="386">
        <f t="shared" si="13"/>
        <v>491</v>
      </c>
      <c r="M33" s="82" t="s">
        <v>43</v>
      </c>
      <c r="N33" s="81" t="s">
        <v>43</v>
      </c>
      <c r="O33" s="80" t="s">
        <v>43</v>
      </c>
      <c r="P33" s="83"/>
      <c r="R33" s="551"/>
      <c r="S33" s="551"/>
      <c r="T33" s="551"/>
    </row>
    <row r="34" spans="1:20" x14ac:dyDescent="0.25">
      <c r="A34" s="47">
        <v>21381</v>
      </c>
      <c r="B34" s="87" t="s">
        <v>53</v>
      </c>
      <c r="C34" s="88">
        <f t="shared" si="10"/>
        <v>491</v>
      </c>
      <c r="D34" s="89" t="s">
        <v>43</v>
      </c>
      <c r="E34" s="349" t="s">
        <v>43</v>
      </c>
      <c r="F34" s="388" t="s">
        <v>43</v>
      </c>
      <c r="G34" s="89" t="s">
        <v>43</v>
      </c>
      <c r="H34" s="578" t="s">
        <v>43</v>
      </c>
      <c r="I34" s="388" t="s">
        <v>43</v>
      </c>
      <c r="J34" s="93">
        <v>491</v>
      </c>
      <c r="K34" s="366"/>
      <c r="L34" s="383">
        <f>J34+K34</f>
        <v>491</v>
      </c>
      <c r="M34" s="95" t="s">
        <v>43</v>
      </c>
      <c r="N34" s="90" t="s">
        <v>43</v>
      </c>
      <c r="O34" s="92" t="s">
        <v>43</v>
      </c>
      <c r="P34" s="96"/>
      <c r="R34" s="551"/>
      <c r="S34" s="551"/>
      <c r="T34" s="551"/>
    </row>
    <row r="35" spans="1:20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100" t="s">
        <v>43</v>
      </c>
      <c r="F35" s="576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425">
        <f>J35+K35</f>
        <v>0</v>
      </c>
      <c r="M35" s="105" t="s">
        <v>43</v>
      </c>
      <c r="N35" s="100" t="s">
        <v>43</v>
      </c>
      <c r="O35" s="102" t="s">
        <v>43</v>
      </c>
      <c r="P35" s="106"/>
      <c r="R35" s="551"/>
      <c r="S35" s="551"/>
      <c r="T35" s="551"/>
    </row>
    <row r="36" spans="1:20" s="27" customFormat="1" ht="25.5" customHeight="1" x14ac:dyDescent="0.25">
      <c r="A36" s="86">
        <v>21390</v>
      </c>
      <c r="B36" s="75" t="s">
        <v>55</v>
      </c>
      <c r="C36" s="76">
        <f t="shared" si="10"/>
        <v>6263</v>
      </c>
      <c r="D36" s="78" t="s">
        <v>43</v>
      </c>
      <c r="E36" s="348" t="s">
        <v>43</v>
      </c>
      <c r="F36" s="387" t="s">
        <v>43</v>
      </c>
      <c r="G36" s="78" t="s">
        <v>43</v>
      </c>
      <c r="H36" s="431" t="s">
        <v>43</v>
      </c>
      <c r="I36" s="387" t="s">
        <v>43</v>
      </c>
      <c r="J36" s="84">
        <f>SUM(J37:J40)</f>
        <v>6263</v>
      </c>
      <c r="K36" s="364">
        <f t="shared" ref="K36:L36" si="14">SUM(K37:K40)</f>
        <v>0</v>
      </c>
      <c r="L36" s="386">
        <f t="shared" si="14"/>
        <v>6263</v>
      </c>
      <c r="M36" s="82" t="s">
        <v>43</v>
      </c>
      <c r="N36" s="81" t="s">
        <v>43</v>
      </c>
      <c r="O36" s="80" t="s">
        <v>43</v>
      </c>
      <c r="P36" s="83"/>
      <c r="R36" s="551"/>
      <c r="S36" s="551"/>
      <c r="T36" s="551"/>
    </row>
    <row r="37" spans="1:20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90" t="s">
        <v>43</v>
      </c>
      <c r="F37" s="575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417">
        <f>J37+K37</f>
        <v>0</v>
      </c>
      <c r="M37" s="95" t="s">
        <v>43</v>
      </c>
      <c r="N37" s="90" t="s">
        <v>43</v>
      </c>
      <c r="O37" s="92" t="s">
        <v>43</v>
      </c>
      <c r="P37" s="96"/>
      <c r="R37" s="551"/>
      <c r="S37" s="551"/>
      <c r="T37" s="551"/>
    </row>
    <row r="38" spans="1:20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100" t="s">
        <v>43</v>
      </c>
      <c r="F38" s="576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425">
        <f>J38+K38</f>
        <v>0</v>
      </c>
      <c r="M38" s="105" t="s">
        <v>43</v>
      </c>
      <c r="N38" s="100" t="s">
        <v>43</v>
      </c>
      <c r="O38" s="102" t="s">
        <v>43</v>
      </c>
      <c r="P38" s="106"/>
      <c r="R38" s="551"/>
      <c r="S38" s="551"/>
      <c r="T38" s="551"/>
    </row>
    <row r="39" spans="1:20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100" t="s">
        <v>43</v>
      </c>
      <c r="F39" s="576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425">
        <f>J39+K39</f>
        <v>0</v>
      </c>
      <c r="M39" s="105" t="s">
        <v>43</v>
      </c>
      <c r="N39" s="100" t="s">
        <v>43</v>
      </c>
      <c r="O39" s="102" t="s">
        <v>43</v>
      </c>
      <c r="P39" s="106"/>
      <c r="R39" s="551"/>
      <c r="S39" s="551"/>
      <c r="T39" s="551"/>
    </row>
    <row r="40" spans="1:20" ht="24" x14ac:dyDescent="0.25">
      <c r="A40" s="118">
        <v>21399</v>
      </c>
      <c r="B40" s="119" t="s">
        <v>59</v>
      </c>
      <c r="C40" s="120">
        <f t="shared" si="10"/>
        <v>6263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429" t="s">
        <v>43</v>
      </c>
      <c r="I40" s="391" t="s">
        <v>43</v>
      </c>
      <c r="J40" s="125">
        <v>6263</v>
      </c>
      <c r="K40" s="579"/>
      <c r="L40" s="580">
        <f>J40+K40</f>
        <v>6263</v>
      </c>
      <c r="M40" s="127" t="s">
        <v>43</v>
      </c>
      <c r="N40" s="122" t="s">
        <v>43</v>
      </c>
      <c r="O40" s="124" t="s">
        <v>43</v>
      </c>
      <c r="P40" s="128"/>
      <c r="R40" s="551"/>
      <c r="S40" s="551"/>
      <c r="T40" s="551"/>
    </row>
    <row r="41" spans="1:20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581">
        <f t="shared" ref="E41:F41" si="15">SUM(E42)</f>
        <v>0</v>
      </c>
      <c r="F41" s="432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428" t="s">
        <v>43</v>
      </c>
      <c r="M41" s="137" t="s">
        <v>43</v>
      </c>
      <c r="N41" s="136" t="s">
        <v>43</v>
      </c>
      <c r="O41" s="135" t="s">
        <v>43</v>
      </c>
      <c r="P41" s="138"/>
      <c r="R41" s="551"/>
      <c r="S41" s="551"/>
      <c r="T41" s="551"/>
    </row>
    <row r="42" spans="1:20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582"/>
      <c r="F42" s="583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429" t="s">
        <v>43</v>
      </c>
      <c r="M42" s="127" t="s">
        <v>43</v>
      </c>
      <c r="N42" s="122" t="s">
        <v>43</v>
      </c>
      <c r="O42" s="124" t="s">
        <v>43</v>
      </c>
      <c r="P42" s="128"/>
      <c r="R42" s="551"/>
      <c r="S42" s="551"/>
      <c r="T42" s="551"/>
    </row>
    <row r="43" spans="1:20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142">
        <f t="shared" ref="E43:L43" si="16">E44</f>
        <v>0</v>
      </c>
      <c r="F43" s="584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430">
        <f t="shared" si="16"/>
        <v>0</v>
      </c>
      <c r="M43" s="82" t="s">
        <v>43</v>
      </c>
      <c r="N43" s="81" t="s">
        <v>43</v>
      </c>
      <c r="O43" s="80" t="s">
        <v>43</v>
      </c>
      <c r="P43" s="83"/>
      <c r="R43" s="551"/>
      <c r="S43" s="551"/>
      <c r="T43" s="551"/>
    </row>
    <row r="44" spans="1:20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147"/>
      <c r="F44" s="585">
        <f>D44+E44</f>
        <v>0</v>
      </c>
      <c r="G44" s="146"/>
      <c r="H44" s="148"/>
      <c r="I44" s="149">
        <f>G44+H44</f>
        <v>0</v>
      </c>
      <c r="J44" s="148"/>
      <c r="K44" s="147"/>
      <c r="L44" s="426">
        <f>J44+K44</f>
        <v>0</v>
      </c>
      <c r="M44" s="116" t="s">
        <v>43</v>
      </c>
      <c r="N44" s="111" t="s">
        <v>43</v>
      </c>
      <c r="O44" s="113" t="s">
        <v>43</v>
      </c>
      <c r="P44" s="117"/>
      <c r="R44" s="551"/>
      <c r="S44" s="551"/>
      <c r="T44" s="551"/>
    </row>
    <row r="45" spans="1:20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81" t="s">
        <v>43</v>
      </c>
      <c r="F45" s="422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431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  <c r="R45" s="551"/>
      <c r="S45" s="551"/>
      <c r="T45" s="551"/>
    </row>
    <row r="46" spans="1:20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136" t="s">
        <v>43</v>
      </c>
      <c r="F46" s="586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428" t="s">
        <v>43</v>
      </c>
      <c r="M46" s="155"/>
      <c r="N46" s="156"/>
      <c r="O46" s="157">
        <f>M46+N46</f>
        <v>0</v>
      </c>
      <c r="P46" s="158"/>
      <c r="R46" s="551"/>
      <c r="S46" s="551"/>
      <c r="T46" s="551"/>
    </row>
    <row r="47" spans="1:20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136" t="s">
        <v>43</v>
      </c>
      <c r="F47" s="586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428" t="s">
        <v>43</v>
      </c>
      <c r="M47" s="155"/>
      <c r="N47" s="156"/>
      <c r="O47" s="157">
        <f>M47+N47</f>
        <v>0</v>
      </c>
      <c r="P47" s="158"/>
      <c r="R47" s="551"/>
      <c r="S47" s="551"/>
      <c r="T47" s="551"/>
    </row>
    <row r="48" spans="1:20" x14ac:dyDescent="0.25">
      <c r="A48" s="159"/>
      <c r="B48" s="154"/>
      <c r="C48" s="160"/>
      <c r="D48" s="161"/>
      <c r="E48" s="358"/>
      <c r="F48" s="397"/>
      <c r="G48" s="161"/>
      <c r="H48" s="587"/>
      <c r="I48" s="541"/>
      <c r="J48" s="163"/>
      <c r="K48" s="588"/>
      <c r="L48" s="393"/>
      <c r="M48" s="155"/>
      <c r="N48" s="156"/>
      <c r="O48" s="157"/>
      <c r="P48" s="158"/>
      <c r="R48" s="551"/>
      <c r="S48" s="551"/>
      <c r="T48" s="551"/>
    </row>
    <row r="49" spans="1:20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589"/>
      <c r="I49" s="398"/>
      <c r="J49" s="169"/>
      <c r="K49" s="359"/>
      <c r="L49" s="398"/>
      <c r="M49" s="171"/>
      <c r="N49" s="168"/>
      <c r="O49" s="170"/>
      <c r="P49" s="172"/>
      <c r="R49" s="551"/>
      <c r="S49" s="551"/>
      <c r="T49" s="551"/>
    </row>
    <row r="50" spans="1:20" s="27" customFormat="1" ht="12.75" thickBot="1" x14ac:dyDescent="0.3">
      <c r="A50" s="173"/>
      <c r="B50" s="30" t="s">
        <v>68</v>
      </c>
      <c r="C50" s="174">
        <f t="shared" si="4"/>
        <v>650227</v>
      </c>
      <c r="D50" s="175">
        <f>SUM(D51,D283)</f>
        <v>568855</v>
      </c>
      <c r="E50" s="360">
        <f t="shared" ref="E50:F50" si="19">SUM(E51,E283)</f>
        <v>0</v>
      </c>
      <c r="F50" s="399">
        <f t="shared" si="19"/>
        <v>568855</v>
      </c>
      <c r="G50" s="175">
        <f>SUM(G51,G283)</f>
        <v>74618</v>
      </c>
      <c r="H50" s="590">
        <f t="shared" ref="H50:I50" si="20">SUM(H51,H283)</f>
        <v>0</v>
      </c>
      <c r="I50" s="399">
        <f t="shared" si="20"/>
        <v>74618</v>
      </c>
      <c r="J50" s="177">
        <f>SUM(J51,J283)</f>
        <v>6754</v>
      </c>
      <c r="K50" s="360">
        <f t="shared" ref="K50:L50" si="21">SUM(K51,K283)</f>
        <v>0</v>
      </c>
      <c r="L50" s="399">
        <f t="shared" si="21"/>
        <v>6754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  <c r="R50" s="551"/>
      <c r="S50" s="551"/>
      <c r="T50" s="551"/>
    </row>
    <row r="51" spans="1:20" s="27" customFormat="1" ht="36.75" thickTop="1" x14ac:dyDescent="0.25">
      <c r="A51" s="180"/>
      <c r="B51" s="181" t="s">
        <v>69</v>
      </c>
      <c r="C51" s="182">
        <f t="shared" si="4"/>
        <v>650227</v>
      </c>
      <c r="D51" s="183">
        <f>SUM(D52,D194)</f>
        <v>568855</v>
      </c>
      <c r="E51" s="361">
        <f t="shared" ref="E51:F51" si="23">SUM(E52,E194)</f>
        <v>0</v>
      </c>
      <c r="F51" s="400">
        <f t="shared" si="23"/>
        <v>568855</v>
      </c>
      <c r="G51" s="183">
        <f>SUM(G52,G194)</f>
        <v>74618</v>
      </c>
      <c r="H51" s="591">
        <f t="shared" ref="H51:I51" si="24">SUM(H52,H194)</f>
        <v>0</v>
      </c>
      <c r="I51" s="400">
        <f t="shared" si="24"/>
        <v>74618</v>
      </c>
      <c r="J51" s="185">
        <f>SUM(J52,J194)</f>
        <v>6754</v>
      </c>
      <c r="K51" s="361">
        <f t="shared" ref="K51:L51" si="25">SUM(K52,K194)</f>
        <v>0</v>
      </c>
      <c r="L51" s="400">
        <f t="shared" si="25"/>
        <v>6754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  <c r="R51" s="551"/>
      <c r="S51" s="551"/>
      <c r="T51" s="551"/>
    </row>
    <row r="52" spans="1:20" s="27" customFormat="1" ht="24" x14ac:dyDescent="0.25">
      <c r="A52" s="188"/>
      <c r="B52" s="20" t="s">
        <v>70</v>
      </c>
      <c r="C52" s="189">
        <f t="shared" si="4"/>
        <v>648267</v>
      </c>
      <c r="D52" s="190">
        <f>SUM(D53,D75,D173,D187)</f>
        <v>566895</v>
      </c>
      <c r="E52" s="362">
        <f t="shared" ref="E52:F52" si="27">SUM(E53,E75,E173,E187)</f>
        <v>0</v>
      </c>
      <c r="F52" s="401">
        <f t="shared" si="27"/>
        <v>566895</v>
      </c>
      <c r="G52" s="190">
        <f>SUM(G53,G75,G173,G187)</f>
        <v>74618</v>
      </c>
      <c r="H52" s="551">
        <f t="shared" ref="H52:I52" si="28">SUM(H53,H75,H173,H187)</f>
        <v>0</v>
      </c>
      <c r="I52" s="401">
        <f t="shared" si="28"/>
        <v>74618</v>
      </c>
      <c r="J52" s="192">
        <f>SUM(J53,J75,J173,J187)</f>
        <v>6754</v>
      </c>
      <c r="K52" s="362">
        <f t="shared" ref="K52:L52" si="29">SUM(K53,K75,K173,K187)</f>
        <v>0</v>
      </c>
      <c r="L52" s="401">
        <f t="shared" si="29"/>
        <v>6754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  <c r="R52" s="551"/>
      <c r="S52" s="551"/>
      <c r="T52" s="551"/>
    </row>
    <row r="53" spans="1:20" s="27" customFormat="1" x14ac:dyDescent="0.25">
      <c r="A53" s="195">
        <v>1000</v>
      </c>
      <c r="B53" s="195" t="s">
        <v>71</v>
      </c>
      <c r="C53" s="196">
        <f t="shared" si="4"/>
        <v>577406</v>
      </c>
      <c r="D53" s="197">
        <f>SUM(D54,D67)</f>
        <v>502788</v>
      </c>
      <c r="E53" s="363">
        <f t="shared" ref="E53:F53" si="31">SUM(E54,E67)</f>
        <v>0</v>
      </c>
      <c r="F53" s="402">
        <f t="shared" si="31"/>
        <v>502788</v>
      </c>
      <c r="G53" s="197">
        <f>SUM(G54,G67)</f>
        <v>74618</v>
      </c>
      <c r="H53" s="445">
        <f t="shared" ref="H53:I53" si="32">SUM(H54,H67)</f>
        <v>0</v>
      </c>
      <c r="I53" s="402">
        <f t="shared" si="32"/>
        <v>74618</v>
      </c>
      <c r="J53" s="199">
        <f>SUM(J54,J67)</f>
        <v>0</v>
      </c>
      <c r="K53" s="363">
        <f t="shared" ref="K53:L53" si="33">SUM(K54,K67)</f>
        <v>0</v>
      </c>
      <c r="L53" s="402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  <c r="R53" s="551"/>
      <c r="S53" s="551"/>
      <c r="T53" s="551"/>
    </row>
    <row r="54" spans="1:20" x14ac:dyDescent="0.25">
      <c r="A54" s="75">
        <v>1100</v>
      </c>
      <c r="B54" s="202" t="s">
        <v>72</v>
      </c>
      <c r="C54" s="76">
        <f t="shared" si="4"/>
        <v>433399</v>
      </c>
      <c r="D54" s="203">
        <f>SUM(D55,D58,D66)</f>
        <v>373767</v>
      </c>
      <c r="E54" s="364">
        <f t="shared" ref="E54:F54" si="35">SUM(E55,E58,E66)</f>
        <v>0</v>
      </c>
      <c r="F54" s="386">
        <f t="shared" si="35"/>
        <v>373767</v>
      </c>
      <c r="G54" s="203">
        <f>SUM(G55,G58,G66)</f>
        <v>59632</v>
      </c>
      <c r="H54" s="424">
        <f t="shared" ref="H54:I54" si="36">SUM(H55,H58,H66)</f>
        <v>0</v>
      </c>
      <c r="I54" s="386">
        <f t="shared" si="36"/>
        <v>59632</v>
      </c>
      <c r="J54" s="84">
        <f>SUM(J55,J58,J66)</f>
        <v>0</v>
      </c>
      <c r="K54" s="364">
        <f t="shared" ref="K54:L54" si="37">SUM(K55,K58,K66)</f>
        <v>0</v>
      </c>
      <c r="L54" s="386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  <c r="R54" s="551"/>
      <c r="S54" s="551"/>
      <c r="T54" s="551"/>
    </row>
    <row r="55" spans="1:20" x14ac:dyDescent="0.25">
      <c r="A55" s="209">
        <v>1110</v>
      </c>
      <c r="B55" s="154" t="s">
        <v>73</v>
      </c>
      <c r="C55" s="160">
        <f t="shared" si="4"/>
        <v>393572</v>
      </c>
      <c r="D55" s="210">
        <f>SUM(D56:D57)</f>
        <v>336028</v>
      </c>
      <c r="E55" s="365">
        <f t="shared" ref="E55:F55" si="39">SUM(E56:E57)</f>
        <v>0</v>
      </c>
      <c r="F55" s="403">
        <f t="shared" si="39"/>
        <v>336028</v>
      </c>
      <c r="G55" s="210">
        <f>SUM(G56:G57)</f>
        <v>57544</v>
      </c>
      <c r="H55" s="439">
        <f t="shared" ref="H55:I55" si="40">SUM(H56:H57)</f>
        <v>0</v>
      </c>
      <c r="I55" s="403">
        <f t="shared" si="40"/>
        <v>57544</v>
      </c>
      <c r="J55" s="212">
        <f>SUM(J56:J57)</f>
        <v>0</v>
      </c>
      <c r="K55" s="365">
        <f t="shared" ref="K55:L55" si="41">SUM(K56:K57)</f>
        <v>0</v>
      </c>
      <c r="L55" s="40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  <c r="R55" s="551"/>
      <c r="S55" s="551"/>
      <c r="T55" s="551"/>
    </row>
    <row r="56" spans="1:20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94"/>
      <c r="F56" s="44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440">
        <f t="shared" ref="L56:L57" si="45">J56+K56</f>
        <v>0</v>
      </c>
      <c r="M56" s="217"/>
      <c r="N56" s="94"/>
      <c r="O56" s="216">
        <f>M56+N56</f>
        <v>0</v>
      </c>
      <c r="P56" s="218"/>
      <c r="R56" s="551"/>
      <c r="S56" s="551"/>
      <c r="T56" s="551"/>
    </row>
    <row r="57" spans="1:20" ht="24" customHeight="1" x14ac:dyDescent="0.25">
      <c r="A57" s="56">
        <v>1119</v>
      </c>
      <c r="B57" s="97" t="s">
        <v>75</v>
      </c>
      <c r="C57" s="98">
        <f t="shared" si="4"/>
        <v>393572</v>
      </c>
      <c r="D57" s="219">
        <v>336028</v>
      </c>
      <c r="E57" s="367"/>
      <c r="F57" s="384">
        <f t="shared" si="43"/>
        <v>336028</v>
      </c>
      <c r="G57" s="219">
        <v>57544</v>
      </c>
      <c r="H57" s="592"/>
      <c r="I57" s="384">
        <f t="shared" si="44"/>
        <v>57544</v>
      </c>
      <c r="J57" s="103"/>
      <c r="K57" s="367"/>
      <c r="L57" s="384">
        <f t="shared" si="45"/>
        <v>0</v>
      </c>
      <c r="M57" s="221"/>
      <c r="N57" s="104"/>
      <c r="O57" s="220">
        <f>M57+N57</f>
        <v>0</v>
      </c>
      <c r="P57" s="222"/>
      <c r="R57" s="551"/>
      <c r="S57" s="551"/>
      <c r="T57" s="551"/>
    </row>
    <row r="58" spans="1:20" x14ac:dyDescent="0.25">
      <c r="A58" s="223">
        <v>1140</v>
      </c>
      <c r="B58" s="97" t="s">
        <v>76</v>
      </c>
      <c r="C58" s="98">
        <f t="shared" si="4"/>
        <v>38402</v>
      </c>
      <c r="D58" s="224">
        <f>SUM(D59:D65)</f>
        <v>36314</v>
      </c>
      <c r="E58" s="368">
        <f t="shared" ref="E58:F58" si="46">SUM(E59:E65)</f>
        <v>0</v>
      </c>
      <c r="F58" s="384">
        <f t="shared" si="46"/>
        <v>36314</v>
      </c>
      <c r="G58" s="224">
        <f>SUM(G59:G65)</f>
        <v>2088</v>
      </c>
      <c r="H58" s="441">
        <f t="shared" ref="H58:I58" si="47">SUM(H59:H65)</f>
        <v>0</v>
      </c>
      <c r="I58" s="384">
        <f t="shared" si="47"/>
        <v>2088</v>
      </c>
      <c r="J58" s="226">
        <f>SUM(J59:J65)</f>
        <v>0</v>
      </c>
      <c r="K58" s="368">
        <f t="shared" ref="K58:L58" si="48">SUM(K59:K65)</f>
        <v>0</v>
      </c>
      <c r="L58" s="384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  <c r="R58" s="551"/>
      <c r="S58" s="551"/>
      <c r="T58" s="551"/>
    </row>
    <row r="59" spans="1:20" x14ac:dyDescent="0.25">
      <c r="A59" s="56">
        <v>1141</v>
      </c>
      <c r="B59" s="97" t="s">
        <v>77</v>
      </c>
      <c r="C59" s="98">
        <f t="shared" si="4"/>
        <v>4153</v>
      </c>
      <c r="D59" s="219">
        <v>4153</v>
      </c>
      <c r="E59" s="367"/>
      <c r="F59" s="384">
        <f t="shared" ref="F59:F66" si="50">D59+E59</f>
        <v>4153</v>
      </c>
      <c r="G59" s="219"/>
      <c r="H59" s="592"/>
      <c r="I59" s="384">
        <f t="shared" ref="I59:I66" si="51">G59+H59</f>
        <v>0</v>
      </c>
      <c r="J59" s="103"/>
      <c r="K59" s="367"/>
      <c r="L59" s="384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  <c r="R59" s="551"/>
      <c r="S59" s="551"/>
      <c r="T59" s="551"/>
    </row>
    <row r="60" spans="1:20" ht="24.75" customHeight="1" x14ac:dyDescent="0.25">
      <c r="A60" s="56">
        <v>1142</v>
      </c>
      <c r="B60" s="97" t="s">
        <v>78</v>
      </c>
      <c r="C60" s="98">
        <f t="shared" si="4"/>
        <v>1093</v>
      </c>
      <c r="D60" s="219">
        <v>1093</v>
      </c>
      <c r="E60" s="367"/>
      <c r="F60" s="384">
        <f t="shared" si="50"/>
        <v>1093</v>
      </c>
      <c r="G60" s="219"/>
      <c r="H60" s="592"/>
      <c r="I60" s="384">
        <f t="shared" si="51"/>
        <v>0</v>
      </c>
      <c r="J60" s="103"/>
      <c r="K60" s="367"/>
      <c r="L60" s="384">
        <f>J60+K60</f>
        <v>0</v>
      </c>
      <c r="M60" s="221"/>
      <c r="N60" s="104"/>
      <c r="O60" s="220">
        <f t="shared" si="53"/>
        <v>0</v>
      </c>
      <c r="P60" s="222"/>
      <c r="R60" s="551"/>
      <c r="S60" s="551"/>
      <c r="T60" s="551"/>
    </row>
    <row r="61" spans="1:20" ht="24" x14ac:dyDescent="0.25">
      <c r="A61" s="56">
        <v>1145</v>
      </c>
      <c r="B61" s="97" t="s">
        <v>79</v>
      </c>
      <c r="C61" s="98">
        <f t="shared" si="4"/>
        <v>1573</v>
      </c>
      <c r="D61" s="219">
        <v>1273</v>
      </c>
      <c r="E61" s="367"/>
      <c r="F61" s="384">
        <f t="shared" si="50"/>
        <v>1273</v>
      </c>
      <c r="G61" s="219">
        <v>300</v>
      </c>
      <c r="H61" s="592"/>
      <c r="I61" s="384">
        <f t="shared" si="51"/>
        <v>300</v>
      </c>
      <c r="J61" s="103"/>
      <c r="K61" s="367"/>
      <c r="L61" s="384">
        <f t="shared" si="52"/>
        <v>0</v>
      </c>
      <c r="M61" s="221"/>
      <c r="N61" s="104"/>
      <c r="O61" s="220">
        <f>M61+N61</f>
        <v>0</v>
      </c>
      <c r="P61" s="222"/>
      <c r="R61" s="551"/>
      <c r="S61" s="551"/>
      <c r="T61" s="551"/>
    </row>
    <row r="62" spans="1:20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104"/>
      <c r="F62" s="442">
        <f t="shared" si="50"/>
        <v>0</v>
      </c>
      <c r="G62" s="219"/>
      <c r="H62" s="103"/>
      <c r="I62" s="220">
        <f t="shared" si="51"/>
        <v>0</v>
      </c>
      <c r="J62" s="103"/>
      <c r="K62" s="104"/>
      <c r="L62" s="441">
        <f t="shared" si="52"/>
        <v>0</v>
      </c>
      <c r="M62" s="221"/>
      <c r="N62" s="104"/>
      <c r="O62" s="220">
        <f t="shared" si="53"/>
        <v>0</v>
      </c>
      <c r="P62" s="222"/>
      <c r="R62" s="551"/>
      <c r="S62" s="551"/>
      <c r="T62" s="551"/>
    </row>
    <row r="63" spans="1:20" x14ac:dyDescent="0.25">
      <c r="A63" s="56">
        <v>1147</v>
      </c>
      <c r="B63" s="97" t="s">
        <v>81</v>
      </c>
      <c r="C63" s="98">
        <f t="shared" si="4"/>
        <v>3818</v>
      </c>
      <c r="D63" s="219">
        <v>3818</v>
      </c>
      <c r="E63" s="367"/>
      <c r="F63" s="384">
        <f t="shared" si="50"/>
        <v>3818</v>
      </c>
      <c r="G63" s="219"/>
      <c r="H63" s="592"/>
      <c r="I63" s="384">
        <f t="shared" si="51"/>
        <v>0</v>
      </c>
      <c r="J63" s="103"/>
      <c r="K63" s="367"/>
      <c r="L63" s="384">
        <f t="shared" si="52"/>
        <v>0</v>
      </c>
      <c r="M63" s="221"/>
      <c r="N63" s="104"/>
      <c r="O63" s="220">
        <f t="shared" si="53"/>
        <v>0</v>
      </c>
      <c r="P63" s="222"/>
      <c r="R63" s="551"/>
      <c r="S63" s="551"/>
      <c r="T63" s="551"/>
    </row>
    <row r="64" spans="1:20" x14ac:dyDescent="0.25">
      <c r="A64" s="56">
        <v>1148</v>
      </c>
      <c r="B64" s="97" t="s">
        <v>82</v>
      </c>
      <c r="C64" s="98">
        <f t="shared" si="4"/>
        <v>23493</v>
      </c>
      <c r="D64" s="219">
        <v>23493</v>
      </c>
      <c r="E64" s="367"/>
      <c r="F64" s="384">
        <f t="shared" si="50"/>
        <v>23493</v>
      </c>
      <c r="G64" s="219"/>
      <c r="H64" s="592"/>
      <c r="I64" s="384">
        <f t="shared" si="51"/>
        <v>0</v>
      </c>
      <c r="J64" s="103"/>
      <c r="K64" s="367"/>
      <c r="L64" s="384">
        <f t="shared" si="52"/>
        <v>0</v>
      </c>
      <c r="M64" s="221"/>
      <c r="N64" s="104"/>
      <c r="O64" s="220">
        <f t="shared" si="53"/>
        <v>0</v>
      </c>
      <c r="P64" s="222"/>
      <c r="R64" s="551"/>
      <c r="S64" s="551"/>
      <c r="T64" s="551"/>
    </row>
    <row r="65" spans="1:20" ht="24" customHeight="1" x14ac:dyDescent="0.25">
      <c r="A65" s="56">
        <v>1149</v>
      </c>
      <c r="B65" s="97" t="s">
        <v>83</v>
      </c>
      <c r="C65" s="98">
        <f>F65+I65+L65+O65</f>
        <v>4272</v>
      </c>
      <c r="D65" s="219">
        <v>2484</v>
      </c>
      <c r="E65" s="367"/>
      <c r="F65" s="384">
        <f t="shared" si="50"/>
        <v>2484</v>
      </c>
      <c r="G65" s="219">
        <v>1788</v>
      </c>
      <c r="H65" s="592"/>
      <c r="I65" s="384">
        <f t="shared" si="51"/>
        <v>1788</v>
      </c>
      <c r="J65" s="103"/>
      <c r="K65" s="367"/>
      <c r="L65" s="384">
        <f t="shared" si="52"/>
        <v>0</v>
      </c>
      <c r="M65" s="221"/>
      <c r="N65" s="104"/>
      <c r="O65" s="220">
        <f t="shared" si="53"/>
        <v>0</v>
      </c>
      <c r="P65" s="222"/>
      <c r="R65" s="551"/>
      <c r="S65" s="551"/>
      <c r="T65" s="551"/>
    </row>
    <row r="66" spans="1:20" ht="36" x14ac:dyDescent="0.25">
      <c r="A66" s="209">
        <v>1150</v>
      </c>
      <c r="B66" s="154" t="s">
        <v>84</v>
      </c>
      <c r="C66" s="160">
        <f>F66+I66+L66+O66</f>
        <v>1425</v>
      </c>
      <c r="D66" s="227">
        <v>1425</v>
      </c>
      <c r="E66" s="369"/>
      <c r="F66" s="403">
        <f t="shared" si="50"/>
        <v>1425</v>
      </c>
      <c r="G66" s="227"/>
      <c r="H66" s="593"/>
      <c r="I66" s="403">
        <f t="shared" si="51"/>
        <v>0</v>
      </c>
      <c r="J66" s="229"/>
      <c r="K66" s="369"/>
      <c r="L66" s="403">
        <f t="shared" si="52"/>
        <v>0</v>
      </c>
      <c r="M66" s="230"/>
      <c r="N66" s="228"/>
      <c r="O66" s="213">
        <f t="shared" si="53"/>
        <v>0</v>
      </c>
      <c r="P66" s="214"/>
      <c r="R66" s="551"/>
      <c r="S66" s="551"/>
      <c r="T66" s="551"/>
    </row>
    <row r="67" spans="1:20" ht="24" x14ac:dyDescent="0.25">
      <c r="A67" s="75">
        <v>1200</v>
      </c>
      <c r="B67" s="202" t="s">
        <v>85</v>
      </c>
      <c r="C67" s="76">
        <f t="shared" si="4"/>
        <v>144007</v>
      </c>
      <c r="D67" s="203">
        <f>SUM(D68:D69)</f>
        <v>129021</v>
      </c>
      <c r="E67" s="364">
        <f t="shared" ref="E67:F67" si="54">SUM(E68:E69)</f>
        <v>0</v>
      </c>
      <c r="F67" s="386">
        <f t="shared" si="54"/>
        <v>129021</v>
      </c>
      <c r="G67" s="203">
        <f>SUM(G68:G69)</f>
        <v>14986</v>
      </c>
      <c r="H67" s="424">
        <f t="shared" ref="H67:I67" si="55">SUM(H68:H69)</f>
        <v>0</v>
      </c>
      <c r="I67" s="386">
        <f t="shared" si="55"/>
        <v>14986</v>
      </c>
      <c r="J67" s="84">
        <f>SUM(J68:J69)</f>
        <v>0</v>
      </c>
      <c r="K67" s="364">
        <f t="shared" ref="K67:L67" si="56">SUM(K68:K69)</f>
        <v>0</v>
      </c>
      <c r="L67" s="386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  <c r="R67" s="551"/>
      <c r="S67" s="551"/>
      <c r="T67" s="551"/>
    </row>
    <row r="68" spans="1:20" ht="24" x14ac:dyDescent="0.25">
      <c r="A68" s="335">
        <v>1210</v>
      </c>
      <c r="B68" s="87" t="s">
        <v>86</v>
      </c>
      <c r="C68" s="88">
        <f t="shared" si="4"/>
        <v>109669</v>
      </c>
      <c r="D68" s="215">
        <v>95183</v>
      </c>
      <c r="E68" s="366"/>
      <c r="F68" s="404">
        <f>D68+E68</f>
        <v>95183</v>
      </c>
      <c r="G68" s="215">
        <v>14486</v>
      </c>
      <c r="H68" s="594"/>
      <c r="I68" s="404">
        <f>G68+H68</f>
        <v>14486</v>
      </c>
      <c r="J68" s="93"/>
      <c r="K68" s="366"/>
      <c r="L68" s="404">
        <f>J68+K68</f>
        <v>0</v>
      </c>
      <c r="M68" s="217"/>
      <c r="N68" s="94"/>
      <c r="O68" s="216">
        <f>M68+N68</f>
        <v>0</v>
      </c>
      <c r="P68" s="218"/>
      <c r="R68" s="551"/>
      <c r="S68" s="551"/>
      <c r="T68" s="551"/>
    </row>
    <row r="69" spans="1:20" ht="24" x14ac:dyDescent="0.25">
      <c r="A69" s="223">
        <v>1220</v>
      </c>
      <c r="B69" s="97" t="s">
        <v>87</v>
      </c>
      <c r="C69" s="98">
        <f t="shared" si="4"/>
        <v>34338</v>
      </c>
      <c r="D69" s="224">
        <f>SUM(D70:D74)</f>
        <v>33838</v>
      </c>
      <c r="E69" s="368">
        <f t="shared" ref="E69:F69" si="58">SUM(E70:E74)</f>
        <v>0</v>
      </c>
      <c r="F69" s="384">
        <f t="shared" si="58"/>
        <v>33838</v>
      </c>
      <c r="G69" s="224">
        <f>SUM(G70:G74)</f>
        <v>500</v>
      </c>
      <c r="H69" s="441">
        <f t="shared" ref="H69:I69" si="59">SUM(H70:H74)</f>
        <v>0</v>
      </c>
      <c r="I69" s="384">
        <f t="shared" si="59"/>
        <v>500</v>
      </c>
      <c r="J69" s="226">
        <f>SUM(J70:J74)</f>
        <v>0</v>
      </c>
      <c r="K69" s="368">
        <f t="shared" ref="K69:L69" si="60">SUM(K70:K74)</f>
        <v>0</v>
      </c>
      <c r="L69" s="384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  <c r="R69" s="551"/>
      <c r="S69" s="551"/>
      <c r="T69" s="551"/>
    </row>
    <row r="70" spans="1:20" ht="48" x14ac:dyDescent="0.25">
      <c r="A70" s="56">
        <v>1221</v>
      </c>
      <c r="B70" s="97" t="s">
        <v>88</v>
      </c>
      <c r="C70" s="98">
        <f t="shared" si="4"/>
        <v>21849</v>
      </c>
      <c r="D70" s="219">
        <v>21349</v>
      </c>
      <c r="E70" s="367"/>
      <c r="F70" s="384">
        <f t="shared" ref="F70:F74" si="62">D70+E70</f>
        <v>21349</v>
      </c>
      <c r="G70" s="219">
        <v>500</v>
      </c>
      <c r="H70" s="592"/>
      <c r="I70" s="384">
        <f t="shared" ref="I70:I74" si="63">G70+H70</f>
        <v>500</v>
      </c>
      <c r="J70" s="103"/>
      <c r="K70" s="367"/>
      <c r="L70" s="384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  <c r="R70" s="551"/>
      <c r="S70" s="551"/>
      <c r="T70" s="551"/>
    </row>
    <row r="71" spans="1:20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104"/>
      <c r="F71" s="442">
        <f t="shared" si="62"/>
        <v>0</v>
      </c>
      <c r="G71" s="219"/>
      <c r="H71" s="103"/>
      <c r="I71" s="220">
        <f t="shared" si="63"/>
        <v>0</v>
      </c>
      <c r="J71" s="103"/>
      <c r="K71" s="104"/>
      <c r="L71" s="441">
        <f t="shared" si="64"/>
        <v>0</v>
      </c>
      <c r="M71" s="221"/>
      <c r="N71" s="104"/>
      <c r="O71" s="220">
        <f t="shared" si="65"/>
        <v>0</v>
      </c>
      <c r="P71" s="222"/>
      <c r="R71" s="551"/>
      <c r="S71" s="551"/>
      <c r="T71" s="551"/>
    </row>
    <row r="72" spans="1:20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104"/>
      <c r="F72" s="442">
        <f t="shared" si="62"/>
        <v>0</v>
      </c>
      <c r="G72" s="219"/>
      <c r="H72" s="103"/>
      <c r="I72" s="220">
        <f t="shared" si="63"/>
        <v>0</v>
      </c>
      <c r="J72" s="103"/>
      <c r="K72" s="104"/>
      <c r="L72" s="441">
        <f t="shared" si="64"/>
        <v>0</v>
      </c>
      <c r="M72" s="221"/>
      <c r="N72" s="104"/>
      <c r="O72" s="220">
        <f t="shared" si="65"/>
        <v>0</v>
      </c>
      <c r="P72" s="222"/>
      <c r="R72" s="551"/>
      <c r="S72" s="551"/>
      <c r="T72" s="551"/>
    </row>
    <row r="73" spans="1:20" ht="36" x14ac:dyDescent="0.25">
      <c r="A73" s="56">
        <v>1227</v>
      </c>
      <c r="B73" s="97" t="s">
        <v>91</v>
      </c>
      <c r="C73" s="98">
        <f t="shared" si="4"/>
        <v>11739</v>
      </c>
      <c r="D73" s="219">
        <v>11739</v>
      </c>
      <c r="E73" s="367"/>
      <c r="F73" s="384">
        <f t="shared" si="62"/>
        <v>11739</v>
      </c>
      <c r="G73" s="219"/>
      <c r="H73" s="592"/>
      <c r="I73" s="384">
        <f t="shared" si="63"/>
        <v>0</v>
      </c>
      <c r="J73" s="103"/>
      <c r="K73" s="367"/>
      <c r="L73" s="384">
        <f t="shared" si="64"/>
        <v>0</v>
      </c>
      <c r="M73" s="221"/>
      <c r="N73" s="104"/>
      <c r="O73" s="220">
        <f t="shared" si="65"/>
        <v>0</v>
      </c>
      <c r="P73" s="222"/>
      <c r="R73" s="551"/>
      <c r="S73" s="551"/>
      <c r="T73" s="551"/>
    </row>
    <row r="74" spans="1:20" ht="48" x14ac:dyDescent="0.25">
      <c r="A74" s="56">
        <v>1228</v>
      </c>
      <c r="B74" s="97" t="s">
        <v>92</v>
      </c>
      <c r="C74" s="98">
        <f t="shared" si="4"/>
        <v>750</v>
      </c>
      <c r="D74" s="219">
        <v>750</v>
      </c>
      <c r="E74" s="367"/>
      <c r="F74" s="384">
        <f t="shared" si="62"/>
        <v>750</v>
      </c>
      <c r="G74" s="219"/>
      <c r="H74" s="592"/>
      <c r="I74" s="384">
        <f t="shared" si="63"/>
        <v>0</v>
      </c>
      <c r="J74" s="103"/>
      <c r="K74" s="367"/>
      <c r="L74" s="384">
        <f t="shared" si="64"/>
        <v>0</v>
      </c>
      <c r="M74" s="221"/>
      <c r="N74" s="104"/>
      <c r="O74" s="220">
        <f t="shared" si="65"/>
        <v>0</v>
      </c>
      <c r="P74" s="222"/>
      <c r="R74" s="551"/>
      <c r="S74" s="551"/>
      <c r="T74" s="551"/>
    </row>
    <row r="75" spans="1:20" x14ac:dyDescent="0.25">
      <c r="A75" s="195">
        <v>2000</v>
      </c>
      <c r="B75" s="195" t="s">
        <v>93</v>
      </c>
      <c r="C75" s="196">
        <f t="shared" si="4"/>
        <v>70861</v>
      </c>
      <c r="D75" s="197">
        <f>SUM(D76,D83,D130,D164,D165,D172)</f>
        <v>64107</v>
      </c>
      <c r="E75" s="363">
        <f t="shared" ref="E75:F75" si="66">SUM(E76,E83,E130,E164,E165,E172)</f>
        <v>0</v>
      </c>
      <c r="F75" s="402">
        <f t="shared" si="66"/>
        <v>64107</v>
      </c>
      <c r="G75" s="197">
        <f>SUM(G76,G83,G130,G164,G165,G172)</f>
        <v>0</v>
      </c>
      <c r="H75" s="445">
        <f t="shared" ref="H75:I75" si="67">SUM(H76,H83,H130,H164,H165,H172)</f>
        <v>0</v>
      </c>
      <c r="I75" s="402">
        <f t="shared" si="67"/>
        <v>0</v>
      </c>
      <c r="J75" s="199">
        <f>SUM(J76,J83,J130,J164,J165,J172)</f>
        <v>6754</v>
      </c>
      <c r="K75" s="363">
        <f t="shared" ref="K75:L75" si="68">SUM(K76,K83,K130,K164,K165,K172)</f>
        <v>0</v>
      </c>
      <c r="L75" s="402">
        <f t="shared" si="68"/>
        <v>6754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  <c r="R75" s="551"/>
      <c r="S75" s="551"/>
      <c r="T75" s="551"/>
    </row>
    <row r="76" spans="1:20" ht="24" x14ac:dyDescent="0.25">
      <c r="A76" s="75">
        <v>2100</v>
      </c>
      <c r="B76" s="202" t="s">
        <v>94</v>
      </c>
      <c r="C76" s="76">
        <f t="shared" si="4"/>
        <v>168</v>
      </c>
      <c r="D76" s="203">
        <f>SUM(D77,D80)</f>
        <v>168</v>
      </c>
      <c r="E76" s="364">
        <f t="shared" ref="E76:F76" si="70">SUM(E77,E80)</f>
        <v>0</v>
      </c>
      <c r="F76" s="386">
        <f t="shared" si="70"/>
        <v>168</v>
      </c>
      <c r="G76" s="203">
        <f>SUM(G77,G80)</f>
        <v>0</v>
      </c>
      <c r="H76" s="424">
        <f t="shared" ref="H76:I76" si="71">SUM(H77,H80)</f>
        <v>0</v>
      </c>
      <c r="I76" s="386">
        <f t="shared" si="71"/>
        <v>0</v>
      </c>
      <c r="J76" s="84">
        <f>SUM(J77,J80)</f>
        <v>0</v>
      </c>
      <c r="K76" s="364">
        <f t="shared" ref="K76:L76" si="72">SUM(K77,K80)</f>
        <v>0</v>
      </c>
      <c r="L76" s="386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  <c r="R76" s="551"/>
      <c r="S76" s="551"/>
      <c r="T76" s="551"/>
    </row>
    <row r="77" spans="1:20" ht="24" x14ac:dyDescent="0.25">
      <c r="A77" s="335">
        <v>2110</v>
      </c>
      <c r="B77" s="87" t="s">
        <v>95</v>
      </c>
      <c r="C77" s="88">
        <f t="shared" si="4"/>
        <v>168</v>
      </c>
      <c r="D77" s="233">
        <f>SUM(D78:D79)</f>
        <v>168</v>
      </c>
      <c r="E77" s="370">
        <f t="shared" ref="E77:F77" si="74">SUM(E78:E79)</f>
        <v>0</v>
      </c>
      <c r="F77" s="404">
        <f t="shared" si="74"/>
        <v>168</v>
      </c>
      <c r="G77" s="233">
        <f>SUM(G78:G79)</f>
        <v>0</v>
      </c>
      <c r="H77" s="440">
        <f t="shared" ref="H77:I77" si="75">SUM(H78:H79)</f>
        <v>0</v>
      </c>
      <c r="I77" s="404">
        <f t="shared" si="75"/>
        <v>0</v>
      </c>
      <c r="J77" s="235">
        <f>SUM(J78:J79)</f>
        <v>0</v>
      </c>
      <c r="K77" s="370">
        <f t="shared" ref="K77:L77" si="76">SUM(K78:K79)</f>
        <v>0</v>
      </c>
      <c r="L77" s="404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  <c r="R77" s="551"/>
      <c r="S77" s="551"/>
      <c r="T77" s="551"/>
    </row>
    <row r="78" spans="1:20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104"/>
      <c r="F78" s="442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441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  <c r="R78" s="551"/>
      <c r="S78" s="551"/>
      <c r="T78" s="551"/>
    </row>
    <row r="79" spans="1:20" ht="24" x14ac:dyDescent="0.25">
      <c r="A79" s="56">
        <v>2112</v>
      </c>
      <c r="B79" s="97" t="s">
        <v>97</v>
      </c>
      <c r="C79" s="98">
        <f t="shared" si="4"/>
        <v>168</v>
      </c>
      <c r="D79" s="219">
        <v>168</v>
      </c>
      <c r="E79" s="367"/>
      <c r="F79" s="384">
        <f t="shared" si="78"/>
        <v>168</v>
      </c>
      <c r="G79" s="219"/>
      <c r="H79" s="592"/>
      <c r="I79" s="384">
        <f t="shared" si="79"/>
        <v>0</v>
      </c>
      <c r="J79" s="103"/>
      <c r="K79" s="367"/>
      <c r="L79" s="384">
        <f t="shared" si="80"/>
        <v>0</v>
      </c>
      <c r="M79" s="221"/>
      <c r="N79" s="104"/>
      <c r="O79" s="220">
        <f t="shared" si="81"/>
        <v>0</v>
      </c>
      <c r="P79" s="222"/>
      <c r="R79" s="551"/>
      <c r="S79" s="551"/>
      <c r="T79" s="551"/>
    </row>
    <row r="80" spans="1:20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225">
        <f t="shared" ref="E80:F80" si="82">SUM(E81:E82)</f>
        <v>0</v>
      </c>
      <c r="F80" s="442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441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  <c r="R80" s="551"/>
      <c r="S80" s="551"/>
      <c r="T80" s="551"/>
    </row>
    <row r="81" spans="1:20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104"/>
      <c r="F81" s="442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441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  <c r="R81" s="551"/>
      <c r="S81" s="551"/>
      <c r="T81" s="551"/>
    </row>
    <row r="82" spans="1:20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104"/>
      <c r="F82" s="442">
        <f t="shared" si="86"/>
        <v>0</v>
      </c>
      <c r="G82" s="219"/>
      <c r="H82" s="103"/>
      <c r="I82" s="220">
        <f t="shared" si="87"/>
        <v>0</v>
      </c>
      <c r="J82" s="103"/>
      <c r="K82" s="104"/>
      <c r="L82" s="441">
        <f t="shared" si="88"/>
        <v>0</v>
      </c>
      <c r="M82" s="221"/>
      <c r="N82" s="104"/>
      <c r="O82" s="220">
        <f t="shared" si="89"/>
        <v>0</v>
      </c>
      <c r="P82" s="222"/>
      <c r="R82" s="551"/>
      <c r="S82" s="551"/>
      <c r="T82" s="551"/>
    </row>
    <row r="83" spans="1:20" x14ac:dyDescent="0.25">
      <c r="A83" s="75">
        <v>2200</v>
      </c>
      <c r="B83" s="202" t="s">
        <v>99</v>
      </c>
      <c r="C83" s="76">
        <f t="shared" si="4"/>
        <v>52299</v>
      </c>
      <c r="D83" s="203">
        <f>SUM(D84,D89,D95,D103,D112,D116,D122,D128)</f>
        <v>51808</v>
      </c>
      <c r="E83" s="364">
        <f t="shared" ref="E83:F83" si="90">SUM(E84,E89,E95,E103,E112,E116,E122,E128)</f>
        <v>0</v>
      </c>
      <c r="F83" s="386">
        <f t="shared" si="90"/>
        <v>51808</v>
      </c>
      <c r="G83" s="203">
        <f>SUM(G84,G89,G95,G103,G112,G116,G122,G128)</f>
        <v>0</v>
      </c>
      <c r="H83" s="424">
        <f t="shared" ref="H83:I83" si="91">SUM(H84,H89,H95,H103,H112,H116,H122,H128)</f>
        <v>0</v>
      </c>
      <c r="I83" s="386">
        <f t="shared" si="91"/>
        <v>0</v>
      </c>
      <c r="J83" s="84">
        <f>SUM(J84,J89,J95,J103,J112,J116,J122,J128)</f>
        <v>491</v>
      </c>
      <c r="K83" s="364">
        <f t="shared" ref="K83:L83" si="92">SUM(K84,K89,K95,K103,K112,K116,K122,K128)</f>
        <v>0</v>
      </c>
      <c r="L83" s="386">
        <f t="shared" si="92"/>
        <v>491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  <c r="R83" s="551"/>
      <c r="S83" s="551"/>
      <c r="T83" s="551"/>
    </row>
    <row r="84" spans="1:20" ht="24" x14ac:dyDescent="0.25">
      <c r="A84" s="209">
        <v>2210</v>
      </c>
      <c r="B84" s="154" t="s">
        <v>100</v>
      </c>
      <c r="C84" s="160">
        <f t="shared" si="4"/>
        <v>733</v>
      </c>
      <c r="D84" s="210">
        <f>SUM(D85:D88)</f>
        <v>733</v>
      </c>
      <c r="E84" s="365">
        <f t="shared" ref="E84:F84" si="94">SUM(E85:E88)</f>
        <v>0</v>
      </c>
      <c r="F84" s="403">
        <f t="shared" si="94"/>
        <v>733</v>
      </c>
      <c r="G84" s="210">
        <f>SUM(G85:G88)</f>
        <v>0</v>
      </c>
      <c r="H84" s="439">
        <f t="shared" ref="H84:I84" si="95">SUM(H85:H88)</f>
        <v>0</v>
      </c>
      <c r="I84" s="403">
        <f t="shared" si="95"/>
        <v>0</v>
      </c>
      <c r="J84" s="212">
        <f>SUM(J85:J88)</f>
        <v>0</v>
      </c>
      <c r="K84" s="365">
        <f t="shared" ref="K84:L84" si="96">SUM(K85:K88)</f>
        <v>0</v>
      </c>
      <c r="L84" s="40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  <c r="R84" s="551"/>
      <c r="S84" s="551"/>
      <c r="T84" s="551"/>
    </row>
    <row r="85" spans="1:20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94"/>
      <c r="F85" s="44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440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  <c r="R85" s="551"/>
      <c r="S85" s="551"/>
      <c r="T85" s="551"/>
    </row>
    <row r="86" spans="1:20" ht="36" x14ac:dyDescent="0.25">
      <c r="A86" s="56">
        <v>2212</v>
      </c>
      <c r="B86" s="97" t="s">
        <v>102</v>
      </c>
      <c r="C86" s="98">
        <f t="shared" si="98"/>
        <v>615</v>
      </c>
      <c r="D86" s="219">
        <v>615</v>
      </c>
      <c r="E86" s="367"/>
      <c r="F86" s="384">
        <f t="shared" si="99"/>
        <v>615</v>
      </c>
      <c r="G86" s="219"/>
      <c r="H86" s="592"/>
      <c r="I86" s="384">
        <f t="shared" si="100"/>
        <v>0</v>
      </c>
      <c r="J86" s="103"/>
      <c r="K86" s="367"/>
      <c r="L86" s="384">
        <f t="shared" si="101"/>
        <v>0</v>
      </c>
      <c r="M86" s="221"/>
      <c r="N86" s="104"/>
      <c r="O86" s="220">
        <f t="shared" si="102"/>
        <v>0</v>
      </c>
      <c r="P86" s="222"/>
      <c r="R86" s="551"/>
      <c r="S86" s="551"/>
      <c r="T86" s="551"/>
    </row>
    <row r="87" spans="1:20" ht="24" x14ac:dyDescent="0.25">
      <c r="A87" s="56">
        <v>2214</v>
      </c>
      <c r="B87" s="97" t="s">
        <v>103</v>
      </c>
      <c r="C87" s="98">
        <f t="shared" si="98"/>
        <v>48</v>
      </c>
      <c r="D87" s="219">
        <v>48</v>
      </c>
      <c r="E87" s="367"/>
      <c r="F87" s="384">
        <f t="shared" si="99"/>
        <v>48</v>
      </c>
      <c r="G87" s="219"/>
      <c r="H87" s="592"/>
      <c r="I87" s="384">
        <f t="shared" si="100"/>
        <v>0</v>
      </c>
      <c r="J87" s="103"/>
      <c r="K87" s="367"/>
      <c r="L87" s="384">
        <f t="shared" si="101"/>
        <v>0</v>
      </c>
      <c r="M87" s="221"/>
      <c r="N87" s="104"/>
      <c r="O87" s="220">
        <f t="shared" si="102"/>
        <v>0</v>
      </c>
      <c r="P87" s="222"/>
      <c r="R87" s="551"/>
      <c r="S87" s="551"/>
      <c r="T87" s="551"/>
    </row>
    <row r="88" spans="1:20" x14ac:dyDescent="0.25">
      <c r="A88" s="56">
        <v>2219</v>
      </c>
      <c r="B88" s="97" t="s">
        <v>104</v>
      </c>
      <c r="C88" s="98">
        <f t="shared" si="98"/>
        <v>70</v>
      </c>
      <c r="D88" s="219">
        <v>70</v>
      </c>
      <c r="E88" s="367"/>
      <c r="F88" s="384">
        <f t="shared" si="99"/>
        <v>70</v>
      </c>
      <c r="G88" s="219"/>
      <c r="H88" s="592"/>
      <c r="I88" s="384">
        <f t="shared" si="100"/>
        <v>0</v>
      </c>
      <c r="J88" s="103"/>
      <c r="K88" s="367"/>
      <c r="L88" s="384">
        <f t="shared" si="101"/>
        <v>0</v>
      </c>
      <c r="M88" s="221"/>
      <c r="N88" s="104"/>
      <c r="O88" s="220">
        <f t="shared" si="102"/>
        <v>0</v>
      </c>
      <c r="P88" s="222"/>
      <c r="R88" s="551"/>
      <c r="S88" s="551"/>
      <c r="T88" s="551"/>
    </row>
    <row r="89" spans="1:20" ht="24" x14ac:dyDescent="0.25">
      <c r="A89" s="223">
        <v>2220</v>
      </c>
      <c r="B89" s="97" t="s">
        <v>105</v>
      </c>
      <c r="C89" s="98">
        <f t="shared" si="98"/>
        <v>47673</v>
      </c>
      <c r="D89" s="224">
        <f>SUM(D90:D94)</f>
        <v>47182</v>
      </c>
      <c r="E89" s="368">
        <f t="shared" ref="E89:F89" si="103">SUM(E90:E94)</f>
        <v>0</v>
      </c>
      <c r="F89" s="384">
        <f t="shared" si="103"/>
        <v>47182</v>
      </c>
      <c r="G89" s="224">
        <f>SUM(G90:G94)</f>
        <v>0</v>
      </c>
      <c r="H89" s="441">
        <f t="shared" ref="H89:I89" si="104">SUM(H90:H94)</f>
        <v>0</v>
      </c>
      <c r="I89" s="384">
        <f t="shared" si="104"/>
        <v>0</v>
      </c>
      <c r="J89" s="226">
        <f>SUM(J90:J94)</f>
        <v>491</v>
      </c>
      <c r="K89" s="368">
        <f t="shared" ref="K89:L89" si="105">SUM(K90:K94)</f>
        <v>0</v>
      </c>
      <c r="L89" s="384">
        <f t="shared" si="105"/>
        <v>491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  <c r="R89" s="551"/>
      <c r="S89" s="551"/>
      <c r="T89" s="551"/>
    </row>
    <row r="90" spans="1:20" ht="24" x14ac:dyDescent="0.25">
      <c r="A90" s="56">
        <v>2221</v>
      </c>
      <c r="B90" s="97" t="s">
        <v>106</v>
      </c>
      <c r="C90" s="98">
        <f t="shared" si="98"/>
        <v>29918</v>
      </c>
      <c r="D90" s="219">
        <v>29918</v>
      </c>
      <c r="E90" s="367"/>
      <c r="F90" s="384">
        <f t="shared" ref="F90:F94" si="107">D90+E90</f>
        <v>29918</v>
      </c>
      <c r="G90" s="219"/>
      <c r="H90" s="592"/>
      <c r="I90" s="384">
        <f t="shared" ref="I90:I94" si="108">G90+H90</f>
        <v>0</v>
      </c>
      <c r="J90" s="103"/>
      <c r="K90" s="367"/>
      <c r="L90" s="384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  <c r="R90" s="551"/>
      <c r="S90" s="551"/>
      <c r="T90" s="551"/>
    </row>
    <row r="91" spans="1:20" x14ac:dyDescent="0.25">
      <c r="A91" s="56">
        <v>2222</v>
      </c>
      <c r="B91" s="97" t="s">
        <v>107</v>
      </c>
      <c r="C91" s="98">
        <f t="shared" si="98"/>
        <v>7069</v>
      </c>
      <c r="D91" s="219">
        <v>7069</v>
      </c>
      <c r="E91" s="367"/>
      <c r="F91" s="384">
        <f t="shared" si="107"/>
        <v>7069</v>
      </c>
      <c r="G91" s="219"/>
      <c r="H91" s="592"/>
      <c r="I91" s="384">
        <f t="shared" si="108"/>
        <v>0</v>
      </c>
      <c r="J91" s="103"/>
      <c r="K91" s="367"/>
      <c r="L91" s="384">
        <f t="shared" si="109"/>
        <v>0</v>
      </c>
      <c r="M91" s="221"/>
      <c r="N91" s="104"/>
      <c r="O91" s="220">
        <f t="shared" si="110"/>
        <v>0</v>
      </c>
      <c r="P91" s="222"/>
      <c r="R91" s="551"/>
      <c r="S91" s="551"/>
      <c r="T91" s="551"/>
    </row>
    <row r="92" spans="1:20" x14ac:dyDescent="0.25">
      <c r="A92" s="56">
        <v>2223</v>
      </c>
      <c r="B92" s="97" t="s">
        <v>108</v>
      </c>
      <c r="C92" s="98">
        <f t="shared" si="98"/>
        <v>9911</v>
      </c>
      <c r="D92" s="219">
        <v>9550</v>
      </c>
      <c r="E92" s="367"/>
      <c r="F92" s="384">
        <f t="shared" si="107"/>
        <v>9550</v>
      </c>
      <c r="G92" s="219"/>
      <c r="H92" s="592"/>
      <c r="I92" s="384">
        <f t="shared" si="108"/>
        <v>0</v>
      </c>
      <c r="J92" s="103">
        <v>361</v>
      </c>
      <c r="K92" s="367"/>
      <c r="L92" s="384">
        <f t="shared" si="109"/>
        <v>361</v>
      </c>
      <c r="M92" s="221"/>
      <c r="N92" s="104"/>
      <c r="O92" s="220">
        <f t="shared" si="110"/>
        <v>0</v>
      </c>
      <c r="P92" s="222"/>
      <c r="R92" s="551"/>
      <c r="S92" s="551"/>
      <c r="T92" s="551"/>
    </row>
    <row r="93" spans="1:20" ht="48" x14ac:dyDescent="0.25">
      <c r="A93" s="56">
        <v>2224</v>
      </c>
      <c r="B93" s="97" t="s">
        <v>109</v>
      </c>
      <c r="C93" s="98">
        <f t="shared" si="98"/>
        <v>775</v>
      </c>
      <c r="D93" s="219">
        <v>645</v>
      </c>
      <c r="E93" s="367"/>
      <c r="F93" s="384">
        <f t="shared" si="107"/>
        <v>645</v>
      </c>
      <c r="G93" s="219"/>
      <c r="H93" s="592"/>
      <c r="I93" s="384">
        <f t="shared" si="108"/>
        <v>0</v>
      </c>
      <c r="J93" s="103">
        <v>130</v>
      </c>
      <c r="K93" s="367"/>
      <c r="L93" s="384">
        <f t="shared" si="109"/>
        <v>130</v>
      </c>
      <c r="M93" s="221"/>
      <c r="N93" s="104"/>
      <c r="O93" s="220">
        <f t="shared" si="110"/>
        <v>0</v>
      </c>
      <c r="P93" s="222"/>
      <c r="R93" s="551"/>
      <c r="S93" s="551"/>
      <c r="T93" s="551"/>
    </row>
    <row r="94" spans="1:20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104"/>
      <c r="F94" s="442">
        <f t="shared" si="107"/>
        <v>0</v>
      </c>
      <c r="G94" s="219"/>
      <c r="H94" s="103"/>
      <c r="I94" s="220">
        <f t="shared" si="108"/>
        <v>0</v>
      </c>
      <c r="J94" s="103"/>
      <c r="K94" s="104"/>
      <c r="L94" s="441">
        <f t="shared" si="109"/>
        <v>0</v>
      </c>
      <c r="M94" s="221"/>
      <c r="N94" s="104"/>
      <c r="O94" s="220">
        <f t="shared" si="110"/>
        <v>0</v>
      </c>
      <c r="P94" s="222"/>
      <c r="R94" s="551"/>
      <c r="S94" s="551"/>
      <c r="T94" s="551"/>
    </row>
    <row r="95" spans="1:20" ht="36" x14ac:dyDescent="0.25">
      <c r="A95" s="223">
        <v>2230</v>
      </c>
      <c r="B95" s="97" t="s">
        <v>111</v>
      </c>
      <c r="C95" s="98">
        <f t="shared" si="98"/>
        <v>1128</v>
      </c>
      <c r="D95" s="224">
        <f>SUM(D96:D102)</f>
        <v>1128</v>
      </c>
      <c r="E95" s="368">
        <f t="shared" ref="E95:F95" si="111">SUM(E96:E102)</f>
        <v>0</v>
      </c>
      <c r="F95" s="384">
        <f t="shared" si="111"/>
        <v>1128</v>
      </c>
      <c r="G95" s="224">
        <f>SUM(G96:G102)</f>
        <v>0</v>
      </c>
      <c r="H95" s="441">
        <f t="shared" ref="H95:I95" si="112">SUM(H96:H102)</f>
        <v>0</v>
      </c>
      <c r="I95" s="384">
        <f t="shared" si="112"/>
        <v>0</v>
      </c>
      <c r="J95" s="226">
        <f>SUM(J96:J102)</f>
        <v>0</v>
      </c>
      <c r="K95" s="368">
        <f t="shared" ref="K95:L95" si="113">SUM(K96:K102)</f>
        <v>0</v>
      </c>
      <c r="L95" s="384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  <c r="R95" s="551"/>
      <c r="S95" s="551"/>
      <c r="T95" s="551"/>
    </row>
    <row r="96" spans="1:20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104"/>
      <c r="F96" s="442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441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  <c r="R96" s="551"/>
      <c r="S96" s="551"/>
      <c r="T96" s="551"/>
    </row>
    <row r="97" spans="1:20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104"/>
      <c r="F97" s="442">
        <f t="shared" si="115"/>
        <v>0</v>
      </c>
      <c r="G97" s="219"/>
      <c r="H97" s="103"/>
      <c r="I97" s="220">
        <f t="shared" si="116"/>
        <v>0</v>
      </c>
      <c r="J97" s="103"/>
      <c r="K97" s="104"/>
      <c r="L97" s="441">
        <f t="shared" si="117"/>
        <v>0</v>
      </c>
      <c r="M97" s="221"/>
      <c r="N97" s="104"/>
      <c r="O97" s="220">
        <f t="shared" si="118"/>
        <v>0</v>
      </c>
      <c r="P97" s="222"/>
      <c r="R97" s="551"/>
      <c r="S97" s="551"/>
      <c r="T97" s="551"/>
    </row>
    <row r="98" spans="1:20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94"/>
      <c r="F98" s="444">
        <f t="shared" si="115"/>
        <v>0</v>
      </c>
      <c r="G98" s="215"/>
      <c r="H98" s="93"/>
      <c r="I98" s="216">
        <f t="shared" si="116"/>
        <v>0</v>
      </c>
      <c r="J98" s="93"/>
      <c r="K98" s="94"/>
      <c r="L98" s="440">
        <f t="shared" si="117"/>
        <v>0</v>
      </c>
      <c r="M98" s="217"/>
      <c r="N98" s="94"/>
      <c r="O98" s="216">
        <f t="shared" si="118"/>
        <v>0</v>
      </c>
      <c r="P98" s="218"/>
      <c r="R98" s="551"/>
      <c r="S98" s="551"/>
      <c r="T98" s="551"/>
    </row>
    <row r="99" spans="1:20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104"/>
      <c r="F99" s="442">
        <f t="shared" si="115"/>
        <v>0</v>
      </c>
      <c r="G99" s="219"/>
      <c r="H99" s="103"/>
      <c r="I99" s="220">
        <f t="shared" si="116"/>
        <v>0</v>
      </c>
      <c r="J99" s="103"/>
      <c r="K99" s="104"/>
      <c r="L99" s="441">
        <f t="shared" si="117"/>
        <v>0</v>
      </c>
      <c r="M99" s="221"/>
      <c r="N99" s="104"/>
      <c r="O99" s="220">
        <f t="shared" si="118"/>
        <v>0</v>
      </c>
      <c r="P99" s="222"/>
      <c r="R99" s="551"/>
      <c r="S99" s="551"/>
      <c r="T99" s="551"/>
    </row>
    <row r="100" spans="1:20" ht="24" x14ac:dyDescent="0.25">
      <c r="A100" s="56">
        <v>2235</v>
      </c>
      <c r="B100" s="97" t="s">
        <v>116</v>
      </c>
      <c r="C100" s="98">
        <f t="shared" si="98"/>
        <v>35</v>
      </c>
      <c r="D100" s="219">
        <v>35</v>
      </c>
      <c r="E100" s="367"/>
      <c r="F100" s="384">
        <f t="shared" si="115"/>
        <v>35</v>
      </c>
      <c r="G100" s="219"/>
      <c r="H100" s="592"/>
      <c r="I100" s="384">
        <f t="shared" si="116"/>
        <v>0</v>
      </c>
      <c r="J100" s="103"/>
      <c r="K100" s="367"/>
      <c r="L100" s="384">
        <f t="shared" si="117"/>
        <v>0</v>
      </c>
      <c r="M100" s="221"/>
      <c r="N100" s="104"/>
      <c r="O100" s="220">
        <f t="shared" si="118"/>
        <v>0</v>
      </c>
      <c r="P100" s="222"/>
      <c r="R100" s="551"/>
      <c r="S100" s="551"/>
      <c r="T100" s="551"/>
    </row>
    <row r="101" spans="1:20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104"/>
      <c r="F101" s="442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441">
        <f t="shared" si="117"/>
        <v>0</v>
      </c>
      <c r="M101" s="221"/>
      <c r="N101" s="104"/>
      <c r="O101" s="220">
        <f t="shared" si="118"/>
        <v>0</v>
      </c>
      <c r="P101" s="222"/>
      <c r="R101" s="551"/>
      <c r="S101" s="551"/>
      <c r="T101" s="551"/>
    </row>
    <row r="102" spans="1:20" ht="24" x14ac:dyDescent="0.25">
      <c r="A102" s="56">
        <v>2239</v>
      </c>
      <c r="B102" s="97" t="s">
        <v>118</v>
      </c>
      <c r="C102" s="98">
        <f t="shared" si="98"/>
        <v>1093</v>
      </c>
      <c r="D102" s="219">
        <v>1093</v>
      </c>
      <c r="E102" s="367"/>
      <c r="F102" s="384">
        <f t="shared" si="115"/>
        <v>1093</v>
      </c>
      <c r="G102" s="219"/>
      <c r="H102" s="592"/>
      <c r="I102" s="384">
        <f t="shared" si="116"/>
        <v>0</v>
      </c>
      <c r="J102" s="103"/>
      <c r="K102" s="367"/>
      <c r="L102" s="384">
        <f t="shared" si="117"/>
        <v>0</v>
      </c>
      <c r="M102" s="221"/>
      <c r="N102" s="104"/>
      <c r="O102" s="220">
        <f t="shared" si="118"/>
        <v>0</v>
      </c>
      <c r="P102" s="222"/>
      <c r="R102" s="551"/>
      <c r="S102" s="551"/>
      <c r="T102" s="551"/>
    </row>
    <row r="103" spans="1:20" ht="36" x14ac:dyDescent="0.25">
      <c r="A103" s="223">
        <v>2240</v>
      </c>
      <c r="B103" s="97" t="s">
        <v>119</v>
      </c>
      <c r="C103" s="98">
        <f t="shared" si="98"/>
        <v>2522</v>
      </c>
      <c r="D103" s="224">
        <f>SUM(D104:D111)</f>
        <v>2573</v>
      </c>
      <c r="E103" s="368">
        <f t="shared" ref="E103:F103" si="119">SUM(E104:E111)</f>
        <v>-51</v>
      </c>
      <c r="F103" s="384">
        <f t="shared" si="119"/>
        <v>2522</v>
      </c>
      <c r="G103" s="224">
        <f>SUM(G104:G111)</f>
        <v>0</v>
      </c>
      <c r="H103" s="441">
        <f t="shared" ref="H103:I103" si="120">SUM(H104:H111)</f>
        <v>0</v>
      </c>
      <c r="I103" s="384">
        <f t="shared" si="120"/>
        <v>0</v>
      </c>
      <c r="J103" s="226">
        <f>SUM(J104:J111)</f>
        <v>0</v>
      </c>
      <c r="K103" s="368">
        <f t="shared" ref="K103:L103" si="121">SUM(K104:K111)</f>
        <v>0</v>
      </c>
      <c r="L103" s="384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  <c r="R103" s="551"/>
      <c r="S103" s="551"/>
      <c r="T103" s="551"/>
    </row>
    <row r="104" spans="1:20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104"/>
      <c r="F104" s="442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441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  <c r="R104" s="551"/>
      <c r="S104" s="551"/>
      <c r="T104" s="551"/>
    </row>
    <row r="105" spans="1:20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104"/>
      <c r="F105" s="442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441">
        <f t="shared" si="125"/>
        <v>0</v>
      </c>
      <c r="M105" s="221"/>
      <c r="N105" s="104"/>
      <c r="O105" s="220">
        <f t="shared" si="126"/>
        <v>0</v>
      </c>
      <c r="P105" s="222"/>
      <c r="R105" s="551"/>
      <c r="S105" s="551"/>
      <c r="T105" s="551"/>
    </row>
    <row r="106" spans="1:20" ht="24" x14ac:dyDescent="0.25">
      <c r="A106" s="56">
        <v>2243</v>
      </c>
      <c r="B106" s="97" t="s">
        <v>122</v>
      </c>
      <c r="C106" s="98">
        <f t="shared" si="98"/>
        <v>495</v>
      </c>
      <c r="D106" s="219">
        <v>495</v>
      </c>
      <c r="E106" s="367"/>
      <c r="F106" s="384">
        <f t="shared" si="123"/>
        <v>495</v>
      </c>
      <c r="G106" s="219"/>
      <c r="H106" s="592"/>
      <c r="I106" s="384">
        <f t="shared" si="124"/>
        <v>0</v>
      </c>
      <c r="J106" s="103"/>
      <c r="K106" s="367"/>
      <c r="L106" s="384">
        <f t="shared" si="125"/>
        <v>0</v>
      </c>
      <c r="M106" s="221"/>
      <c r="N106" s="104"/>
      <c r="O106" s="220">
        <f t="shared" si="126"/>
        <v>0</v>
      </c>
      <c r="P106" s="222"/>
      <c r="R106" s="551"/>
      <c r="S106" s="551"/>
      <c r="T106" s="551"/>
    </row>
    <row r="107" spans="1:20" ht="42.75" customHeight="1" x14ac:dyDescent="0.25">
      <c r="A107" s="56">
        <v>2244</v>
      </c>
      <c r="B107" s="97" t="s">
        <v>123</v>
      </c>
      <c r="C107" s="98">
        <f t="shared" si="98"/>
        <v>1882</v>
      </c>
      <c r="D107" s="219">
        <v>1933</v>
      </c>
      <c r="E107" s="367">
        <v>-51</v>
      </c>
      <c r="F107" s="384">
        <f t="shared" si="123"/>
        <v>1882</v>
      </c>
      <c r="G107" s="219"/>
      <c r="H107" s="592"/>
      <c r="I107" s="384">
        <f t="shared" si="124"/>
        <v>0</v>
      </c>
      <c r="J107" s="103"/>
      <c r="K107" s="367"/>
      <c r="L107" s="384">
        <f t="shared" si="125"/>
        <v>0</v>
      </c>
      <c r="M107" s="221"/>
      <c r="N107" s="104"/>
      <c r="O107" s="220">
        <f t="shared" si="126"/>
        <v>0</v>
      </c>
      <c r="P107" s="547" t="s">
        <v>581</v>
      </c>
      <c r="R107" s="551"/>
      <c r="S107" s="551"/>
      <c r="T107" s="551"/>
    </row>
    <row r="108" spans="1:20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104"/>
      <c r="F108" s="442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441">
        <f t="shared" si="125"/>
        <v>0</v>
      </c>
      <c r="M108" s="221"/>
      <c r="N108" s="104"/>
      <c r="O108" s="220">
        <f t="shared" si="126"/>
        <v>0</v>
      </c>
      <c r="P108" s="222"/>
      <c r="R108" s="551"/>
      <c r="S108" s="551"/>
      <c r="T108" s="551"/>
    </row>
    <row r="109" spans="1:20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104"/>
      <c r="F109" s="442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441">
        <f t="shared" si="125"/>
        <v>0</v>
      </c>
      <c r="M109" s="221"/>
      <c r="N109" s="104"/>
      <c r="O109" s="220">
        <f t="shared" si="126"/>
        <v>0</v>
      </c>
      <c r="P109" s="222"/>
      <c r="R109" s="551"/>
      <c r="S109" s="551"/>
      <c r="T109" s="551"/>
    </row>
    <row r="110" spans="1:20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104"/>
      <c r="F110" s="442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441">
        <f t="shared" si="125"/>
        <v>0</v>
      </c>
      <c r="M110" s="221"/>
      <c r="N110" s="104"/>
      <c r="O110" s="220">
        <f t="shared" si="126"/>
        <v>0</v>
      </c>
      <c r="P110" s="222"/>
      <c r="R110" s="551"/>
      <c r="S110" s="551"/>
      <c r="T110" s="551"/>
    </row>
    <row r="111" spans="1:20" ht="24" x14ac:dyDescent="0.25">
      <c r="A111" s="56">
        <v>2249</v>
      </c>
      <c r="B111" s="97" t="s">
        <v>127</v>
      </c>
      <c r="C111" s="98">
        <f t="shared" si="98"/>
        <v>145</v>
      </c>
      <c r="D111" s="219">
        <v>145</v>
      </c>
      <c r="E111" s="367"/>
      <c r="F111" s="384">
        <f t="shared" si="123"/>
        <v>145</v>
      </c>
      <c r="G111" s="219"/>
      <c r="H111" s="592"/>
      <c r="I111" s="384">
        <f t="shared" si="124"/>
        <v>0</v>
      </c>
      <c r="J111" s="103"/>
      <c r="K111" s="367"/>
      <c r="L111" s="384">
        <f t="shared" si="125"/>
        <v>0</v>
      </c>
      <c r="M111" s="221"/>
      <c r="N111" s="104"/>
      <c r="O111" s="220">
        <f t="shared" si="126"/>
        <v>0</v>
      </c>
      <c r="P111" s="222"/>
      <c r="R111" s="551"/>
      <c r="S111" s="551"/>
      <c r="T111" s="551"/>
    </row>
    <row r="112" spans="1:20" x14ac:dyDescent="0.25">
      <c r="A112" s="223">
        <v>2250</v>
      </c>
      <c r="B112" s="97" t="s">
        <v>128</v>
      </c>
      <c r="C112" s="98">
        <f t="shared" si="98"/>
        <v>166</v>
      </c>
      <c r="D112" s="224">
        <f>SUM(D113:D115)</f>
        <v>166</v>
      </c>
      <c r="E112" s="368">
        <f t="shared" ref="E112:F112" si="127">SUM(E113:E115)</f>
        <v>0</v>
      </c>
      <c r="F112" s="384">
        <f t="shared" si="127"/>
        <v>166</v>
      </c>
      <c r="G112" s="224">
        <f>SUM(G113:G115)</f>
        <v>0</v>
      </c>
      <c r="H112" s="441">
        <f t="shared" ref="H112:I112" si="128">SUM(H113:H115)</f>
        <v>0</v>
      </c>
      <c r="I112" s="384">
        <f t="shared" si="128"/>
        <v>0</v>
      </c>
      <c r="J112" s="226">
        <f>SUM(J113:J115)</f>
        <v>0</v>
      </c>
      <c r="K112" s="368">
        <f t="shared" ref="K112:L112" si="129">SUM(K113:K115)</f>
        <v>0</v>
      </c>
      <c r="L112" s="384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  <c r="R112" s="551"/>
      <c r="S112" s="551"/>
      <c r="T112" s="551"/>
    </row>
    <row r="113" spans="1:20" x14ac:dyDescent="0.25">
      <c r="A113" s="56">
        <v>2251</v>
      </c>
      <c r="B113" s="97" t="s">
        <v>129</v>
      </c>
      <c r="C113" s="98">
        <f t="shared" si="98"/>
        <v>166</v>
      </c>
      <c r="D113" s="219">
        <v>166</v>
      </c>
      <c r="E113" s="367"/>
      <c r="F113" s="384">
        <f t="shared" ref="F113:F115" si="131">D113+E113</f>
        <v>166</v>
      </c>
      <c r="G113" s="219"/>
      <c r="H113" s="592"/>
      <c r="I113" s="384">
        <f t="shared" ref="I113:I115" si="132">G113+H113</f>
        <v>0</v>
      </c>
      <c r="J113" s="103"/>
      <c r="K113" s="367"/>
      <c r="L113" s="384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  <c r="R113" s="551"/>
      <c r="S113" s="551"/>
      <c r="T113" s="551"/>
    </row>
    <row r="114" spans="1:20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104"/>
      <c r="F114" s="442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441">
        <f t="shared" si="133"/>
        <v>0</v>
      </c>
      <c r="M114" s="221"/>
      <c r="N114" s="104"/>
      <c r="O114" s="220">
        <f t="shared" si="134"/>
        <v>0</v>
      </c>
      <c r="P114" s="222"/>
      <c r="R114" s="551"/>
      <c r="S114" s="551"/>
      <c r="T114" s="551"/>
    </row>
    <row r="115" spans="1:20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104"/>
      <c r="F115" s="442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441">
        <f t="shared" si="133"/>
        <v>0</v>
      </c>
      <c r="M115" s="221"/>
      <c r="N115" s="104"/>
      <c r="O115" s="220">
        <f t="shared" si="134"/>
        <v>0</v>
      </c>
      <c r="P115" s="222"/>
      <c r="R115" s="551"/>
      <c r="S115" s="551"/>
      <c r="T115" s="551"/>
    </row>
    <row r="116" spans="1:20" x14ac:dyDescent="0.25">
      <c r="A116" s="223">
        <v>2260</v>
      </c>
      <c r="B116" s="97" t="s">
        <v>132</v>
      </c>
      <c r="C116" s="98">
        <f t="shared" si="98"/>
        <v>26</v>
      </c>
      <c r="D116" s="224">
        <f>SUM(D117:D121)</f>
        <v>26</v>
      </c>
      <c r="E116" s="368">
        <f t="shared" ref="E116:F116" si="135">SUM(E117:E121)</f>
        <v>0</v>
      </c>
      <c r="F116" s="384">
        <f t="shared" si="135"/>
        <v>26</v>
      </c>
      <c r="G116" s="224">
        <f>SUM(G117:G121)</f>
        <v>0</v>
      </c>
      <c r="H116" s="441">
        <f t="shared" ref="H116:I116" si="136">SUM(H117:H121)</f>
        <v>0</v>
      </c>
      <c r="I116" s="384">
        <f t="shared" si="136"/>
        <v>0</v>
      </c>
      <c r="J116" s="226">
        <f>SUM(J117:J121)</f>
        <v>0</v>
      </c>
      <c r="K116" s="368">
        <f t="shared" ref="K116:L116" si="137">SUM(K117:K121)</f>
        <v>0</v>
      </c>
      <c r="L116" s="384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  <c r="R116" s="551"/>
      <c r="S116" s="551"/>
      <c r="T116" s="551"/>
    </row>
    <row r="117" spans="1:20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104"/>
      <c r="F117" s="442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441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  <c r="R117" s="551"/>
      <c r="S117" s="551"/>
      <c r="T117" s="551"/>
    </row>
    <row r="118" spans="1:20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104"/>
      <c r="F118" s="442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441">
        <f t="shared" si="141"/>
        <v>0</v>
      </c>
      <c r="M118" s="221"/>
      <c r="N118" s="104"/>
      <c r="O118" s="220">
        <f t="shared" si="142"/>
        <v>0</v>
      </c>
      <c r="P118" s="222"/>
      <c r="R118" s="551"/>
      <c r="S118" s="551"/>
      <c r="T118" s="551"/>
    </row>
    <row r="119" spans="1:20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104"/>
      <c r="F119" s="442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441">
        <f t="shared" si="141"/>
        <v>0</v>
      </c>
      <c r="M119" s="221"/>
      <c r="N119" s="104"/>
      <c r="O119" s="220">
        <f t="shared" si="142"/>
        <v>0</v>
      </c>
      <c r="P119" s="222"/>
      <c r="R119" s="551"/>
      <c r="S119" s="551"/>
      <c r="T119" s="551"/>
    </row>
    <row r="120" spans="1:20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104"/>
      <c r="F120" s="442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441">
        <f t="shared" si="141"/>
        <v>0</v>
      </c>
      <c r="M120" s="221"/>
      <c r="N120" s="104"/>
      <c r="O120" s="220">
        <f t="shared" si="142"/>
        <v>0</v>
      </c>
      <c r="P120" s="222"/>
      <c r="R120" s="551"/>
      <c r="S120" s="551"/>
      <c r="T120" s="551"/>
    </row>
    <row r="121" spans="1:20" x14ac:dyDescent="0.25">
      <c r="A121" s="56">
        <v>2269</v>
      </c>
      <c r="B121" s="97" t="s">
        <v>137</v>
      </c>
      <c r="C121" s="98">
        <f t="shared" si="98"/>
        <v>26</v>
      </c>
      <c r="D121" s="219">
        <v>26</v>
      </c>
      <c r="E121" s="367"/>
      <c r="F121" s="384">
        <f t="shared" si="139"/>
        <v>26</v>
      </c>
      <c r="G121" s="219"/>
      <c r="H121" s="592"/>
      <c r="I121" s="384">
        <f t="shared" si="140"/>
        <v>0</v>
      </c>
      <c r="J121" s="103"/>
      <c r="K121" s="367"/>
      <c r="L121" s="384">
        <f t="shared" si="141"/>
        <v>0</v>
      </c>
      <c r="M121" s="221"/>
      <c r="N121" s="104"/>
      <c r="O121" s="220">
        <f t="shared" si="142"/>
        <v>0</v>
      </c>
      <c r="P121" s="222"/>
      <c r="R121" s="551"/>
      <c r="S121" s="551"/>
      <c r="T121" s="551"/>
    </row>
    <row r="122" spans="1:20" x14ac:dyDescent="0.25">
      <c r="A122" s="223">
        <v>2270</v>
      </c>
      <c r="B122" s="97" t="s">
        <v>138</v>
      </c>
      <c r="C122" s="98">
        <f t="shared" si="98"/>
        <v>51</v>
      </c>
      <c r="D122" s="224">
        <f>SUM(D123:D127)</f>
        <v>0</v>
      </c>
      <c r="E122" s="368">
        <f t="shared" ref="E122:F122" si="143">SUM(E123:E127)</f>
        <v>51</v>
      </c>
      <c r="F122" s="384">
        <f t="shared" si="143"/>
        <v>51</v>
      </c>
      <c r="G122" s="224">
        <f>SUM(G123:G127)</f>
        <v>0</v>
      </c>
      <c r="H122" s="441">
        <f t="shared" ref="H122:I122" si="144">SUM(H123:H127)</f>
        <v>0</v>
      </c>
      <c r="I122" s="384">
        <f t="shared" si="144"/>
        <v>0</v>
      </c>
      <c r="J122" s="226">
        <f>SUM(J123:J127)</f>
        <v>0</v>
      </c>
      <c r="K122" s="368">
        <f t="shared" ref="K122:L122" si="145">SUM(K123:K127)</f>
        <v>0</v>
      </c>
      <c r="L122" s="384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  <c r="R122" s="551"/>
      <c r="S122" s="551"/>
      <c r="T122" s="551"/>
    </row>
    <row r="123" spans="1:20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104"/>
      <c r="F123" s="442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441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  <c r="R123" s="551"/>
      <c r="S123" s="551"/>
      <c r="T123" s="551"/>
    </row>
    <row r="124" spans="1:20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104"/>
      <c r="F124" s="442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441">
        <f t="shared" si="149"/>
        <v>0</v>
      </c>
      <c r="M124" s="221"/>
      <c r="N124" s="104"/>
      <c r="O124" s="220">
        <f t="shared" si="150"/>
        <v>0</v>
      </c>
      <c r="P124" s="222"/>
      <c r="R124" s="551"/>
      <c r="S124" s="551"/>
      <c r="T124" s="551"/>
    </row>
    <row r="125" spans="1:20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592"/>
      <c r="I125" s="384">
        <f t="shared" si="148"/>
        <v>0</v>
      </c>
      <c r="J125" s="103"/>
      <c r="K125" s="367"/>
      <c r="L125" s="384">
        <f t="shared" si="149"/>
        <v>0</v>
      </c>
      <c r="M125" s="221"/>
      <c r="N125" s="104"/>
      <c r="O125" s="220">
        <f t="shared" si="150"/>
        <v>0</v>
      </c>
      <c r="P125" s="222"/>
      <c r="R125" s="551"/>
      <c r="S125" s="551"/>
      <c r="T125" s="551"/>
    </row>
    <row r="126" spans="1:20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104"/>
      <c r="F126" s="442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441">
        <f t="shared" si="149"/>
        <v>0</v>
      </c>
      <c r="M126" s="221"/>
      <c r="N126" s="104"/>
      <c r="O126" s="220">
        <f t="shared" si="150"/>
        <v>0</v>
      </c>
      <c r="P126" s="222"/>
      <c r="R126" s="551"/>
      <c r="S126" s="551"/>
      <c r="T126" s="551"/>
    </row>
    <row r="127" spans="1:20" ht="88.5" customHeight="1" x14ac:dyDescent="0.25">
      <c r="A127" s="56">
        <v>2279</v>
      </c>
      <c r="B127" s="97" t="s">
        <v>143</v>
      </c>
      <c r="C127" s="98">
        <f t="shared" si="98"/>
        <v>51</v>
      </c>
      <c r="D127" s="219"/>
      <c r="E127" s="367">
        <v>51</v>
      </c>
      <c r="F127" s="384">
        <f t="shared" si="147"/>
        <v>51</v>
      </c>
      <c r="G127" s="219"/>
      <c r="H127" s="592"/>
      <c r="I127" s="384">
        <f t="shared" si="148"/>
        <v>0</v>
      </c>
      <c r="J127" s="103"/>
      <c r="K127" s="367"/>
      <c r="L127" s="384">
        <f t="shared" si="149"/>
        <v>0</v>
      </c>
      <c r="M127" s="221"/>
      <c r="N127" s="104"/>
      <c r="O127" s="220">
        <f t="shared" si="150"/>
        <v>0</v>
      </c>
      <c r="P127" s="613" t="s">
        <v>582</v>
      </c>
      <c r="R127" s="551"/>
      <c r="S127" s="551"/>
      <c r="T127" s="551"/>
    </row>
    <row r="128" spans="1:20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234">
        <f t="shared" si="151"/>
        <v>0</v>
      </c>
      <c r="F128" s="44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440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  <c r="R128" s="551"/>
      <c r="S128" s="551"/>
      <c r="T128" s="551"/>
    </row>
    <row r="129" spans="1:20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104"/>
      <c r="F129" s="442">
        <f>D129+E129</f>
        <v>0</v>
      </c>
      <c r="G129" s="219"/>
      <c r="H129" s="103"/>
      <c r="I129" s="220">
        <f>G129+H129</f>
        <v>0</v>
      </c>
      <c r="J129" s="103"/>
      <c r="K129" s="104"/>
      <c r="L129" s="441">
        <f>J129+K129</f>
        <v>0</v>
      </c>
      <c r="M129" s="221"/>
      <c r="N129" s="104"/>
      <c r="O129" s="220">
        <f>M129+N129</f>
        <v>0</v>
      </c>
      <c r="P129" s="222"/>
      <c r="R129" s="551"/>
      <c r="S129" s="551"/>
      <c r="T129" s="551"/>
    </row>
    <row r="130" spans="1:20" ht="38.25" customHeight="1" x14ac:dyDescent="0.25">
      <c r="A130" s="75">
        <v>2300</v>
      </c>
      <c r="B130" s="202" t="s">
        <v>146</v>
      </c>
      <c r="C130" s="76">
        <f t="shared" si="98"/>
        <v>18394</v>
      </c>
      <c r="D130" s="203">
        <f>SUM(D131,D136,D140,D141,D144,D151,D159,D160,D163)</f>
        <v>12131</v>
      </c>
      <c r="E130" s="364">
        <f t="shared" ref="E130:F130" si="152">SUM(E131,E136,E140,E141,E144,E151,E159,E160,E163)</f>
        <v>0</v>
      </c>
      <c r="F130" s="386">
        <f t="shared" si="152"/>
        <v>12131</v>
      </c>
      <c r="G130" s="203">
        <f>SUM(G131,G136,G140,G141,G144,G151,G159,G160,G163)</f>
        <v>0</v>
      </c>
      <c r="H130" s="424">
        <f t="shared" ref="H130:I130" si="153">SUM(H131,H136,H140,H141,H144,H151,H159,H160,H163)</f>
        <v>0</v>
      </c>
      <c r="I130" s="386">
        <f t="shared" si="153"/>
        <v>0</v>
      </c>
      <c r="J130" s="84">
        <f>SUM(J131,J136,J140,J141,J144,J151,J159,J160,J163)</f>
        <v>6263</v>
      </c>
      <c r="K130" s="364">
        <f t="shared" ref="K130:L130" si="154">SUM(K131,K136,K140,K141,K144,K151,K159,K160,K163)</f>
        <v>0</v>
      </c>
      <c r="L130" s="386">
        <f t="shared" si="154"/>
        <v>6263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  <c r="R130" s="551"/>
      <c r="S130" s="551"/>
      <c r="T130" s="551"/>
    </row>
    <row r="131" spans="1:20" ht="24" x14ac:dyDescent="0.25">
      <c r="A131" s="335">
        <v>2310</v>
      </c>
      <c r="B131" s="87" t="s">
        <v>147</v>
      </c>
      <c r="C131" s="88">
        <f t="shared" si="98"/>
        <v>3440</v>
      </c>
      <c r="D131" s="233">
        <f t="shared" ref="D131:O131" si="156">SUM(D132:D135)</f>
        <v>3440</v>
      </c>
      <c r="E131" s="370">
        <f t="shared" si="156"/>
        <v>0</v>
      </c>
      <c r="F131" s="404">
        <f t="shared" si="156"/>
        <v>3440</v>
      </c>
      <c r="G131" s="233">
        <f t="shared" si="156"/>
        <v>0</v>
      </c>
      <c r="H131" s="440">
        <f t="shared" si="156"/>
        <v>0</v>
      </c>
      <c r="I131" s="404">
        <f t="shared" si="156"/>
        <v>0</v>
      </c>
      <c r="J131" s="235">
        <f t="shared" si="156"/>
        <v>0</v>
      </c>
      <c r="K131" s="370">
        <f t="shared" si="156"/>
        <v>0</v>
      </c>
      <c r="L131" s="404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  <c r="R131" s="551"/>
      <c r="S131" s="551"/>
      <c r="T131" s="551"/>
    </row>
    <row r="132" spans="1:20" x14ac:dyDescent="0.25">
      <c r="A132" s="56">
        <v>2311</v>
      </c>
      <c r="B132" s="97" t="s">
        <v>148</v>
      </c>
      <c r="C132" s="98">
        <f t="shared" si="98"/>
        <v>660</v>
      </c>
      <c r="D132" s="219">
        <v>660</v>
      </c>
      <c r="E132" s="367"/>
      <c r="F132" s="384">
        <f t="shared" ref="F132:F135" si="157">D132+E132</f>
        <v>660</v>
      </c>
      <c r="G132" s="219"/>
      <c r="H132" s="592"/>
      <c r="I132" s="384">
        <f t="shared" ref="I132:I135" si="158">G132+H132</f>
        <v>0</v>
      </c>
      <c r="J132" s="103"/>
      <c r="K132" s="367"/>
      <c r="L132" s="384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  <c r="R132" s="551"/>
      <c r="S132" s="551"/>
      <c r="T132" s="551"/>
    </row>
    <row r="133" spans="1:20" x14ac:dyDescent="0.25">
      <c r="A133" s="56">
        <v>2312</v>
      </c>
      <c r="B133" s="97" t="s">
        <v>149</v>
      </c>
      <c r="C133" s="98">
        <f t="shared" si="98"/>
        <v>2730</v>
      </c>
      <c r="D133" s="219">
        <v>2730</v>
      </c>
      <c r="E133" s="367"/>
      <c r="F133" s="384">
        <f t="shared" si="157"/>
        <v>2730</v>
      </c>
      <c r="G133" s="219"/>
      <c r="H133" s="592"/>
      <c r="I133" s="384">
        <f t="shared" si="158"/>
        <v>0</v>
      </c>
      <c r="J133" s="103"/>
      <c r="K133" s="367"/>
      <c r="L133" s="384">
        <f t="shared" si="159"/>
        <v>0</v>
      </c>
      <c r="M133" s="221"/>
      <c r="N133" s="104"/>
      <c r="O133" s="220">
        <f t="shared" si="160"/>
        <v>0</v>
      </c>
      <c r="P133" s="222"/>
      <c r="R133" s="551"/>
      <c r="S133" s="551"/>
      <c r="T133" s="551"/>
    </row>
    <row r="134" spans="1:20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104"/>
      <c r="F134" s="442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441">
        <f t="shared" si="159"/>
        <v>0</v>
      </c>
      <c r="M134" s="221"/>
      <c r="N134" s="104"/>
      <c r="O134" s="220">
        <f t="shared" si="160"/>
        <v>0</v>
      </c>
      <c r="P134" s="222"/>
      <c r="R134" s="551"/>
      <c r="S134" s="551"/>
      <c r="T134" s="551"/>
    </row>
    <row r="135" spans="1:20" ht="36" customHeight="1" x14ac:dyDescent="0.25">
      <c r="A135" s="56">
        <v>2314</v>
      </c>
      <c r="B135" s="97" t="s">
        <v>151</v>
      </c>
      <c r="C135" s="98">
        <f t="shared" si="98"/>
        <v>50</v>
      </c>
      <c r="D135" s="219">
        <v>50</v>
      </c>
      <c r="E135" s="367"/>
      <c r="F135" s="384">
        <f t="shared" si="157"/>
        <v>50</v>
      </c>
      <c r="G135" s="219"/>
      <c r="H135" s="592"/>
      <c r="I135" s="384">
        <f t="shared" si="158"/>
        <v>0</v>
      </c>
      <c r="J135" s="103"/>
      <c r="K135" s="367"/>
      <c r="L135" s="384">
        <f t="shared" si="159"/>
        <v>0</v>
      </c>
      <c r="M135" s="221"/>
      <c r="N135" s="104"/>
      <c r="O135" s="220">
        <f t="shared" si="160"/>
        <v>0</v>
      </c>
      <c r="P135" s="222"/>
      <c r="R135" s="551"/>
      <c r="S135" s="551"/>
      <c r="T135" s="551"/>
    </row>
    <row r="136" spans="1:20" x14ac:dyDescent="0.25">
      <c r="A136" s="223">
        <v>2320</v>
      </c>
      <c r="B136" s="97" t="s">
        <v>152</v>
      </c>
      <c r="C136" s="98">
        <f t="shared" si="98"/>
        <v>57</v>
      </c>
      <c r="D136" s="224">
        <f>SUM(D137:D139)</f>
        <v>57</v>
      </c>
      <c r="E136" s="368">
        <f t="shared" ref="E136:F136" si="161">SUM(E137:E139)</f>
        <v>0</v>
      </c>
      <c r="F136" s="384">
        <f t="shared" si="161"/>
        <v>57</v>
      </c>
      <c r="G136" s="224">
        <f>SUM(G137:G139)</f>
        <v>0</v>
      </c>
      <c r="H136" s="441">
        <f t="shared" ref="H136:I136" si="162">SUM(H137:H139)</f>
        <v>0</v>
      </c>
      <c r="I136" s="384">
        <f t="shared" si="162"/>
        <v>0</v>
      </c>
      <c r="J136" s="226">
        <f>SUM(J137:J139)</f>
        <v>0</v>
      </c>
      <c r="K136" s="368">
        <f t="shared" ref="K136:L136" si="163">SUM(K137:K139)</f>
        <v>0</v>
      </c>
      <c r="L136" s="384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  <c r="R136" s="551"/>
      <c r="S136" s="551"/>
      <c r="T136" s="551"/>
    </row>
    <row r="137" spans="1:20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104"/>
      <c r="F137" s="442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441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  <c r="R137" s="551"/>
      <c r="S137" s="551"/>
      <c r="T137" s="551"/>
    </row>
    <row r="138" spans="1:20" x14ac:dyDescent="0.25">
      <c r="A138" s="56">
        <v>2322</v>
      </c>
      <c r="B138" s="97" t="s">
        <v>154</v>
      </c>
      <c r="C138" s="98">
        <f t="shared" si="98"/>
        <v>57</v>
      </c>
      <c r="D138" s="219">
        <v>57</v>
      </c>
      <c r="E138" s="367"/>
      <c r="F138" s="384">
        <f t="shared" si="165"/>
        <v>57</v>
      </c>
      <c r="G138" s="219"/>
      <c r="H138" s="592"/>
      <c r="I138" s="384">
        <f t="shared" si="166"/>
        <v>0</v>
      </c>
      <c r="J138" s="103"/>
      <c r="K138" s="367"/>
      <c r="L138" s="384">
        <f t="shared" si="167"/>
        <v>0</v>
      </c>
      <c r="M138" s="221"/>
      <c r="N138" s="104"/>
      <c r="O138" s="220">
        <f t="shared" si="168"/>
        <v>0</v>
      </c>
      <c r="P138" s="222"/>
      <c r="R138" s="551"/>
      <c r="S138" s="551"/>
      <c r="T138" s="551"/>
    </row>
    <row r="139" spans="1:20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104"/>
      <c r="F139" s="442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441">
        <f t="shared" si="167"/>
        <v>0</v>
      </c>
      <c r="M139" s="221"/>
      <c r="N139" s="104"/>
      <c r="O139" s="220">
        <f t="shared" si="168"/>
        <v>0</v>
      </c>
      <c r="P139" s="222"/>
      <c r="R139" s="551"/>
      <c r="S139" s="551"/>
      <c r="T139" s="551"/>
    </row>
    <row r="140" spans="1:20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104"/>
      <c r="F140" s="442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441">
        <f t="shared" si="167"/>
        <v>0</v>
      </c>
      <c r="M140" s="221"/>
      <c r="N140" s="104"/>
      <c r="O140" s="220">
        <f t="shared" si="168"/>
        <v>0</v>
      </c>
      <c r="P140" s="222"/>
      <c r="R140" s="551"/>
      <c r="S140" s="551"/>
      <c r="T140" s="551"/>
    </row>
    <row r="141" spans="1:20" ht="48" x14ac:dyDescent="0.25">
      <c r="A141" s="223">
        <v>2340</v>
      </c>
      <c r="B141" s="97" t="s">
        <v>157</v>
      </c>
      <c r="C141" s="98">
        <f t="shared" si="98"/>
        <v>150</v>
      </c>
      <c r="D141" s="224">
        <f>SUM(D142:D143)</f>
        <v>150</v>
      </c>
      <c r="E141" s="368">
        <f t="shared" ref="E141:F141" si="169">SUM(E142:E143)</f>
        <v>0</v>
      </c>
      <c r="F141" s="384">
        <f t="shared" si="169"/>
        <v>150</v>
      </c>
      <c r="G141" s="224">
        <f>SUM(G142:G143)</f>
        <v>0</v>
      </c>
      <c r="H141" s="441">
        <f t="shared" ref="H141:I141" si="170">SUM(H142:H143)</f>
        <v>0</v>
      </c>
      <c r="I141" s="384">
        <f t="shared" si="170"/>
        <v>0</v>
      </c>
      <c r="J141" s="226">
        <f>SUM(J142:J143)</f>
        <v>0</v>
      </c>
      <c r="K141" s="368">
        <f t="shared" ref="K141:L141" si="171">SUM(K142:K143)</f>
        <v>0</v>
      </c>
      <c r="L141" s="384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  <c r="R141" s="551"/>
      <c r="S141" s="551"/>
      <c r="T141" s="551"/>
    </row>
    <row r="142" spans="1:20" x14ac:dyDescent="0.25">
      <c r="A142" s="56">
        <v>2341</v>
      </c>
      <c r="B142" s="97" t="s">
        <v>158</v>
      </c>
      <c r="C142" s="98">
        <f t="shared" si="98"/>
        <v>150</v>
      </c>
      <c r="D142" s="219">
        <v>150</v>
      </c>
      <c r="E142" s="367"/>
      <c r="F142" s="384">
        <f t="shared" ref="F142:F143" si="173">D142+E142</f>
        <v>150</v>
      </c>
      <c r="G142" s="219"/>
      <c r="H142" s="592"/>
      <c r="I142" s="384">
        <f t="shared" ref="I142:I143" si="174">G142+H142</f>
        <v>0</v>
      </c>
      <c r="J142" s="103"/>
      <c r="K142" s="367"/>
      <c r="L142" s="384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  <c r="R142" s="551"/>
      <c r="S142" s="551"/>
      <c r="T142" s="551"/>
    </row>
    <row r="143" spans="1:20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104"/>
      <c r="F143" s="442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441">
        <f t="shared" si="175"/>
        <v>0</v>
      </c>
      <c r="M143" s="221"/>
      <c r="N143" s="104"/>
      <c r="O143" s="220">
        <f t="shared" si="176"/>
        <v>0</v>
      </c>
      <c r="P143" s="222"/>
      <c r="R143" s="551"/>
      <c r="S143" s="551"/>
      <c r="T143" s="551"/>
    </row>
    <row r="144" spans="1:20" ht="24" x14ac:dyDescent="0.25">
      <c r="A144" s="209">
        <v>2350</v>
      </c>
      <c r="B144" s="154" t="s">
        <v>160</v>
      </c>
      <c r="C144" s="160">
        <f t="shared" si="98"/>
        <v>3987</v>
      </c>
      <c r="D144" s="210">
        <f>SUM(D145:D150)</f>
        <v>3987</v>
      </c>
      <c r="E144" s="365">
        <f t="shared" ref="E144:F144" si="177">SUM(E145:E150)</f>
        <v>0</v>
      </c>
      <c r="F144" s="403">
        <f t="shared" si="177"/>
        <v>3987</v>
      </c>
      <c r="G144" s="210">
        <f>SUM(G145:G150)</f>
        <v>0</v>
      </c>
      <c r="H144" s="439">
        <f t="shared" ref="H144:I144" si="178">SUM(H145:H150)</f>
        <v>0</v>
      </c>
      <c r="I144" s="403">
        <f t="shared" si="178"/>
        <v>0</v>
      </c>
      <c r="J144" s="212">
        <f>SUM(J145:J150)</f>
        <v>0</v>
      </c>
      <c r="K144" s="365">
        <f t="shared" ref="K144:L144" si="179">SUM(K145:K150)</f>
        <v>0</v>
      </c>
      <c r="L144" s="40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  <c r="R144" s="551"/>
      <c r="S144" s="551"/>
      <c r="T144" s="551"/>
    </row>
    <row r="145" spans="1:20" x14ac:dyDescent="0.25">
      <c r="A145" s="47">
        <v>2351</v>
      </c>
      <c r="B145" s="87" t="s">
        <v>161</v>
      </c>
      <c r="C145" s="88">
        <f t="shared" si="98"/>
        <v>511</v>
      </c>
      <c r="D145" s="215">
        <v>511</v>
      </c>
      <c r="E145" s="366"/>
      <c r="F145" s="404">
        <f t="shared" ref="F145:F150" si="181">D145+E145</f>
        <v>511</v>
      </c>
      <c r="G145" s="215"/>
      <c r="H145" s="594"/>
      <c r="I145" s="404">
        <f t="shared" ref="I145:I150" si="182">G145+H145</f>
        <v>0</v>
      </c>
      <c r="J145" s="93"/>
      <c r="K145" s="366"/>
      <c r="L145" s="404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  <c r="R145" s="551"/>
      <c r="S145" s="551"/>
      <c r="T145" s="551"/>
    </row>
    <row r="146" spans="1:20" x14ac:dyDescent="0.25">
      <c r="A146" s="56">
        <v>2352</v>
      </c>
      <c r="B146" s="97" t="s">
        <v>162</v>
      </c>
      <c r="C146" s="98">
        <f t="shared" si="98"/>
        <v>3476</v>
      </c>
      <c r="D146" s="219">
        <v>3476</v>
      </c>
      <c r="E146" s="367"/>
      <c r="F146" s="384">
        <f t="shared" si="181"/>
        <v>3476</v>
      </c>
      <c r="G146" s="219"/>
      <c r="H146" s="592"/>
      <c r="I146" s="384">
        <f t="shared" si="182"/>
        <v>0</v>
      </c>
      <c r="J146" s="103"/>
      <c r="K146" s="367"/>
      <c r="L146" s="384">
        <f t="shared" si="183"/>
        <v>0</v>
      </c>
      <c r="M146" s="221"/>
      <c r="N146" s="104"/>
      <c r="O146" s="220">
        <f t="shared" si="184"/>
        <v>0</v>
      </c>
      <c r="P146" s="222"/>
      <c r="R146" s="551"/>
      <c r="S146" s="551"/>
      <c r="T146" s="551"/>
    </row>
    <row r="147" spans="1:20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104"/>
      <c r="F147" s="442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441">
        <f t="shared" si="183"/>
        <v>0</v>
      </c>
      <c r="M147" s="221"/>
      <c r="N147" s="104"/>
      <c r="O147" s="220">
        <f t="shared" si="184"/>
        <v>0</v>
      </c>
      <c r="P147" s="222"/>
      <c r="R147" s="551"/>
      <c r="S147" s="551"/>
      <c r="T147" s="551"/>
    </row>
    <row r="148" spans="1:20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104"/>
      <c r="F148" s="442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441">
        <f t="shared" si="183"/>
        <v>0</v>
      </c>
      <c r="M148" s="221"/>
      <c r="N148" s="104"/>
      <c r="O148" s="220">
        <f t="shared" si="184"/>
        <v>0</v>
      </c>
      <c r="P148" s="222"/>
      <c r="R148" s="551"/>
      <c r="S148" s="551"/>
      <c r="T148" s="551"/>
    </row>
    <row r="149" spans="1:20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/>
      <c r="E149" s="104"/>
      <c r="F149" s="442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441">
        <f t="shared" si="183"/>
        <v>0</v>
      </c>
      <c r="M149" s="221"/>
      <c r="N149" s="104"/>
      <c r="O149" s="220">
        <f t="shared" si="184"/>
        <v>0</v>
      </c>
      <c r="P149" s="222"/>
      <c r="R149" s="551"/>
      <c r="S149" s="551"/>
      <c r="T149" s="551"/>
    </row>
    <row r="150" spans="1:20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104"/>
      <c r="F150" s="442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441">
        <f t="shared" si="183"/>
        <v>0</v>
      </c>
      <c r="M150" s="221"/>
      <c r="N150" s="104"/>
      <c r="O150" s="220">
        <f t="shared" si="184"/>
        <v>0</v>
      </c>
      <c r="P150" s="222"/>
      <c r="R150" s="551"/>
      <c r="S150" s="551"/>
      <c r="T150" s="551"/>
    </row>
    <row r="151" spans="1:20" ht="24.75" customHeight="1" x14ac:dyDescent="0.25">
      <c r="A151" s="223">
        <v>2360</v>
      </c>
      <c r="B151" s="97" t="s">
        <v>167</v>
      </c>
      <c r="C151" s="98">
        <f t="shared" si="185"/>
        <v>7197</v>
      </c>
      <c r="D151" s="224">
        <f>SUM(D152:D158)</f>
        <v>934</v>
      </c>
      <c r="E151" s="368">
        <f t="shared" ref="E151:F151" si="186">SUM(E152:E158)</f>
        <v>0</v>
      </c>
      <c r="F151" s="384">
        <f t="shared" si="186"/>
        <v>934</v>
      </c>
      <c r="G151" s="224">
        <f>SUM(G152:G158)</f>
        <v>0</v>
      </c>
      <c r="H151" s="441">
        <f t="shared" ref="H151:I151" si="187">SUM(H152:H158)</f>
        <v>0</v>
      </c>
      <c r="I151" s="384">
        <f t="shared" si="187"/>
        <v>0</v>
      </c>
      <c r="J151" s="226">
        <f>SUM(J152:J158)</f>
        <v>6263</v>
      </c>
      <c r="K151" s="368">
        <f t="shared" ref="K151:L151" si="188">SUM(K152:K158)</f>
        <v>0</v>
      </c>
      <c r="L151" s="384">
        <f t="shared" si="188"/>
        <v>6263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  <c r="R151" s="551"/>
      <c r="S151" s="551"/>
      <c r="T151" s="551"/>
    </row>
    <row r="152" spans="1:20" x14ac:dyDescent="0.25">
      <c r="A152" s="55">
        <v>2361</v>
      </c>
      <c r="B152" s="97" t="s">
        <v>168</v>
      </c>
      <c r="C152" s="98">
        <f t="shared" si="185"/>
        <v>584</v>
      </c>
      <c r="D152" s="219">
        <v>584</v>
      </c>
      <c r="E152" s="367"/>
      <c r="F152" s="384">
        <f t="shared" ref="F152:F159" si="190">D152+E152</f>
        <v>584</v>
      </c>
      <c r="G152" s="219"/>
      <c r="H152" s="592"/>
      <c r="I152" s="384">
        <f t="shared" ref="I152:I159" si="191">G152+H152</f>
        <v>0</v>
      </c>
      <c r="J152" s="103"/>
      <c r="K152" s="367"/>
      <c r="L152" s="384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  <c r="R152" s="551"/>
      <c r="S152" s="551"/>
      <c r="T152" s="551"/>
    </row>
    <row r="153" spans="1:20" ht="24" x14ac:dyDescent="0.25">
      <c r="A153" s="55">
        <v>2362</v>
      </c>
      <c r="B153" s="97" t="s">
        <v>169</v>
      </c>
      <c r="C153" s="98">
        <f t="shared" si="185"/>
        <v>350</v>
      </c>
      <c r="D153" s="219">
        <v>350</v>
      </c>
      <c r="E153" s="367"/>
      <c r="F153" s="384">
        <f t="shared" si="190"/>
        <v>350</v>
      </c>
      <c r="G153" s="219"/>
      <c r="H153" s="592"/>
      <c r="I153" s="384">
        <f t="shared" si="191"/>
        <v>0</v>
      </c>
      <c r="J153" s="103"/>
      <c r="K153" s="367"/>
      <c r="L153" s="384">
        <f t="shared" si="192"/>
        <v>0</v>
      </c>
      <c r="M153" s="221"/>
      <c r="N153" s="104"/>
      <c r="O153" s="220">
        <f t="shared" si="193"/>
        <v>0</v>
      </c>
      <c r="P153" s="222"/>
      <c r="R153" s="551"/>
      <c r="S153" s="551"/>
      <c r="T153" s="551"/>
    </row>
    <row r="154" spans="1:20" x14ac:dyDescent="0.25">
      <c r="A154" s="55">
        <v>2363</v>
      </c>
      <c r="B154" s="97" t="s">
        <v>170</v>
      </c>
      <c r="C154" s="98">
        <f t="shared" si="185"/>
        <v>6263</v>
      </c>
      <c r="D154" s="219"/>
      <c r="E154" s="367"/>
      <c r="F154" s="384">
        <f t="shared" si="190"/>
        <v>0</v>
      </c>
      <c r="G154" s="219"/>
      <c r="H154" s="592"/>
      <c r="I154" s="384">
        <f t="shared" si="191"/>
        <v>0</v>
      </c>
      <c r="J154" s="103">
        <v>6263</v>
      </c>
      <c r="K154" s="367"/>
      <c r="L154" s="384">
        <f t="shared" si="192"/>
        <v>6263</v>
      </c>
      <c r="M154" s="221"/>
      <c r="N154" s="104"/>
      <c r="O154" s="220">
        <f t="shared" si="193"/>
        <v>0</v>
      </c>
      <c r="P154" s="222"/>
      <c r="R154" s="551"/>
      <c r="S154" s="551"/>
      <c r="T154" s="551"/>
    </row>
    <row r="155" spans="1:20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104"/>
      <c r="F155" s="442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441">
        <f t="shared" si="192"/>
        <v>0</v>
      </c>
      <c r="M155" s="221"/>
      <c r="N155" s="104"/>
      <c r="O155" s="220">
        <f t="shared" si="193"/>
        <v>0</v>
      </c>
      <c r="P155" s="222"/>
      <c r="R155" s="551"/>
      <c r="S155" s="551"/>
      <c r="T155" s="551"/>
    </row>
    <row r="156" spans="1:20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104"/>
      <c r="F156" s="442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441">
        <f t="shared" si="192"/>
        <v>0</v>
      </c>
      <c r="M156" s="221"/>
      <c r="N156" s="104"/>
      <c r="O156" s="220">
        <f t="shared" si="193"/>
        <v>0</v>
      </c>
      <c r="P156" s="222"/>
      <c r="R156" s="551"/>
      <c r="S156" s="551"/>
      <c r="T156" s="551"/>
    </row>
    <row r="157" spans="1:20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104"/>
      <c r="F157" s="442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441">
        <f t="shared" si="192"/>
        <v>0</v>
      </c>
      <c r="M157" s="221"/>
      <c r="N157" s="104"/>
      <c r="O157" s="220">
        <f t="shared" si="193"/>
        <v>0</v>
      </c>
      <c r="P157" s="222"/>
      <c r="R157" s="551"/>
      <c r="S157" s="551"/>
      <c r="T157" s="551"/>
    </row>
    <row r="158" spans="1:20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104"/>
      <c r="F158" s="442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441">
        <f t="shared" si="192"/>
        <v>0</v>
      </c>
      <c r="M158" s="221"/>
      <c r="N158" s="104"/>
      <c r="O158" s="220">
        <f t="shared" si="193"/>
        <v>0</v>
      </c>
      <c r="P158" s="222"/>
      <c r="R158" s="551"/>
      <c r="S158" s="551"/>
      <c r="T158" s="551"/>
    </row>
    <row r="159" spans="1:20" x14ac:dyDescent="0.25">
      <c r="A159" s="209">
        <v>2370</v>
      </c>
      <c r="B159" s="154" t="s">
        <v>175</v>
      </c>
      <c r="C159" s="160">
        <f t="shared" si="185"/>
        <v>3513</v>
      </c>
      <c r="D159" s="227">
        <v>3513</v>
      </c>
      <c r="E159" s="369"/>
      <c r="F159" s="403">
        <f t="shared" si="190"/>
        <v>3513</v>
      </c>
      <c r="G159" s="227"/>
      <c r="H159" s="593"/>
      <c r="I159" s="403">
        <f t="shared" si="191"/>
        <v>0</v>
      </c>
      <c r="J159" s="229"/>
      <c r="K159" s="369"/>
      <c r="L159" s="403">
        <f t="shared" si="192"/>
        <v>0</v>
      </c>
      <c r="M159" s="230"/>
      <c r="N159" s="228"/>
      <c r="O159" s="213">
        <f t="shared" si="193"/>
        <v>0</v>
      </c>
      <c r="P159" s="214"/>
      <c r="R159" s="551"/>
      <c r="S159" s="551"/>
      <c r="T159" s="551"/>
    </row>
    <row r="160" spans="1:20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211">
        <f t="shared" ref="E160:F160" si="194">SUM(E161:E162)</f>
        <v>0</v>
      </c>
      <c r="F160" s="44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439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  <c r="R160" s="551"/>
      <c r="S160" s="551"/>
      <c r="T160" s="551"/>
    </row>
    <row r="161" spans="1:20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94"/>
      <c r="F161" s="44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440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  <c r="R161" s="551"/>
      <c r="S161" s="551"/>
      <c r="T161" s="551"/>
    </row>
    <row r="162" spans="1:20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104"/>
      <c r="F162" s="442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441">
        <f t="shared" si="200"/>
        <v>0</v>
      </c>
      <c r="M162" s="221"/>
      <c r="N162" s="104"/>
      <c r="O162" s="220">
        <f t="shared" si="201"/>
        <v>0</v>
      </c>
      <c r="P162" s="222"/>
      <c r="R162" s="551"/>
      <c r="S162" s="551"/>
      <c r="T162" s="551"/>
    </row>
    <row r="163" spans="1:20" x14ac:dyDescent="0.25">
      <c r="A163" s="209">
        <v>2390</v>
      </c>
      <c r="B163" s="154" t="s">
        <v>179</v>
      </c>
      <c r="C163" s="160">
        <f t="shared" si="185"/>
        <v>50</v>
      </c>
      <c r="D163" s="227">
        <v>50</v>
      </c>
      <c r="E163" s="369"/>
      <c r="F163" s="403">
        <f t="shared" si="198"/>
        <v>50</v>
      </c>
      <c r="G163" s="227"/>
      <c r="H163" s="593"/>
      <c r="I163" s="403">
        <f t="shared" si="199"/>
        <v>0</v>
      </c>
      <c r="J163" s="229"/>
      <c r="K163" s="369"/>
      <c r="L163" s="403">
        <f t="shared" si="200"/>
        <v>0</v>
      </c>
      <c r="M163" s="230"/>
      <c r="N163" s="228"/>
      <c r="O163" s="213">
        <f t="shared" si="201"/>
        <v>0</v>
      </c>
      <c r="P163" s="214"/>
      <c r="R163" s="551"/>
      <c r="S163" s="551"/>
      <c r="T163" s="551"/>
    </row>
    <row r="164" spans="1:20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242"/>
      <c r="F164" s="438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424">
        <f t="shared" si="200"/>
        <v>0</v>
      </c>
      <c r="M164" s="244"/>
      <c r="N164" s="242"/>
      <c r="O164" s="204">
        <f t="shared" si="201"/>
        <v>0</v>
      </c>
      <c r="P164" s="231"/>
      <c r="R164" s="551"/>
      <c r="S164" s="551"/>
      <c r="T164" s="551"/>
    </row>
    <row r="165" spans="1:20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85">
        <f t="shared" ref="E165:O165" si="202">SUM(E166,E171)</f>
        <v>0</v>
      </c>
      <c r="F165" s="438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42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  <c r="R165" s="551"/>
      <c r="S165" s="551"/>
      <c r="T165" s="551"/>
    </row>
    <row r="166" spans="1:20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234">
        <f t="shared" ref="E166:O166" si="203">SUM(E167:E170)</f>
        <v>0</v>
      </c>
      <c r="F166" s="44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440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  <c r="R166" s="551"/>
      <c r="S166" s="551"/>
      <c r="T166" s="551"/>
    </row>
    <row r="167" spans="1:20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104"/>
      <c r="F167" s="442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441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  <c r="R167" s="551"/>
      <c r="S167" s="551"/>
      <c r="T167" s="551"/>
    </row>
    <row r="168" spans="1:20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104"/>
      <c r="F168" s="442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441">
        <f t="shared" si="206"/>
        <v>0</v>
      </c>
      <c r="M168" s="221"/>
      <c r="N168" s="104"/>
      <c r="O168" s="220">
        <f t="shared" si="207"/>
        <v>0</v>
      </c>
      <c r="P168" s="222"/>
      <c r="R168" s="551"/>
      <c r="S168" s="551"/>
      <c r="T168" s="551"/>
    </row>
    <row r="169" spans="1:20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104"/>
      <c r="F169" s="442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441">
        <f t="shared" si="206"/>
        <v>0</v>
      </c>
      <c r="M169" s="221"/>
      <c r="N169" s="104"/>
      <c r="O169" s="220">
        <f t="shared" si="207"/>
        <v>0</v>
      </c>
      <c r="P169" s="222"/>
      <c r="R169" s="551"/>
      <c r="S169" s="551"/>
      <c r="T169" s="551"/>
    </row>
    <row r="170" spans="1:20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104"/>
      <c r="F170" s="442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441">
        <f t="shared" si="206"/>
        <v>0</v>
      </c>
      <c r="M170" s="221"/>
      <c r="N170" s="104"/>
      <c r="O170" s="220">
        <f t="shared" si="207"/>
        <v>0</v>
      </c>
      <c r="P170" s="222"/>
      <c r="R170" s="551"/>
      <c r="S170" s="551"/>
      <c r="T170" s="551"/>
    </row>
    <row r="171" spans="1:20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104"/>
      <c r="F171" s="442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441">
        <f t="shared" si="206"/>
        <v>0</v>
      </c>
      <c r="M171" s="221"/>
      <c r="N171" s="104"/>
      <c r="O171" s="220">
        <f t="shared" si="207"/>
        <v>0</v>
      </c>
      <c r="P171" s="222"/>
      <c r="R171" s="551"/>
      <c r="S171" s="551"/>
      <c r="T171" s="551"/>
    </row>
    <row r="172" spans="1:20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50"/>
      <c r="F172" s="558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417">
        <f t="shared" si="206"/>
        <v>0</v>
      </c>
      <c r="M172" s="53"/>
      <c r="N172" s="50"/>
      <c r="O172" s="52">
        <f t="shared" si="207"/>
        <v>0</v>
      </c>
      <c r="P172" s="54"/>
      <c r="R172" s="551"/>
      <c r="S172" s="551"/>
      <c r="T172" s="551"/>
    </row>
    <row r="173" spans="1:20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198">
        <f t="shared" ref="E173:F173" si="208">SUM(E174,E184)</f>
        <v>0</v>
      </c>
      <c r="F173" s="437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445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  <c r="R173" s="551"/>
      <c r="S173" s="551"/>
      <c r="T173" s="551"/>
    </row>
    <row r="174" spans="1:20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85">
        <f t="shared" ref="E174:O174" si="212">SUM(E175,E179)</f>
        <v>0</v>
      </c>
      <c r="F174" s="438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42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  <c r="R174" s="551"/>
      <c r="S174" s="551"/>
      <c r="T174" s="551"/>
    </row>
    <row r="175" spans="1:20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234">
        <f t="shared" ref="E175:F175" si="213">SUM(E176:E178)</f>
        <v>0</v>
      </c>
      <c r="F175" s="44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440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  <c r="R175" s="551"/>
      <c r="S175" s="551"/>
      <c r="T175" s="551"/>
    </row>
    <row r="176" spans="1:20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104"/>
      <c r="F176" s="442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441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  <c r="R176" s="551"/>
      <c r="S176" s="551"/>
      <c r="T176" s="551"/>
    </row>
    <row r="177" spans="1:20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104"/>
      <c r="F177" s="442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441">
        <f t="shared" si="219"/>
        <v>0</v>
      </c>
      <c r="M177" s="221"/>
      <c r="N177" s="104"/>
      <c r="O177" s="220">
        <f t="shared" si="220"/>
        <v>0</v>
      </c>
      <c r="P177" s="222"/>
      <c r="R177" s="551"/>
      <c r="S177" s="551"/>
      <c r="T177" s="551"/>
    </row>
    <row r="178" spans="1:20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104"/>
      <c r="F178" s="442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441">
        <f t="shared" si="219"/>
        <v>0</v>
      </c>
      <c r="M178" s="221"/>
      <c r="N178" s="104"/>
      <c r="O178" s="220">
        <f t="shared" si="220"/>
        <v>0</v>
      </c>
      <c r="P178" s="222"/>
      <c r="R178" s="551"/>
      <c r="S178" s="551"/>
      <c r="T178" s="551"/>
    </row>
    <row r="179" spans="1:20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234">
        <f t="shared" ref="E179:O179" si="221">SUM(E180:E183)</f>
        <v>0</v>
      </c>
      <c r="F179" s="44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440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  <c r="R179" s="551"/>
      <c r="S179" s="551"/>
      <c r="T179" s="551"/>
    </row>
    <row r="180" spans="1:20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104"/>
      <c r="F180" s="442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441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  <c r="R180" s="551"/>
      <c r="S180" s="551"/>
      <c r="T180" s="551"/>
    </row>
    <row r="181" spans="1:20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104"/>
      <c r="F181" s="442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441">
        <f t="shared" si="224"/>
        <v>0</v>
      </c>
      <c r="M181" s="221"/>
      <c r="N181" s="104"/>
      <c r="O181" s="220">
        <f t="shared" si="225"/>
        <v>0</v>
      </c>
      <c r="P181" s="222"/>
      <c r="R181" s="551"/>
      <c r="S181" s="551"/>
      <c r="T181" s="551"/>
    </row>
    <row r="182" spans="1:20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104"/>
      <c r="F182" s="442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441">
        <f t="shared" si="224"/>
        <v>0</v>
      </c>
      <c r="M182" s="221"/>
      <c r="N182" s="104"/>
      <c r="O182" s="220">
        <f t="shared" si="225"/>
        <v>0</v>
      </c>
      <c r="P182" s="222"/>
      <c r="R182" s="551"/>
      <c r="S182" s="551"/>
      <c r="T182" s="551"/>
    </row>
    <row r="183" spans="1:20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256"/>
      <c r="F183" s="609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446">
        <f t="shared" si="224"/>
        <v>0</v>
      </c>
      <c r="M183" s="258"/>
      <c r="N183" s="256"/>
      <c r="O183" s="252">
        <f t="shared" si="225"/>
        <v>0</v>
      </c>
      <c r="P183" s="253"/>
      <c r="R183" s="551"/>
      <c r="S183" s="551"/>
      <c r="T183" s="551"/>
    </row>
    <row r="184" spans="1:20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206">
        <f t="shared" ref="E184:O184" si="226">SUM(E185:E186)</f>
        <v>0</v>
      </c>
      <c r="F184" s="448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44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  <c r="R184" s="551"/>
      <c r="S184" s="551"/>
      <c r="T184" s="551"/>
    </row>
    <row r="185" spans="1:20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228"/>
      <c r="F185" s="44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439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  <c r="R185" s="551"/>
      <c r="S185" s="551"/>
      <c r="T185" s="551"/>
    </row>
    <row r="186" spans="1:20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94"/>
      <c r="F186" s="44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440">
        <f t="shared" si="229"/>
        <v>0</v>
      </c>
      <c r="M186" s="217"/>
      <c r="N186" s="94"/>
      <c r="O186" s="216">
        <f t="shared" si="230"/>
        <v>0</v>
      </c>
      <c r="P186" s="218"/>
      <c r="R186" s="551"/>
      <c r="S186" s="551"/>
      <c r="T186" s="551"/>
    </row>
    <row r="187" spans="1:20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198">
        <f t="shared" ref="E187:F187" si="231">SUM(E188,E191)</f>
        <v>0</v>
      </c>
      <c r="F187" s="437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445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  <c r="R187" s="551"/>
      <c r="S187" s="551"/>
      <c r="T187" s="551"/>
    </row>
    <row r="188" spans="1:20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85">
        <f t="shared" ref="E188:F188" si="235">SUM(E189,E190)</f>
        <v>0</v>
      </c>
      <c r="F188" s="438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42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  <c r="R188" s="551"/>
      <c r="S188" s="551"/>
      <c r="T188" s="551"/>
    </row>
    <row r="189" spans="1:20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94"/>
      <c r="F189" s="44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440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  <c r="R189" s="551"/>
      <c r="S189" s="551"/>
      <c r="T189" s="551"/>
    </row>
    <row r="190" spans="1:20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104"/>
      <c r="F190" s="442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441">
        <f t="shared" si="241"/>
        <v>0</v>
      </c>
      <c r="M190" s="221"/>
      <c r="N190" s="104"/>
      <c r="O190" s="220">
        <f t="shared" si="242"/>
        <v>0</v>
      </c>
      <c r="P190" s="222"/>
      <c r="R190" s="551"/>
      <c r="S190" s="551"/>
      <c r="T190" s="551"/>
    </row>
    <row r="191" spans="1:20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85">
        <f t="shared" ref="E191:F191" si="243">SUM(E192)</f>
        <v>0</v>
      </c>
      <c r="F191" s="438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42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  <c r="R191" s="551"/>
      <c r="S191" s="551"/>
      <c r="T191" s="551"/>
    </row>
    <row r="192" spans="1:20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234">
        <f t="shared" ref="E192:F192" si="247">SUM(E193:E193)</f>
        <v>0</v>
      </c>
      <c r="F192" s="44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440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  <c r="R192" s="551"/>
      <c r="S192" s="551"/>
      <c r="T192" s="551"/>
    </row>
    <row r="193" spans="1:20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104"/>
      <c r="F193" s="442">
        <f>D193+E193</f>
        <v>0</v>
      </c>
      <c r="G193" s="219"/>
      <c r="H193" s="103"/>
      <c r="I193" s="220">
        <f>G193+H193</f>
        <v>0</v>
      </c>
      <c r="J193" s="103"/>
      <c r="K193" s="104"/>
      <c r="L193" s="441">
        <f>J193+K193</f>
        <v>0</v>
      </c>
      <c r="M193" s="221"/>
      <c r="N193" s="104"/>
      <c r="O193" s="220">
        <f>M193+N193</f>
        <v>0</v>
      </c>
      <c r="P193" s="222"/>
      <c r="R193" s="551"/>
      <c r="S193" s="551"/>
      <c r="T193" s="551"/>
    </row>
    <row r="194" spans="1:20" s="27" customFormat="1" ht="24" x14ac:dyDescent="0.25">
      <c r="A194" s="264"/>
      <c r="B194" s="21" t="s">
        <v>210</v>
      </c>
      <c r="C194" s="189">
        <f t="shared" si="185"/>
        <v>1960</v>
      </c>
      <c r="D194" s="190">
        <f>SUM(D195,D230,D269)</f>
        <v>1960</v>
      </c>
      <c r="E194" s="362">
        <f t="shared" ref="E194:F194" si="251">SUM(E195,E230,E269)</f>
        <v>0</v>
      </c>
      <c r="F194" s="401">
        <f t="shared" si="251"/>
        <v>1960</v>
      </c>
      <c r="G194" s="190">
        <f>SUM(G195,G230,G269)</f>
        <v>0</v>
      </c>
      <c r="H194" s="551">
        <f t="shared" ref="H194:I194" si="252">SUM(H195,H230,H269)</f>
        <v>0</v>
      </c>
      <c r="I194" s="401">
        <f t="shared" si="252"/>
        <v>0</v>
      </c>
      <c r="J194" s="192">
        <f>SUM(J195,J230,J269)</f>
        <v>0</v>
      </c>
      <c r="K194" s="362">
        <f t="shared" ref="K194:L194" si="253">SUM(K195,K230,K269)</f>
        <v>0</v>
      </c>
      <c r="L194" s="401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  <c r="R194" s="551"/>
      <c r="S194" s="551"/>
      <c r="T194" s="551"/>
    </row>
    <row r="195" spans="1:20" x14ac:dyDescent="0.25">
      <c r="A195" s="195">
        <v>5000</v>
      </c>
      <c r="B195" s="195" t="s">
        <v>211</v>
      </c>
      <c r="C195" s="196">
        <f t="shared" si="185"/>
        <v>1960</v>
      </c>
      <c r="D195" s="197">
        <f>D196+D204</f>
        <v>1960</v>
      </c>
      <c r="E195" s="363">
        <f t="shared" ref="E195:F195" si="255">E196+E204</f>
        <v>0</v>
      </c>
      <c r="F195" s="402">
        <f t="shared" si="255"/>
        <v>1960</v>
      </c>
      <c r="G195" s="197">
        <f>G196+G204</f>
        <v>0</v>
      </c>
      <c r="H195" s="445">
        <f t="shared" ref="H195:I195" si="256">H196+H204</f>
        <v>0</v>
      </c>
      <c r="I195" s="402">
        <f t="shared" si="256"/>
        <v>0</v>
      </c>
      <c r="J195" s="199">
        <f>J196+J204</f>
        <v>0</v>
      </c>
      <c r="K195" s="363">
        <f t="shared" ref="K195:L195" si="257">K196+K204</f>
        <v>0</v>
      </c>
      <c r="L195" s="402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  <c r="R195" s="551"/>
      <c r="S195" s="551"/>
      <c r="T195" s="551"/>
    </row>
    <row r="196" spans="1:20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85">
        <f t="shared" ref="E196:F196" si="259">E197+E198+E201+E202+E203</f>
        <v>0</v>
      </c>
      <c r="F196" s="438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42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  <c r="R196" s="551"/>
      <c r="S196" s="551"/>
      <c r="T196" s="551"/>
    </row>
    <row r="197" spans="1:20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94"/>
      <c r="F197" s="444">
        <f>D197+E197</f>
        <v>0</v>
      </c>
      <c r="G197" s="215"/>
      <c r="H197" s="93"/>
      <c r="I197" s="216">
        <f>G197+H197</f>
        <v>0</v>
      </c>
      <c r="J197" s="93"/>
      <c r="K197" s="94"/>
      <c r="L197" s="440">
        <f>J197+K197</f>
        <v>0</v>
      </c>
      <c r="M197" s="217"/>
      <c r="N197" s="94"/>
      <c r="O197" s="216">
        <f>M197+N197</f>
        <v>0</v>
      </c>
      <c r="P197" s="218"/>
      <c r="R197" s="551"/>
      <c r="S197" s="551"/>
      <c r="T197" s="551"/>
    </row>
    <row r="198" spans="1:20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225">
        <f t="shared" ref="E198:F198" si="263">E199+E200</f>
        <v>0</v>
      </c>
      <c r="F198" s="442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441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  <c r="R198" s="551"/>
      <c r="S198" s="551"/>
      <c r="T198" s="551"/>
    </row>
    <row r="199" spans="1:20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104"/>
      <c r="F199" s="442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441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  <c r="R199" s="551"/>
      <c r="S199" s="551"/>
      <c r="T199" s="551"/>
    </row>
    <row r="200" spans="1:20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104"/>
      <c r="F200" s="442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441">
        <f t="shared" si="269"/>
        <v>0</v>
      </c>
      <c r="M200" s="221"/>
      <c r="N200" s="104"/>
      <c r="O200" s="220">
        <f t="shared" si="270"/>
        <v>0</v>
      </c>
      <c r="P200" s="222"/>
      <c r="R200" s="551"/>
      <c r="S200" s="551"/>
      <c r="T200" s="551"/>
    </row>
    <row r="201" spans="1:20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104"/>
      <c r="F201" s="442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441">
        <f t="shared" si="269"/>
        <v>0</v>
      </c>
      <c r="M201" s="221"/>
      <c r="N201" s="104"/>
      <c r="O201" s="220">
        <f t="shared" si="270"/>
        <v>0</v>
      </c>
      <c r="P201" s="222"/>
      <c r="R201" s="551"/>
      <c r="S201" s="551"/>
      <c r="T201" s="551"/>
    </row>
    <row r="202" spans="1:20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104"/>
      <c r="F202" s="442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441">
        <f t="shared" si="269"/>
        <v>0</v>
      </c>
      <c r="M202" s="221"/>
      <c r="N202" s="104"/>
      <c r="O202" s="220">
        <f t="shared" si="270"/>
        <v>0</v>
      </c>
      <c r="P202" s="222"/>
      <c r="R202" s="551"/>
      <c r="S202" s="551"/>
      <c r="T202" s="551"/>
    </row>
    <row r="203" spans="1:20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104"/>
      <c r="F203" s="442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441">
        <f t="shared" si="269"/>
        <v>0</v>
      </c>
      <c r="M203" s="221"/>
      <c r="N203" s="104"/>
      <c r="O203" s="220">
        <f t="shared" si="270"/>
        <v>0</v>
      </c>
      <c r="P203" s="222"/>
      <c r="R203" s="551"/>
      <c r="S203" s="551"/>
      <c r="T203" s="551"/>
    </row>
    <row r="204" spans="1:20" x14ac:dyDescent="0.25">
      <c r="A204" s="75">
        <v>5200</v>
      </c>
      <c r="B204" s="202" t="s">
        <v>220</v>
      </c>
      <c r="C204" s="76">
        <f t="shared" si="185"/>
        <v>1960</v>
      </c>
      <c r="D204" s="203">
        <f>D205+D215+D216+D225+D226+D227+D229</f>
        <v>1960</v>
      </c>
      <c r="E204" s="364">
        <f t="shared" ref="E204:F204" si="271">E205+E215+E216+E225+E226+E227+E229</f>
        <v>0</v>
      </c>
      <c r="F204" s="386">
        <f t="shared" si="271"/>
        <v>1960</v>
      </c>
      <c r="G204" s="203">
        <f>G205+G215+G216+G225+G226+G227+G229</f>
        <v>0</v>
      </c>
      <c r="H204" s="424">
        <f t="shared" ref="H204:I204" si="272">H205+H215+H216+H225+H226+H227+H229</f>
        <v>0</v>
      </c>
      <c r="I204" s="386">
        <f t="shared" si="272"/>
        <v>0</v>
      </c>
      <c r="J204" s="84">
        <f>J205+J215+J216+J225+J226+J227+J229</f>
        <v>0</v>
      </c>
      <c r="K204" s="364">
        <f t="shared" ref="K204:L204" si="273">K205+K215+K216+K225+K226+K227+K229</f>
        <v>0</v>
      </c>
      <c r="L204" s="386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  <c r="R204" s="551"/>
      <c r="S204" s="551"/>
      <c r="T204" s="551"/>
    </row>
    <row r="205" spans="1:20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211">
        <f t="shared" ref="E205:F205" si="275">SUM(E206:E214)</f>
        <v>0</v>
      </c>
      <c r="F205" s="44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439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  <c r="R205" s="551"/>
      <c r="S205" s="551"/>
      <c r="T205" s="551"/>
    </row>
    <row r="206" spans="1:20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94"/>
      <c r="F206" s="44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440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  <c r="R206" s="551"/>
      <c r="S206" s="551"/>
      <c r="T206" s="551"/>
    </row>
    <row r="207" spans="1:20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104"/>
      <c r="F207" s="442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441">
        <f t="shared" si="281"/>
        <v>0</v>
      </c>
      <c r="M207" s="221"/>
      <c r="N207" s="104"/>
      <c r="O207" s="220">
        <f t="shared" si="282"/>
        <v>0</v>
      </c>
      <c r="P207" s="222"/>
      <c r="R207" s="551"/>
      <c r="S207" s="551"/>
      <c r="T207" s="551"/>
    </row>
    <row r="208" spans="1:20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104"/>
      <c r="F208" s="442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441">
        <f t="shared" si="281"/>
        <v>0</v>
      </c>
      <c r="M208" s="221"/>
      <c r="N208" s="104"/>
      <c r="O208" s="220">
        <f t="shared" si="282"/>
        <v>0</v>
      </c>
      <c r="P208" s="222"/>
      <c r="R208" s="551"/>
      <c r="S208" s="551"/>
      <c r="T208" s="551"/>
    </row>
    <row r="209" spans="1:20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104"/>
      <c r="F209" s="442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441">
        <f t="shared" si="281"/>
        <v>0</v>
      </c>
      <c r="M209" s="221"/>
      <c r="N209" s="104"/>
      <c r="O209" s="220">
        <f t="shared" si="282"/>
        <v>0</v>
      </c>
      <c r="P209" s="222"/>
      <c r="R209" s="551"/>
      <c r="S209" s="551"/>
      <c r="T209" s="551"/>
    </row>
    <row r="210" spans="1:20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104"/>
      <c r="F210" s="442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441">
        <f t="shared" si="281"/>
        <v>0</v>
      </c>
      <c r="M210" s="221"/>
      <c r="N210" s="104"/>
      <c r="O210" s="220">
        <f t="shared" si="282"/>
        <v>0</v>
      </c>
      <c r="P210" s="222"/>
      <c r="R210" s="551"/>
      <c r="S210" s="551"/>
      <c r="T210" s="551"/>
    </row>
    <row r="211" spans="1:20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104"/>
      <c r="F211" s="442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441">
        <f t="shared" si="281"/>
        <v>0</v>
      </c>
      <c r="M211" s="221"/>
      <c r="N211" s="104"/>
      <c r="O211" s="220">
        <f t="shared" si="282"/>
        <v>0</v>
      </c>
      <c r="P211" s="222"/>
      <c r="R211" s="551"/>
      <c r="S211" s="551"/>
      <c r="T211" s="551"/>
    </row>
    <row r="212" spans="1:20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104"/>
      <c r="F212" s="442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441">
        <f t="shared" si="281"/>
        <v>0</v>
      </c>
      <c r="M212" s="221"/>
      <c r="N212" s="104"/>
      <c r="O212" s="220">
        <f t="shared" si="282"/>
        <v>0</v>
      </c>
      <c r="P212" s="222"/>
      <c r="R212" s="551"/>
      <c r="S212" s="551"/>
      <c r="T212" s="551"/>
    </row>
    <row r="213" spans="1:20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104"/>
      <c r="F213" s="442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441">
        <f t="shared" si="281"/>
        <v>0</v>
      </c>
      <c r="M213" s="221"/>
      <c r="N213" s="104"/>
      <c r="O213" s="220">
        <f t="shared" si="282"/>
        <v>0</v>
      </c>
      <c r="P213" s="222"/>
      <c r="R213" s="551"/>
      <c r="S213" s="551"/>
      <c r="T213" s="551"/>
    </row>
    <row r="214" spans="1:20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104"/>
      <c r="F214" s="442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441">
        <f t="shared" si="281"/>
        <v>0</v>
      </c>
      <c r="M214" s="221"/>
      <c r="N214" s="104"/>
      <c r="O214" s="220">
        <f t="shared" si="282"/>
        <v>0</v>
      </c>
      <c r="P214" s="222"/>
      <c r="R214" s="551"/>
      <c r="S214" s="551"/>
      <c r="T214" s="551"/>
    </row>
    <row r="215" spans="1:20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104"/>
      <c r="F215" s="442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441">
        <f t="shared" si="281"/>
        <v>0</v>
      </c>
      <c r="M215" s="221"/>
      <c r="N215" s="104"/>
      <c r="O215" s="220">
        <f t="shared" si="282"/>
        <v>0</v>
      </c>
      <c r="P215" s="222"/>
      <c r="R215" s="551"/>
      <c r="S215" s="551"/>
      <c r="T215" s="551"/>
    </row>
    <row r="216" spans="1:20" x14ac:dyDescent="0.25">
      <c r="A216" s="223">
        <v>5230</v>
      </c>
      <c r="B216" s="97" t="s">
        <v>232</v>
      </c>
      <c r="C216" s="98">
        <f t="shared" si="283"/>
        <v>1960</v>
      </c>
      <c r="D216" s="224">
        <f>SUM(D217:D224)</f>
        <v>1960</v>
      </c>
      <c r="E216" s="368">
        <f t="shared" ref="E216:F216" si="284">SUM(E217:E224)</f>
        <v>0</v>
      </c>
      <c r="F216" s="384">
        <f t="shared" si="284"/>
        <v>1960</v>
      </c>
      <c r="G216" s="224">
        <f>SUM(G217:G224)</f>
        <v>0</v>
      </c>
      <c r="H216" s="441">
        <f t="shared" ref="H216:I216" si="285">SUM(H217:H224)</f>
        <v>0</v>
      </c>
      <c r="I216" s="384">
        <f t="shared" si="285"/>
        <v>0</v>
      </c>
      <c r="J216" s="226">
        <f>SUM(J217:J224)</f>
        <v>0</v>
      </c>
      <c r="K216" s="368">
        <f t="shared" ref="K216:L216" si="286">SUM(K217:K224)</f>
        <v>0</v>
      </c>
      <c r="L216" s="384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  <c r="R216" s="551"/>
      <c r="S216" s="551"/>
      <c r="T216" s="551"/>
    </row>
    <row r="217" spans="1:20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104"/>
      <c r="F217" s="442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441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  <c r="R217" s="551"/>
      <c r="S217" s="551"/>
      <c r="T217" s="551"/>
    </row>
    <row r="218" spans="1:20" x14ac:dyDescent="0.25">
      <c r="A218" s="56">
        <v>5232</v>
      </c>
      <c r="B218" s="97" t="s">
        <v>234</v>
      </c>
      <c r="C218" s="98">
        <f t="shared" si="283"/>
        <v>360</v>
      </c>
      <c r="D218" s="219">
        <v>360</v>
      </c>
      <c r="E218" s="367"/>
      <c r="F218" s="384">
        <f t="shared" si="288"/>
        <v>360</v>
      </c>
      <c r="G218" s="219"/>
      <c r="H218" s="592"/>
      <c r="I218" s="384">
        <f t="shared" si="289"/>
        <v>0</v>
      </c>
      <c r="J218" s="103"/>
      <c r="K218" s="367"/>
      <c r="L218" s="384">
        <f t="shared" si="290"/>
        <v>0</v>
      </c>
      <c r="M218" s="221"/>
      <c r="N218" s="104"/>
      <c r="O218" s="220">
        <f t="shared" si="291"/>
        <v>0</v>
      </c>
      <c r="P218" s="222"/>
      <c r="R218" s="551"/>
      <c r="S218" s="551"/>
      <c r="T218" s="551"/>
    </row>
    <row r="219" spans="1:20" x14ac:dyDescent="0.25">
      <c r="A219" s="56">
        <v>5233</v>
      </c>
      <c r="B219" s="97" t="s">
        <v>235</v>
      </c>
      <c r="C219" s="98">
        <f t="shared" si="283"/>
        <v>400</v>
      </c>
      <c r="D219" s="219">
        <v>400</v>
      </c>
      <c r="E219" s="367"/>
      <c r="F219" s="384">
        <f t="shared" si="288"/>
        <v>400</v>
      </c>
      <c r="G219" s="219"/>
      <c r="H219" s="592"/>
      <c r="I219" s="384">
        <f t="shared" si="289"/>
        <v>0</v>
      </c>
      <c r="J219" s="103"/>
      <c r="K219" s="367"/>
      <c r="L219" s="384">
        <f t="shared" si="290"/>
        <v>0</v>
      </c>
      <c r="M219" s="221"/>
      <c r="N219" s="104"/>
      <c r="O219" s="220">
        <f t="shared" si="291"/>
        <v>0</v>
      </c>
      <c r="P219" s="222"/>
      <c r="R219" s="551"/>
      <c r="S219" s="551"/>
      <c r="T219" s="551"/>
    </row>
    <row r="220" spans="1:20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104"/>
      <c r="F220" s="442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441">
        <f t="shared" si="290"/>
        <v>0</v>
      </c>
      <c r="M220" s="221"/>
      <c r="N220" s="104"/>
      <c r="O220" s="220">
        <f t="shared" si="291"/>
        <v>0</v>
      </c>
      <c r="P220" s="222"/>
      <c r="R220" s="551"/>
      <c r="S220" s="551"/>
      <c r="T220" s="551"/>
    </row>
    <row r="221" spans="1:20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104"/>
      <c r="F221" s="442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441">
        <f t="shared" si="290"/>
        <v>0</v>
      </c>
      <c r="M221" s="221"/>
      <c r="N221" s="104"/>
      <c r="O221" s="220">
        <f t="shared" si="291"/>
        <v>0</v>
      </c>
      <c r="P221" s="222"/>
      <c r="R221" s="551"/>
      <c r="S221" s="551"/>
      <c r="T221" s="551"/>
    </row>
    <row r="222" spans="1:20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104"/>
      <c r="F222" s="442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441">
        <f t="shared" si="290"/>
        <v>0</v>
      </c>
      <c r="M222" s="221"/>
      <c r="N222" s="104"/>
      <c r="O222" s="220">
        <f t="shared" si="291"/>
        <v>0</v>
      </c>
      <c r="P222" s="222"/>
      <c r="R222" s="551"/>
      <c r="S222" s="551"/>
      <c r="T222" s="551"/>
    </row>
    <row r="223" spans="1:20" ht="24" x14ac:dyDescent="0.25">
      <c r="A223" s="56">
        <v>5238</v>
      </c>
      <c r="B223" s="97" t="s">
        <v>239</v>
      </c>
      <c r="C223" s="98">
        <f t="shared" si="283"/>
        <v>600</v>
      </c>
      <c r="D223" s="219">
        <v>600</v>
      </c>
      <c r="E223" s="367"/>
      <c r="F223" s="384">
        <f t="shared" si="288"/>
        <v>600</v>
      </c>
      <c r="G223" s="219"/>
      <c r="H223" s="592"/>
      <c r="I223" s="384">
        <f t="shared" si="289"/>
        <v>0</v>
      </c>
      <c r="J223" s="103"/>
      <c r="K223" s="367"/>
      <c r="L223" s="384">
        <f t="shared" si="290"/>
        <v>0</v>
      </c>
      <c r="M223" s="221"/>
      <c r="N223" s="104"/>
      <c r="O223" s="220">
        <f t="shared" si="291"/>
        <v>0</v>
      </c>
      <c r="P223" s="222"/>
      <c r="R223" s="551"/>
      <c r="S223" s="551"/>
      <c r="T223" s="551"/>
    </row>
    <row r="224" spans="1:20" ht="24" x14ac:dyDescent="0.25">
      <c r="A224" s="56">
        <v>5239</v>
      </c>
      <c r="B224" s="97" t="s">
        <v>240</v>
      </c>
      <c r="C224" s="98">
        <f t="shared" si="283"/>
        <v>600</v>
      </c>
      <c r="D224" s="219">
        <v>600</v>
      </c>
      <c r="E224" s="367"/>
      <c r="F224" s="384">
        <f t="shared" si="288"/>
        <v>600</v>
      </c>
      <c r="G224" s="219"/>
      <c r="H224" s="592"/>
      <c r="I224" s="384">
        <f t="shared" si="289"/>
        <v>0</v>
      </c>
      <c r="J224" s="103"/>
      <c r="K224" s="367"/>
      <c r="L224" s="384">
        <f t="shared" si="290"/>
        <v>0</v>
      </c>
      <c r="M224" s="221"/>
      <c r="N224" s="104"/>
      <c r="O224" s="220">
        <f t="shared" si="291"/>
        <v>0</v>
      </c>
      <c r="P224" s="222"/>
      <c r="R224" s="551"/>
      <c r="S224" s="551"/>
      <c r="T224" s="551"/>
    </row>
    <row r="225" spans="1:20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104"/>
      <c r="F225" s="442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441">
        <f t="shared" si="290"/>
        <v>0</v>
      </c>
      <c r="M225" s="221"/>
      <c r="N225" s="104"/>
      <c r="O225" s="220">
        <f t="shared" si="291"/>
        <v>0</v>
      </c>
      <c r="P225" s="222"/>
      <c r="R225" s="551"/>
      <c r="S225" s="551"/>
      <c r="T225" s="551"/>
    </row>
    <row r="226" spans="1:20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104"/>
      <c r="F226" s="442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441">
        <f t="shared" si="290"/>
        <v>0</v>
      </c>
      <c r="M226" s="221"/>
      <c r="N226" s="104"/>
      <c r="O226" s="220">
        <f t="shared" si="291"/>
        <v>0</v>
      </c>
      <c r="P226" s="222"/>
      <c r="R226" s="551"/>
      <c r="S226" s="551"/>
      <c r="T226" s="551"/>
    </row>
    <row r="227" spans="1:20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225">
        <f t="shared" ref="E227:F227" si="292">SUM(E228)</f>
        <v>0</v>
      </c>
      <c r="F227" s="442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441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  <c r="R227" s="551"/>
      <c r="S227" s="551"/>
      <c r="T227" s="551"/>
    </row>
    <row r="228" spans="1:20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104"/>
      <c r="F228" s="442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441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  <c r="R228" s="551"/>
      <c r="S228" s="551"/>
      <c r="T228" s="551"/>
    </row>
    <row r="229" spans="1:20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228"/>
      <c r="F229" s="44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439">
        <f t="shared" si="298"/>
        <v>0</v>
      </c>
      <c r="M229" s="230"/>
      <c r="N229" s="228"/>
      <c r="O229" s="213">
        <f t="shared" si="299"/>
        <v>0</v>
      </c>
      <c r="P229" s="214"/>
      <c r="R229" s="551"/>
      <c r="S229" s="551"/>
      <c r="T229" s="551"/>
    </row>
    <row r="230" spans="1:20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198">
        <f t="shared" ref="E230:F230" si="300">E231+E251+E259</f>
        <v>0</v>
      </c>
      <c r="F230" s="437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445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  <c r="R230" s="551"/>
      <c r="S230" s="551"/>
      <c r="T230" s="551"/>
    </row>
    <row r="231" spans="1:20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206">
        <f t="shared" ref="E231:F231" si="304">SUM(E232,E233,E235,E238,E244,E245,E246)</f>
        <v>0</v>
      </c>
      <c r="F231" s="448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44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  <c r="R231" s="551"/>
      <c r="S231" s="551"/>
      <c r="T231" s="551"/>
    </row>
    <row r="232" spans="1:20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94"/>
      <c r="F232" s="444">
        <f>D232+E232</f>
        <v>0</v>
      </c>
      <c r="G232" s="215"/>
      <c r="H232" s="93"/>
      <c r="I232" s="216">
        <f>G232+H232</f>
        <v>0</v>
      </c>
      <c r="J232" s="93"/>
      <c r="K232" s="94"/>
      <c r="L232" s="440">
        <f>J232+K232</f>
        <v>0</v>
      </c>
      <c r="M232" s="217"/>
      <c r="N232" s="94"/>
      <c r="O232" s="216">
        <f>M232+N232</f>
        <v>0</v>
      </c>
      <c r="P232" s="218"/>
      <c r="R232" s="551"/>
      <c r="S232" s="551"/>
      <c r="T232" s="551"/>
    </row>
    <row r="233" spans="1:20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225">
        <f t="shared" si="308"/>
        <v>0</v>
      </c>
      <c r="F233" s="442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441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  <c r="R233" s="551"/>
      <c r="S233" s="551"/>
      <c r="T233" s="551"/>
    </row>
    <row r="234" spans="1:20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94"/>
      <c r="F234" s="444">
        <f>D234+E234</f>
        <v>0</v>
      </c>
      <c r="G234" s="215"/>
      <c r="H234" s="93"/>
      <c r="I234" s="216">
        <f>G234+H234</f>
        <v>0</v>
      </c>
      <c r="J234" s="93"/>
      <c r="K234" s="94"/>
      <c r="L234" s="440">
        <f>J234+K234</f>
        <v>0</v>
      </c>
      <c r="M234" s="217"/>
      <c r="N234" s="94"/>
      <c r="O234" s="216">
        <f>M234+N234</f>
        <v>0</v>
      </c>
      <c r="P234" s="218"/>
      <c r="R234" s="551"/>
      <c r="S234" s="551"/>
      <c r="T234" s="551"/>
    </row>
    <row r="235" spans="1:20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225">
        <f t="shared" ref="E235:F235" si="309">SUM(E236:E237)</f>
        <v>0</v>
      </c>
      <c r="F235" s="442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441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  <c r="R235" s="551"/>
      <c r="S235" s="551"/>
      <c r="T235" s="551"/>
    </row>
    <row r="236" spans="1:20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104"/>
      <c r="F236" s="442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441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  <c r="R236" s="551"/>
      <c r="S236" s="551"/>
      <c r="T236" s="551"/>
    </row>
    <row r="237" spans="1:20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104"/>
      <c r="F237" s="442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441">
        <f t="shared" si="315"/>
        <v>0</v>
      </c>
      <c r="M237" s="221"/>
      <c r="N237" s="104"/>
      <c r="O237" s="220">
        <f t="shared" si="316"/>
        <v>0</v>
      </c>
      <c r="P237" s="222"/>
      <c r="R237" s="551"/>
      <c r="S237" s="551"/>
      <c r="T237" s="551"/>
    </row>
    <row r="238" spans="1:20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225">
        <f t="shared" ref="E238:F238" si="317">SUM(E239:E243)</f>
        <v>0</v>
      </c>
      <c r="F238" s="442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441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  <c r="R238" s="551"/>
      <c r="S238" s="551"/>
      <c r="T238" s="551"/>
    </row>
    <row r="239" spans="1:20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104"/>
      <c r="F239" s="442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441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  <c r="R239" s="551"/>
      <c r="S239" s="551"/>
      <c r="T239" s="551"/>
    </row>
    <row r="240" spans="1:20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104"/>
      <c r="F240" s="442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441">
        <f t="shared" si="323"/>
        <v>0</v>
      </c>
      <c r="M240" s="221"/>
      <c r="N240" s="104"/>
      <c r="O240" s="220">
        <f t="shared" si="324"/>
        <v>0</v>
      </c>
      <c r="P240" s="222"/>
      <c r="R240" s="551"/>
      <c r="S240" s="551"/>
      <c r="T240" s="551"/>
    </row>
    <row r="241" spans="1:20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104"/>
      <c r="F241" s="442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441">
        <f t="shared" si="323"/>
        <v>0</v>
      </c>
      <c r="M241" s="221"/>
      <c r="N241" s="104"/>
      <c r="O241" s="220">
        <f t="shared" si="324"/>
        <v>0</v>
      </c>
      <c r="P241" s="222"/>
      <c r="R241" s="551"/>
      <c r="S241" s="551"/>
      <c r="T241" s="551"/>
    </row>
    <row r="242" spans="1:20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104"/>
      <c r="F242" s="442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441">
        <f t="shared" si="323"/>
        <v>0</v>
      </c>
      <c r="M242" s="221"/>
      <c r="N242" s="104"/>
      <c r="O242" s="220">
        <f t="shared" si="324"/>
        <v>0</v>
      </c>
      <c r="P242" s="222"/>
      <c r="R242" s="551"/>
      <c r="S242" s="551"/>
      <c r="T242" s="551"/>
    </row>
    <row r="243" spans="1:20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104"/>
      <c r="F243" s="442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441">
        <f t="shared" si="323"/>
        <v>0</v>
      </c>
      <c r="M243" s="221"/>
      <c r="N243" s="104"/>
      <c r="O243" s="220">
        <f t="shared" si="324"/>
        <v>0</v>
      </c>
      <c r="P243" s="222"/>
      <c r="R243" s="551"/>
      <c r="S243" s="551"/>
      <c r="T243" s="551"/>
    </row>
    <row r="244" spans="1:20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104"/>
      <c r="F244" s="442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441">
        <f t="shared" si="323"/>
        <v>0</v>
      </c>
      <c r="M244" s="221"/>
      <c r="N244" s="104"/>
      <c r="O244" s="220">
        <f t="shared" si="324"/>
        <v>0</v>
      </c>
      <c r="P244" s="222"/>
      <c r="R244" s="551"/>
      <c r="S244" s="551"/>
      <c r="T244" s="551"/>
    </row>
    <row r="245" spans="1:20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104"/>
      <c r="F245" s="442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441">
        <f t="shared" si="323"/>
        <v>0</v>
      </c>
      <c r="M245" s="221"/>
      <c r="N245" s="104"/>
      <c r="O245" s="220">
        <f t="shared" si="324"/>
        <v>0</v>
      </c>
      <c r="P245" s="222"/>
      <c r="R245" s="551"/>
      <c r="S245" s="551"/>
      <c r="T245" s="551"/>
    </row>
    <row r="246" spans="1:20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234">
        <f t="shared" ref="E246:O246" si="325">SUM(E247:E250)</f>
        <v>0</v>
      </c>
      <c r="F246" s="44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440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  <c r="R246" s="551"/>
      <c r="S246" s="551"/>
      <c r="T246" s="551"/>
    </row>
    <row r="247" spans="1:20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104"/>
      <c r="F247" s="442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441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  <c r="R247" s="551"/>
      <c r="S247" s="551"/>
      <c r="T247" s="551"/>
    </row>
    <row r="248" spans="1:20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104"/>
      <c r="F248" s="442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441">
        <f t="shared" si="328"/>
        <v>0</v>
      </c>
      <c r="M248" s="221"/>
      <c r="N248" s="104"/>
      <c r="O248" s="220">
        <f t="shared" si="329"/>
        <v>0</v>
      </c>
      <c r="P248" s="222"/>
      <c r="R248" s="551"/>
      <c r="S248" s="551"/>
      <c r="T248" s="551"/>
    </row>
    <row r="249" spans="1:20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104"/>
      <c r="F249" s="442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441">
        <f t="shared" si="328"/>
        <v>0</v>
      </c>
      <c r="M249" s="221"/>
      <c r="N249" s="104"/>
      <c r="O249" s="220">
        <f t="shared" si="329"/>
        <v>0</v>
      </c>
      <c r="P249" s="222"/>
      <c r="R249" s="551"/>
      <c r="S249" s="551"/>
      <c r="T249" s="551"/>
    </row>
    <row r="250" spans="1:20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104"/>
      <c r="F250" s="442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441">
        <f t="shared" si="328"/>
        <v>0</v>
      </c>
      <c r="M250" s="221"/>
      <c r="N250" s="104"/>
      <c r="O250" s="220">
        <f t="shared" si="329"/>
        <v>0</v>
      </c>
      <c r="P250" s="222"/>
      <c r="R250" s="551"/>
      <c r="S250" s="551"/>
      <c r="T250" s="551"/>
    </row>
    <row r="251" spans="1:20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85">
        <f t="shared" ref="E251:O251" si="330">SUM(E252,E257,E258)</f>
        <v>0</v>
      </c>
      <c r="F251" s="438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42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  <c r="R251" s="551"/>
      <c r="S251" s="551"/>
      <c r="T251" s="551"/>
    </row>
    <row r="252" spans="1:20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234">
        <f t="shared" ref="E252:O252" si="331">SUM(E253:E256)</f>
        <v>0</v>
      </c>
      <c r="F252" s="44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440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  <c r="R252" s="551"/>
      <c r="S252" s="551"/>
      <c r="T252" s="551"/>
    </row>
    <row r="253" spans="1:20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104"/>
      <c r="F253" s="442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441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  <c r="R253" s="551"/>
      <c r="S253" s="551"/>
      <c r="T253" s="551"/>
    </row>
    <row r="254" spans="1:20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104"/>
      <c r="F254" s="442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441">
        <f t="shared" si="334"/>
        <v>0</v>
      </c>
      <c r="M254" s="221"/>
      <c r="N254" s="104"/>
      <c r="O254" s="220">
        <f t="shared" si="335"/>
        <v>0</v>
      </c>
      <c r="P254" s="222"/>
      <c r="R254" s="551"/>
      <c r="S254" s="551"/>
      <c r="T254" s="551"/>
    </row>
    <row r="255" spans="1:20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104"/>
      <c r="F255" s="442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441">
        <f t="shared" si="334"/>
        <v>0</v>
      </c>
      <c r="M255" s="221"/>
      <c r="N255" s="104"/>
      <c r="O255" s="220">
        <f t="shared" si="335"/>
        <v>0</v>
      </c>
      <c r="P255" s="222"/>
      <c r="R255" s="551"/>
      <c r="S255" s="551"/>
      <c r="T255" s="551"/>
    </row>
    <row r="256" spans="1:20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94"/>
      <c r="F256" s="44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440">
        <f t="shared" si="334"/>
        <v>0</v>
      </c>
      <c r="M256" s="217"/>
      <c r="N256" s="94"/>
      <c r="O256" s="216">
        <f t="shared" si="335"/>
        <v>0</v>
      </c>
      <c r="P256" s="218"/>
      <c r="R256" s="551"/>
      <c r="S256" s="551"/>
      <c r="T256" s="551"/>
    </row>
    <row r="257" spans="1:20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256"/>
      <c r="F257" s="609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446">
        <f t="shared" si="334"/>
        <v>0</v>
      </c>
      <c r="M257" s="258"/>
      <c r="N257" s="256"/>
      <c r="O257" s="252">
        <f t="shared" si="335"/>
        <v>0</v>
      </c>
      <c r="P257" s="253"/>
      <c r="R257" s="551"/>
      <c r="S257" s="551"/>
      <c r="T257" s="551"/>
    </row>
    <row r="258" spans="1:20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104"/>
      <c r="F258" s="442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441">
        <f t="shared" si="334"/>
        <v>0</v>
      </c>
      <c r="M258" s="221"/>
      <c r="N258" s="104"/>
      <c r="O258" s="220">
        <f t="shared" si="335"/>
        <v>0</v>
      </c>
      <c r="P258" s="222"/>
      <c r="R258" s="551"/>
      <c r="S258" s="551"/>
      <c r="T258" s="551"/>
    </row>
    <row r="259" spans="1:20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85">
        <f t="shared" ref="E259:O259" si="336">SUM(E260,E264)</f>
        <v>0</v>
      </c>
      <c r="F259" s="438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42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  <c r="R259" s="551"/>
      <c r="S259" s="551"/>
      <c r="T259" s="551"/>
    </row>
    <row r="260" spans="1:20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234">
        <f t="shared" ref="E260:O260" si="337">SUM(E261:E263)</f>
        <v>0</v>
      </c>
      <c r="F260" s="44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440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  <c r="R260" s="551"/>
      <c r="S260" s="551"/>
      <c r="T260" s="551"/>
    </row>
    <row r="261" spans="1:20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104"/>
      <c r="F261" s="442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441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  <c r="R261" s="551"/>
      <c r="S261" s="551"/>
      <c r="T261" s="551"/>
    </row>
    <row r="262" spans="1:20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104"/>
      <c r="F262" s="442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441">
        <f t="shared" si="340"/>
        <v>0</v>
      </c>
      <c r="M262" s="221"/>
      <c r="N262" s="104"/>
      <c r="O262" s="220">
        <f t="shared" si="341"/>
        <v>0</v>
      </c>
      <c r="P262" s="222"/>
      <c r="R262" s="551"/>
      <c r="S262" s="551"/>
      <c r="T262" s="551"/>
    </row>
    <row r="263" spans="1:20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104"/>
      <c r="F263" s="442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441">
        <f t="shared" si="340"/>
        <v>0</v>
      </c>
      <c r="M263" s="221"/>
      <c r="N263" s="104"/>
      <c r="O263" s="220">
        <f t="shared" si="341"/>
        <v>0</v>
      </c>
      <c r="P263" s="222"/>
      <c r="R263" s="551"/>
      <c r="S263" s="551"/>
      <c r="T263" s="551"/>
    </row>
    <row r="264" spans="1:20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225">
        <f t="shared" ref="E264:F264" si="342">SUM(E265:E268)</f>
        <v>0</v>
      </c>
      <c r="F264" s="442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441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  <c r="R264" s="551"/>
      <c r="S264" s="551"/>
      <c r="T264" s="551"/>
    </row>
    <row r="265" spans="1:20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104"/>
      <c r="F265" s="442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441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  <c r="R265" s="551"/>
      <c r="S265" s="551"/>
      <c r="T265" s="551"/>
    </row>
    <row r="266" spans="1:20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104"/>
      <c r="F266" s="442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441">
        <f t="shared" si="348"/>
        <v>0</v>
      </c>
      <c r="M266" s="221"/>
      <c r="N266" s="104"/>
      <c r="O266" s="220">
        <f t="shared" si="349"/>
        <v>0</v>
      </c>
      <c r="P266" s="222"/>
      <c r="R266" s="551"/>
      <c r="S266" s="551"/>
      <c r="T266" s="551"/>
    </row>
    <row r="267" spans="1:20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104"/>
      <c r="F267" s="442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441">
        <f t="shared" si="348"/>
        <v>0</v>
      </c>
      <c r="M267" s="221"/>
      <c r="N267" s="104"/>
      <c r="O267" s="220">
        <f t="shared" si="349"/>
        <v>0</v>
      </c>
      <c r="P267" s="222"/>
      <c r="R267" s="551"/>
      <c r="S267" s="551"/>
      <c r="T267" s="551"/>
    </row>
    <row r="268" spans="1:20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104"/>
      <c r="F268" s="442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441">
        <f t="shared" si="348"/>
        <v>0</v>
      </c>
      <c r="M268" s="221"/>
      <c r="N268" s="104"/>
      <c r="O268" s="220">
        <f t="shared" si="349"/>
        <v>0</v>
      </c>
      <c r="P268" s="222"/>
      <c r="R268" s="551"/>
      <c r="S268" s="551"/>
      <c r="T268" s="551"/>
    </row>
    <row r="269" spans="1:20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610">
        <f t="shared" ref="H269:I269" si="351">SUM(H270,H281)</f>
        <v>0</v>
      </c>
      <c r="I269" s="407">
        <f t="shared" si="351"/>
        <v>0</v>
      </c>
      <c r="J269" s="275">
        <f>SUM(J270,J281)</f>
        <v>0</v>
      </c>
      <c r="K269" s="374">
        <f t="shared" ref="K269:L269" si="352">SUM(K270,K281)</f>
        <v>0</v>
      </c>
      <c r="L269" s="407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  <c r="R269" s="551"/>
      <c r="S269" s="551"/>
      <c r="T269" s="551"/>
    </row>
    <row r="270" spans="1:20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424">
        <f t="shared" ref="H270:I270" si="355">SUM(H271,H272,H275,H276,H280)</f>
        <v>0</v>
      </c>
      <c r="I270" s="386">
        <f t="shared" si="355"/>
        <v>0</v>
      </c>
      <c r="J270" s="84">
        <f>SUM(J271,J272,J275,J276,J280)</f>
        <v>0</v>
      </c>
      <c r="K270" s="364">
        <f t="shared" ref="K270:L270" si="356">SUM(K271,K272,K275,K276,K280)</f>
        <v>0</v>
      </c>
      <c r="L270" s="386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  <c r="R270" s="551"/>
      <c r="S270" s="551"/>
      <c r="T270" s="551"/>
    </row>
    <row r="271" spans="1:20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94"/>
      <c r="F271" s="444">
        <f>D271+E271</f>
        <v>0</v>
      </c>
      <c r="G271" s="215"/>
      <c r="H271" s="93"/>
      <c r="I271" s="216">
        <f>G271+H271</f>
        <v>0</v>
      </c>
      <c r="J271" s="93"/>
      <c r="K271" s="94"/>
      <c r="L271" s="440">
        <f>J271+K271</f>
        <v>0</v>
      </c>
      <c r="M271" s="217"/>
      <c r="N271" s="94"/>
      <c r="O271" s="216">
        <f>M271+N271</f>
        <v>0</v>
      </c>
      <c r="P271" s="218"/>
      <c r="R271" s="551"/>
      <c r="S271" s="551"/>
      <c r="T271" s="551"/>
    </row>
    <row r="272" spans="1:20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225">
        <f t="shared" ref="E272:F272" si="358">SUM(E273:E274)</f>
        <v>0</v>
      </c>
      <c r="F272" s="442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441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  <c r="R272" s="551"/>
      <c r="S272" s="551"/>
      <c r="T272" s="551"/>
    </row>
    <row r="273" spans="1:20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104"/>
      <c r="F273" s="442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441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  <c r="R273" s="551"/>
      <c r="S273" s="551"/>
      <c r="T273" s="551"/>
    </row>
    <row r="274" spans="1:20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104"/>
      <c r="F274" s="442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441">
        <f t="shared" si="364"/>
        <v>0</v>
      </c>
      <c r="M274" s="221"/>
      <c r="N274" s="104"/>
      <c r="O274" s="220">
        <f t="shared" si="365"/>
        <v>0</v>
      </c>
      <c r="P274" s="222"/>
      <c r="R274" s="551"/>
      <c r="S274" s="551"/>
      <c r="T274" s="551"/>
    </row>
    <row r="275" spans="1:20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592"/>
      <c r="I275" s="384">
        <f t="shared" si="363"/>
        <v>0</v>
      </c>
      <c r="J275" s="103"/>
      <c r="K275" s="367"/>
      <c r="L275" s="384">
        <f t="shared" si="364"/>
        <v>0</v>
      </c>
      <c r="M275" s="221"/>
      <c r="N275" s="104"/>
      <c r="O275" s="220">
        <f t="shared" si="365"/>
        <v>0</v>
      </c>
      <c r="P275" s="222"/>
      <c r="R275" s="551"/>
      <c r="S275" s="551"/>
      <c r="T275" s="551"/>
    </row>
    <row r="276" spans="1:20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225">
        <f t="shared" si="366"/>
        <v>0</v>
      </c>
      <c r="F276" s="442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441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  <c r="R276" s="551"/>
      <c r="S276" s="551"/>
      <c r="T276" s="551"/>
    </row>
    <row r="277" spans="1:20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104"/>
      <c r="F277" s="442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441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  <c r="R277" s="551"/>
      <c r="S277" s="551"/>
      <c r="T277" s="551"/>
    </row>
    <row r="278" spans="1:20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104"/>
      <c r="F278" s="442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441">
        <f t="shared" si="371"/>
        <v>0</v>
      </c>
      <c r="M278" s="221"/>
      <c r="N278" s="104"/>
      <c r="O278" s="220">
        <f t="shared" si="372"/>
        <v>0</v>
      </c>
      <c r="P278" s="222"/>
      <c r="R278" s="551"/>
      <c r="S278" s="551"/>
      <c r="T278" s="551"/>
    </row>
    <row r="279" spans="1:20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104"/>
      <c r="F279" s="442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441">
        <f t="shared" si="371"/>
        <v>0</v>
      </c>
      <c r="M279" s="221"/>
      <c r="N279" s="104"/>
      <c r="O279" s="220">
        <f t="shared" si="372"/>
        <v>0</v>
      </c>
      <c r="P279" s="222"/>
      <c r="R279" s="551"/>
      <c r="S279" s="551"/>
      <c r="T279" s="551"/>
    </row>
    <row r="280" spans="1:20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94"/>
      <c r="F280" s="44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440">
        <f t="shared" si="371"/>
        <v>0</v>
      </c>
      <c r="M280" s="217"/>
      <c r="N280" s="94"/>
      <c r="O280" s="216">
        <f t="shared" si="372"/>
        <v>0</v>
      </c>
      <c r="P280" s="218"/>
      <c r="R280" s="551"/>
      <c r="S280" s="551"/>
      <c r="T280" s="551"/>
    </row>
    <row r="281" spans="1:20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236">
        <f t="shared" si="373"/>
        <v>0</v>
      </c>
      <c r="F281" s="583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450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  <c r="R281" s="551"/>
      <c r="S281" s="551"/>
      <c r="T281" s="551"/>
    </row>
    <row r="282" spans="1:20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115"/>
      <c r="F282" s="585">
        <f>D282+E282</f>
        <v>0</v>
      </c>
      <c r="G282" s="284"/>
      <c r="H282" s="114"/>
      <c r="I282" s="246">
        <f>G282+H282</f>
        <v>0</v>
      </c>
      <c r="J282" s="114"/>
      <c r="K282" s="115"/>
      <c r="L282" s="451">
        <f>J282+K282</f>
        <v>0</v>
      </c>
      <c r="M282" s="285"/>
      <c r="N282" s="115"/>
      <c r="O282" s="246">
        <f>M282+N282</f>
        <v>0</v>
      </c>
      <c r="P282" s="247"/>
      <c r="R282" s="551"/>
      <c r="S282" s="551"/>
      <c r="T282" s="551"/>
    </row>
    <row r="283" spans="1:20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225">
        <f t="shared" ref="E283:F283" si="374">SUM(E284:E285)</f>
        <v>0</v>
      </c>
      <c r="F283" s="442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441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  <c r="R283" s="551"/>
      <c r="S283" s="551"/>
      <c r="T283" s="551"/>
    </row>
    <row r="284" spans="1:20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104"/>
      <c r="F284" s="442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441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  <c r="R284" s="551"/>
      <c r="S284" s="551"/>
      <c r="T284" s="551"/>
    </row>
    <row r="285" spans="1:20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94"/>
      <c r="F285" s="44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440">
        <f t="shared" si="380"/>
        <v>0</v>
      </c>
      <c r="M285" s="217"/>
      <c r="N285" s="94"/>
      <c r="O285" s="216">
        <f t="shared" si="381"/>
        <v>0</v>
      </c>
      <c r="P285" s="218"/>
      <c r="R285" s="551"/>
      <c r="S285" s="551"/>
      <c r="T285" s="551"/>
    </row>
    <row r="286" spans="1:20" ht="12.75" thickBot="1" x14ac:dyDescent="0.3">
      <c r="A286" s="287"/>
      <c r="B286" s="287" t="s">
        <v>304</v>
      </c>
      <c r="C286" s="288">
        <f t="shared" si="368"/>
        <v>650227</v>
      </c>
      <c r="D286" s="289">
        <f t="shared" ref="D286:O286" si="382">SUM(D283,D269,D230,D195,D187,D173,D75,D53)</f>
        <v>568855</v>
      </c>
      <c r="E286" s="377">
        <f t="shared" si="382"/>
        <v>0</v>
      </c>
      <c r="F286" s="408">
        <f t="shared" si="382"/>
        <v>568855</v>
      </c>
      <c r="G286" s="289">
        <f t="shared" si="382"/>
        <v>74618</v>
      </c>
      <c r="H286" s="611">
        <f t="shared" si="382"/>
        <v>0</v>
      </c>
      <c r="I286" s="408">
        <f t="shared" si="382"/>
        <v>74618</v>
      </c>
      <c r="J286" s="291">
        <f t="shared" si="382"/>
        <v>6754</v>
      </c>
      <c r="K286" s="377">
        <f t="shared" si="382"/>
        <v>0</v>
      </c>
      <c r="L286" s="408">
        <f t="shared" si="382"/>
        <v>6754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  <c r="R286" s="551"/>
      <c r="S286" s="551"/>
      <c r="T286" s="551"/>
    </row>
    <row r="287" spans="1:20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456">
        <f t="shared" ref="H287:I287" si="384">SUM(H24,H25,H41)-H51</f>
        <v>0</v>
      </c>
      <c r="I287" s="409">
        <f t="shared" si="384"/>
        <v>0</v>
      </c>
      <c r="J287" s="297">
        <f>(J26+J43)-J51</f>
        <v>0</v>
      </c>
      <c r="K287" s="378">
        <f t="shared" ref="K287:L287" si="385">(K26+K43)-K51</f>
        <v>0</v>
      </c>
      <c r="L287" s="409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  <c r="R287" s="551"/>
      <c r="S287" s="551"/>
      <c r="T287" s="551"/>
    </row>
    <row r="288" spans="1:20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455">
        <f t="shared" si="387"/>
        <v>0</v>
      </c>
      <c r="I288" s="410">
        <f t="shared" si="387"/>
        <v>0</v>
      </c>
      <c r="J288" s="303">
        <f t="shared" si="387"/>
        <v>0</v>
      </c>
      <c r="K288" s="379">
        <f t="shared" si="387"/>
        <v>0</v>
      </c>
      <c r="L288" s="410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  <c r="R288" s="551"/>
      <c r="S288" s="551"/>
      <c r="T288" s="551"/>
    </row>
    <row r="289" spans="1:20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590">
        <f t="shared" si="388"/>
        <v>0</v>
      </c>
      <c r="I289" s="399">
        <f t="shared" si="388"/>
        <v>0</v>
      </c>
      <c r="J289" s="177">
        <f t="shared" si="388"/>
        <v>0</v>
      </c>
      <c r="K289" s="360">
        <f t="shared" si="388"/>
        <v>0</v>
      </c>
      <c r="L289" s="399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  <c r="R289" s="551"/>
      <c r="S289" s="551"/>
      <c r="T289" s="551"/>
    </row>
    <row r="290" spans="1:20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02">
        <f t="shared" si="389"/>
        <v>0</v>
      </c>
      <c r="F290" s="454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455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  <c r="R290" s="551"/>
      <c r="S290" s="551"/>
      <c r="T290" s="551"/>
    </row>
    <row r="291" spans="1:20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115"/>
      <c r="F291" s="585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451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  <c r="R291" s="551"/>
      <c r="S291" s="551"/>
      <c r="T291" s="551"/>
    </row>
    <row r="292" spans="1:20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104"/>
      <c r="F292" s="442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441">
        <f t="shared" si="392"/>
        <v>0</v>
      </c>
      <c r="M292" s="221"/>
      <c r="N292" s="104"/>
      <c r="O292" s="220">
        <f t="shared" si="393"/>
        <v>0</v>
      </c>
      <c r="P292" s="222"/>
      <c r="R292" s="551"/>
      <c r="S292" s="551"/>
      <c r="T292" s="551"/>
    </row>
    <row r="293" spans="1:20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104"/>
      <c r="F293" s="442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441">
        <f t="shared" si="392"/>
        <v>0</v>
      </c>
      <c r="M293" s="221"/>
      <c r="N293" s="104"/>
      <c r="O293" s="220">
        <f t="shared" si="393"/>
        <v>0</v>
      </c>
      <c r="P293" s="222"/>
      <c r="R293" s="551"/>
      <c r="S293" s="551"/>
      <c r="T293" s="551"/>
    </row>
    <row r="294" spans="1:20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104"/>
      <c r="F294" s="442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441">
        <f t="shared" si="392"/>
        <v>0</v>
      </c>
      <c r="M294" s="221"/>
      <c r="N294" s="104"/>
      <c r="O294" s="220">
        <f t="shared" si="393"/>
        <v>0</v>
      </c>
      <c r="P294" s="222"/>
      <c r="R294" s="551"/>
      <c r="S294" s="551"/>
      <c r="T294" s="551"/>
    </row>
    <row r="295" spans="1:20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104"/>
      <c r="F295" s="442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441">
        <f t="shared" si="392"/>
        <v>0</v>
      </c>
      <c r="M295" s="221"/>
      <c r="N295" s="104"/>
      <c r="O295" s="220">
        <f t="shared" si="393"/>
        <v>0</v>
      </c>
      <c r="P295" s="222"/>
      <c r="R295" s="551"/>
      <c r="S295" s="551"/>
      <c r="T295" s="551"/>
    </row>
    <row r="296" spans="1:20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256"/>
      <c r="F296" s="609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446">
        <f t="shared" si="392"/>
        <v>0</v>
      </c>
      <c r="M296" s="258"/>
      <c r="N296" s="256"/>
      <c r="O296" s="252">
        <f t="shared" si="393"/>
        <v>0</v>
      </c>
      <c r="P296" s="253"/>
      <c r="R296" s="551"/>
      <c r="S296" s="551"/>
      <c r="T296" s="551"/>
    </row>
    <row r="297" spans="1:20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12"/>
      <c r="F297" s="453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456">
        <f t="shared" si="392"/>
        <v>0</v>
      </c>
      <c r="M297" s="314"/>
      <c r="N297" s="312"/>
      <c r="O297" s="298">
        <f t="shared" si="393"/>
        <v>0</v>
      </c>
      <c r="P297" s="299"/>
      <c r="R297" s="551"/>
      <c r="S297" s="551"/>
      <c r="T297" s="551"/>
    </row>
    <row r="298" spans="1:20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242"/>
      <c r="F298" s="438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424">
        <f t="shared" si="392"/>
        <v>0</v>
      </c>
      <c r="M298" s="244"/>
      <c r="N298" s="242"/>
      <c r="O298" s="204">
        <f t="shared" si="393"/>
        <v>0</v>
      </c>
      <c r="P298" s="231"/>
      <c r="R298" s="551"/>
      <c r="S298" s="551"/>
      <c r="T298" s="551"/>
    </row>
    <row r="299" spans="1:20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I1Vyhqm6S36u7/W69NLxzLqIWgFyPciC/CArnX5/s2SIczUi2FOPdpzy9AEwtocQAzwWZ9HX7TaHxKQRZ5W20g==" saltValue="ZlONfQMIWCpQRsqTtYsf5g==" spinCount="100000" sheet="1" objects="1" scenarios="1" formatCells="0" formatColumns="0" formatRows="0"/>
  <autoFilter ref="A18:P298">
    <filterColumn colId="2">
      <filters blank="1">
        <filter val="1 093"/>
        <filter val="1 128"/>
        <filter val="1 425"/>
        <filter val="1 573"/>
        <filter val="1 882"/>
        <filter val="1 960"/>
        <filter val="109 669"/>
        <filter val="11 739"/>
        <filter val="144 007"/>
        <filter val="145"/>
        <filter val="150"/>
        <filter val="166"/>
        <filter val="168"/>
        <filter val="18 394"/>
        <filter val="2 522"/>
        <filter val="2 730"/>
        <filter val="21 849"/>
        <filter val="23 493"/>
        <filter val="26"/>
        <filter val="29 918"/>
        <filter val="3 440"/>
        <filter val="3 476"/>
        <filter val="3 513"/>
        <filter val="3 818"/>
        <filter val="3 987"/>
        <filter val="34 338"/>
        <filter val="35"/>
        <filter val="350"/>
        <filter val="360"/>
        <filter val="38 402"/>
        <filter val="393 572"/>
        <filter val="4 153"/>
        <filter val="4 272"/>
        <filter val="400"/>
        <filter val="433 399"/>
        <filter val="47 673"/>
        <filter val="48"/>
        <filter val="491"/>
        <filter val="495"/>
        <filter val="50"/>
        <filter val="51"/>
        <filter val="511"/>
        <filter val="52 299"/>
        <filter val="57"/>
        <filter val="577 406"/>
        <filter val="584"/>
        <filter val="6 263"/>
        <filter val="6 754"/>
        <filter val="600"/>
        <filter val="615"/>
        <filter val="643 473"/>
        <filter val="648 267"/>
        <filter val="650 227"/>
        <filter val="660"/>
        <filter val="7 069"/>
        <filter val="7 197"/>
        <filter val="70"/>
        <filter val="70 861"/>
        <filter val="733"/>
        <filter val="750"/>
        <filter val="775"/>
        <filter val="9 911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126.pielikums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5"/>
  <sheetViews>
    <sheetView view="pageLayout" zoomScaleNormal="100" workbookViewId="0">
      <selection activeCell="U8" sqref="U7:U8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610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501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611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612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536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3.25" customHeight="1" x14ac:dyDescent="0.25">
      <c r="A7" s="7" t="s">
        <v>10</v>
      </c>
      <c r="B7" s="8"/>
      <c r="C7" s="622" t="s">
        <v>613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614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615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 t="s">
        <v>616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 t="s">
        <v>617</v>
      </c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1524480</v>
      </c>
      <c r="D20" s="33">
        <f>SUM(D21,D24,D25,D41,D43)</f>
        <v>974766</v>
      </c>
      <c r="E20" s="342">
        <f t="shared" ref="E20:F20" si="0">SUM(E21,E24,E25,E41,E43)</f>
        <v>0</v>
      </c>
      <c r="F20" s="381">
        <f t="shared" si="0"/>
        <v>974766</v>
      </c>
      <c r="G20" s="33">
        <f>SUM(G21,G24,G43)</f>
        <v>514087</v>
      </c>
      <c r="H20" s="35">
        <f t="shared" ref="H20:I20" si="1">SUM(H21,H24,H43)</f>
        <v>0</v>
      </c>
      <c r="I20" s="36">
        <f t="shared" si="1"/>
        <v>514087</v>
      </c>
      <c r="J20" s="35">
        <f>SUM(J21,J26,J43)</f>
        <v>35627</v>
      </c>
      <c r="K20" s="34">
        <f t="shared" ref="K20:L20" si="2">SUM(K21,K26,K43)</f>
        <v>0</v>
      </c>
      <c r="L20" s="36">
        <f t="shared" si="2"/>
        <v>35627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25.5" thickTop="1" thickBot="1" x14ac:dyDescent="0.3">
      <c r="A24" s="64">
        <v>19300</v>
      </c>
      <c r="B24" s="64" t="s">
        <v>42</v>
      </c>
      <c r="C24" s="65">
        <f>F24+I24</f>
        <v>1488853</v>
      </c>
      <c r="D24" s="66">
        <f>D51</f>
        <v>974766</v>
      </c>
      <c r="E24" s="346"/>
      <c r="F24" s="385">
        <f>D24+E24</f>
        <v>974766</v>
      </c>
      <c r="G24" s="66">
        <f>G51</f>
        <v>514087</v>
      </c>
      <c r="H24" s="67"/>
      <c r="I24" s="68">
        <f>G24+H24</f>
        <v>514087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421"/>
    </row>
    <row r="25" spans="1:16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.75" thickTop="1" x14ac:dyDescent="0.25">
      <c r="A26" s="75">
        <v>21300</v>
      </c>
      <c r="B26" s="75" t="s">
        <v>45</v>
      </c>
      <c r="C26" s="76">
        <f>L26</f>
        <v>35577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35577</v>
      </c>
      <c r="K26" s="85">
        <f t="shared" ref="K26:L26" si="9">SUM(K27,K31,K33,K36)</f>
        <v>0</v>
      </c>
      <c r="L26" s="204">
        <f t="shared" si="9"/>
        <v>35577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x14ac:dyDescent="0.25">
      <c r="A33" s="86">
        <v>21380</v>
      </c>
      <c r="B33" s="75" t="s">
        <v>52</v>
      </c>
      <c r="C33" s="76">
        <f t="shared" si="10"/>
        <v>7000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7000</v>
      </c>
      <c r="K33" s="85">
        <f t="shared" ref="K33:L33" si="13">SUM(K34:K35)</f>
        <v>0</v>
      </c>
      <c r="L33" s="204">
        <f t="shared" si="13"/>
        <v>7000</v>
      </c>
      <c r="M33" s="82" t="s">
        <v>43</v>
      </c>
      <c r="N33" s="81" t="s">
        <v>43</v>
      </c>
      <c r="O33" s="80" t="s">
        <v>43</v>
      </c>
      <c r="P33" s="83"/>
    </row>
    <row r="34" spans="1:16" x14ac:dyDescent="0.25">
      <c r="A34" s="47">
        <v>21381</v>
      </c>
      <c r="B34" s="87" t="s">
        <v>53</v>
      </c>
      <c r="C34" s="88">
        <f t="shared" si="10"/>
        <v>7000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>
        <v>7000</v>
      </c>
      <c r="K34" s="94"/>
      <c r="L34" s="52">
        <f>J34+K34</f>
        <v>7000</v>
      </c>
      <c r="M34" s="95" t="s">
        <v>43</v>
      </c>
      <c r="N34" s="90" t="s">
        <v>43</v>
      </c>
      <c r="O34" s="92" t="s">
        <v>43</v>
      </c>
      <c r="P34" s="96"/>
    </row>
    <row r="35" spans="1:16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customHeight="1" x14ac:dyDescent="0.25">
      <c r="A36" s="86">
        <v>21390</v>
      </c>
      <c r="B36" s="75" t="s">
        <v>55</v>
      </c>
      <c r="C36" s="76">
        <f t="shared" si="10"/>
        <v>28577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28577</v>
      </c>
      <c r="K36" s="85">
        <f t="shared" ref="K36:L36" si="14">SUM(K37:K40)</f>
        <v>0</v>
      </c>
      <c r="L36" s="204">
        <f t="shared" si="14"/>
        <v>28577</v>
      </c>
      <c r="M36" s="82" t="s">
        <v>43</v>
      </c>
      <c r="N36" s="81" t="s">
        <v>43</v>
      </c>
      <c r="O36" s="80" t="s">
        <v>43</v>
      </c>
      <c r="P36" s="83"/>
    </row>
    <row r="37" spans="1:16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" x14ac:dyDescent="0.25">
      <c r="A40" s="118">
        <v>21399</v>
      </c>
      <c r="B40" s="119" t="s">
        <v>59</v>
      </c>
      <c r="C40" s="120">
        <f t="shared" si="10"/>
        <v>28577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>
        <v>28577</v>
      </c>
      <c r="K40" s="126"/>
      <c r="L40" s="392">
        <f>J40+K40</f>
        <v>28577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" x14ac:dyDescent="0.25">
      <c r="A43" s="86">
        <v>21490</v>
      </c>
      <c r="B43" s="75" t="s">
        <v>62</v>
      </c>
      <c r="C43" s="140">
        <f>F43+I43+L43</f>
        <v>50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50</v>
      </c>
      <c r="K43" s="142">
        <f t="shared" si="16"/>
        <v>0</v>
      </c>
      <c r="L43" s="144">
        <f t="shared" si="16"/>
        <v>50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" x14ac:dyDescent="0.25">
      <c r="A44" s="56">
        <v>21499</v>
      </c>
      <c r="B44" s="97" t="s">
        <v>63</v>
      </c>
      <c r="C44" s="145">
        <f>F44+I44+L44</f>
        <v>50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>
        <v>50</v>
      </c>
      <c r="K44" s="147"/>
      <c r="L44" s="149">
        <f>J44+K44</f>
        <v>50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1524480</v>
      </c>
      <c r="D50" s="175">
        <f>SUM(D51,D283)</f>
        <v>974766</v>
      </c>
      <c r="E50" s="360">
        <f t="shared" ref="E50:F50" si="19">SUM(E51,E283)</f>
        <v>0</v>
      </c>
      <c r="F50" s="399">
        <f t="shared" si="19"/>
        <v>974766</v>
      </c>
      <c r="G50" s="175">
        <f>SUM(G51,G283)</f>
        <v>514087</v>
      </c>
      <c r="H50" s="177">
        <f t="shared" ref="H50:I50" si="20">SUM(H51,H283)</f>
        <v>0</v>
      </c>
      <c r="I50" s="178">
        <f t="shared" si="20"/>
        <v>514087</v>
      </c>
      <c r="J50" s="177">
        <f>SUM(J51,J283)</f>
        <v>35627</v>
      </c>
      <c r="K50" s="176">
        <f t="shared" ref="K50:L50" si="21">SUM(K51,K283)</f>
        <v>0</v>
      </c>
      <c r="L50" s="178">
        <f t="shared" si="21"/>
        <v>35627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1524480</v>
      </c>
      <c r="D51" s="183">
        <f>SUM(D52,D194)</f>
        <v>974766</v>
      </c>
      <c r="E51" s="361">
        <f t="shared" ref="E51:F51" si="23">SUM(E52,E194)</f>
        <v>0</v>
      </c>
      <c r="F51" s="400">
        <f t="shared" si="23"/>
        <v>974766</v>
      </c>
      <c r="G51" s="183">
        <f>SUM(G52,G194)</f>
        <v>514087</v>
      </c>
      <c r="H51" s="185">
        <f t="shared" ref="H51:I51" si="24">SUM(H52,H194)</f>
        <v>0</v>
      </c>
      <c r="I51" s="186">
        <f t="shared" si="24"/>
        <v>514087</v>
      </c>
      <c r="J51" s="185">
        <f>SUM(J52,J194)</f>
        <v>35627</v>
      </c>
      <c r="K51" s="184">
        <f t="shared" ref="K51:L51" si="25">SUM(K52,K194)</f>
        <v>0</v>
      </c>
      <c r="L51" s="186">
        <f t="shared" si="25"/>
        <v>35627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1524180</v>
      </c>
      <c r="D52" s="190">
        <f>SUM(D53,D75,D173,D187)</f>
        <v>974766</v>
      </c>
      <c r="E52" s="362">
        <f t="shared" ref="E52:F52" si="27">SUM(E53,E75,E173,E187)</f>
        <v>0</v>
      </c>
      <c r="F52" s="401">
        <f t="shared" si="27"/>
        <v>974766</v>
      </c>
      <c r="G52" s="190">
        <f>SUM(G53,G75,G173,G187)</f>
        <v>514087</v>
      </c>
      <c r="H52" s="192">
        <f t="shared" ref="H52:I52" si="28">SUM(H53,H75,H173,H187)</f>
        <v>0</v>
      </c>
      <c r="I52" s="193">
        <f t="shared" si="28"/>
        <v>514087</v>
      </c>
      <c r="J52" s="192">
        <f>SUM(J53,J75,J173,J187)</f>
        <v>35327</v>
      </c>
      <c r="K52" s="191">
        <f t="shared" ref="K52:L52" si="29">SUM(K53,K75,K173,K187)</f>
        <v>0</v>
      </c>
      <c r="L52" s="193">
        <f t="shared" si="29"/>
        <v>35327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x14ac:dyDescent="0.25">
      <c r="A53" s="195">
        <v>1000</v>
      </c>
      <c r="B53" s="195" t="s">
        <v>71</v>
      </c>
      <c r="C53" s="196">
        <f t="shared" si="4"/>
        <v>1245914</v>
      </c>
      <c r="D53" s="197">
        <f>SUM(D54,D67)</f>
        <v>729046</v>
      </c>
      <c r="E53" s="363">
        <f t="shared" ref="E53:F53" si="31">SUM(E54,E67)</f>
        <v>0</v>
      </c>
      <c r="F53" s="402">
        <f t="shared" si="31"/>
        <v>729046</v>
      </c>
      <c r="G53" s="197">
        <f>SUM(G54,G67)</f>
        <v>514087</v>
      </c>
      <c r="H53" s="199">
        <f t="shared" ref="H53:I53" si="32">SUM(H54,H67)</f>
        <v>0</v>
      </c>
      <c r="I53" s="200">
        <f t="shared" si="32"/>
        <v>514087</v>
      </c>
      <c r="J53" s="199">
        <f>SUM(J54,J67)</f>
        <v>2781</v>
      </c>
      <c r="K53" s="198">
        <f t="shared" ref="K53:L53" si="33">SUM(K54,K67)</f>
        <v>0</v>
      </c>
      <c r="L53" s="200">
        <f t="shared" si="33"/>
        <v>2781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x14ac:dyDescent="0.25">
      <c r="A54" s="75">
        <v>1100</v>
      </c>
      <c r="B54" s="202" t="s">
        <v>72</v>
      </c>
      <c r="C54" s="76">
        <f t="shared" si="4"/>
        <v>946418</v>
      </c>
      <c r="D54" s="203">
        <f>SUM(D55,D58,D66)</f>
        <v>532377</v>
      </c>
      <c r="E54" s="364">
        <f t="shared" ref="E54:F54" si="35">SUM(E55,E58,E66)</f>
        <v>0</v>
      </c>
      <c r="F54" s="386">
        <f t="shared" si="35"/>
        <v>532377</v>
      </c>
      <c r="G54" s="203">
        <f>SUM(G55,G58,G66)</f>
        <v>411886</v>
      </c>
      <c r="H54" s="84">
        <f t="shared" ref="H54:I54" si="36">SUM(H55,H58,H66)</f>
        <v>0</v>
      </c>
      <c r="I54" s="204">
        <f t="shared" si="36"/>
        <v>411886</v>
      </c>
      <c r="J54" s="84">
        <f>SUM(J55,J58,J66)</f>
        <v>2155</v>
      </c>
      <c r="K54" s="85">
        <f t="shared" ref="K54:L54" si="37">SUM(K55,K58,K66)</f>
        <v>0</v>
      </c>
      <c r="L54" s="204">
        <f t="shared" si="37"/>
        <v>2155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x14ac:dyDescent="0.25">
      <c r="A55" s="209">
        <v>1110</v>
      </c>
      <c r="B55" s="154" t="s">
        <v>73</v>
      </c>
      <c r="C55" s="160">
        <f t="shared" si="4"/>
        <v>849034</v>
      </c>
      <c r="D55" s="210">
        <f>SUM(D56:D57)</f>
        <v>477107</v>
      </c>
      <c r="E55" s="365">
        <f t="shared" ref="E55:F55" si="39">SUM(E56:E57)</f>
        <v>0</v>
      </c>
      <c r="F55" s="403">
        <f t="shared" si="39"/>
        <v>477107</v>
      </c>
      <c r="G55" s="210">
        <f>SUM(G56:G57)</f>
        <v>369683</v>
      </c>
      <c r="H55" s="212">
        <f t="shared" ref="H55:I55" si="40">SUM(H56:H57)</f>
        <v>192</v>
      </c>
      <c r="I55" s="213">
        <f t="shared" si="40"/>
        <v>369875</v>
      </c>
      <c r="J55" s="212">
        <f>SUM(J56:J57)</f>
        <v>2052</v>
      </c>
      <c r="K55" s="211">
        <f t="shared" ref="K55:L55" si="41">SUM(K56:K57)</f>
        <v>0</v>
      </c>
      <c r="L55" s="213">
        <f t="shared" si="41"/>
        <v>2052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48.75" thickBot="1" x14ac:dyDescent="0.3">
      <c r="A57" s="56">
        <v>1119</v>
      </c>
      <c r="B57" s="97" t="s">
        <v>75</v>
      </c>
      <c r="C57" s="98">
        <f t="shared" si="4"/>
        <v>849034</v>
      </c>
      <c r="D57" s="219">
        <v>477107</v>
      </c>
      <c r="E57" s="367"/>
      <c r="F57" s="384">
        <f t="shared" si="43"/>
        <v>477107</v>
      </c>
      <c r="G57" s="219">
        <f>12176+357507</f>
        <v>369683</v>
      </c>
      <c r="H57" s="103">
        <v>192</v>
      </c>
      <c r="I57" s="220">
        <f t="shared" si="44"/>
        <v>369875</v>
      </c>
      <c r="J57" s="103">
        <v>2052</v>
      </c>
      <c r="K57" s="104"/>
      <c r="L57" s="220">
        <f t="shared" si="45"/>
        <v>2052</v>
      </c>
      <c r="M57" s="221"/>
      <c r="N57" s="104"/>
      <c r="O57" s="220">
        <f>M57+N57</f>
        <v>0</v>
      </c>
      <c r="P57" s="421" t="s">
        <v>618</v>
      </c>
    </row>
    <row r="58" spans="1:16" ht="12.75" thickTop="1" x14ac:dyDescent="0.25">
      <c r="A58" s="223">
        <v>1140</v>
      </c>
      <c r="B58" s="97" t="s">
        <v>76</v>
      </c>
      <c r="C58" s="98">
        <f t="shared" si="4"/>
        <v>97384</v>
      </c>
      <c r="D58" s="224">
        <f>SUM(D59:D65)</f>
        <v>55270</v>
      </c>
      <c r="E58" s="368">
        <f t="shared" ref="E58:F58" si="46">SUM(E59:E65)</f>
        <v>0</v>
      </c>
      <c r="F58" s="384">
        <f t="shared" si="46"/>
        <v>55270</v>
      </c>
      <c r="G58" s="224">
        <f>SUM(G59:G65)</f>
        <v>42203</v>
      </c>
      <c r="H58" s="226">
        <f t="shared" ref="H58:I58" si="47">SUM(H59:H65)</f>
        <v>-192</v>
      </c>
      <c r="I58" s="220">
        <f t="shared" si="47"/>
        <v>42011</v>
      </c>
      <c r="J58" s="226">
        <f>SUM(J59:J65)</f>
        <v>103</v>
      </c>
      <c r="K58" s="225">
        <f t="shared" ref="K58:L58" si="48">SUM(K59:K65)</f>
        <v>0</v>
      </c>
      <c r="L58" s="220">
        <f t="shared" si="48"/>
        <v>103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x14ac:dyDescent="0.25">
      <c r="A59" s="56">
        <v>1141</v>
      </c>
      <c r="B59" s="97" t="s">
        <v>77</v>
      </c>
      <c r="C59" s="98">
        <f t="shared" si="4"/>
        <v>4931</v>
      </c>
      <c r="D59" s="219">
        <v>4931</v>
      </c>
      <c r="E59" s="367"/>
      <c r="F59" s="384">
        <f t="shared" ref="F59:F66" si="50">D59+E59</f>
        <v>4931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customHeight="1" x14ac:dyDescent="0.25">
      <c r="A60" s="56">
        <v>1142</v>
      </c>
      <c r="B60" s="97" t="s">
        <v>78</v>
      </c>
      <c r="C60" s="98">
        <f t="shared" si="4"/>
        <v>2594</v>
      </c>
      <c r="D60" s="219">
        <v>2594</v>
      </c>
      <c r="E60" s="367"/>
      <c r="F60" s="384">
        <f t="shared" si="50"/>
        <v>2594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x14ac:dyDescent="0.25">
      <c r="A61" s="56">
        <v>1145</v>
      </c>
      <c r="B61" s="97" t="s">
        <v>79</v>
      </c>
      <c r="C61" s="98">
        <f t="shared" si="4"/>
        <v>2708</v>
      </c>
      <c r="D61" s="219">
        <v>2708</v>
      </c>
      <c r="E61" s="367"/>
      <c r="F61" s="384">
        <f t="shared" si="50"/>
        <v>2708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x14ac:dyDescent="0.25">
      <c r="A63" s="56">
        <v>1147</v>
      </c>
      <c r="B63" s="97" t="s">
        <v>81</v>
      </c>
      <c r="C63" s="98">
        <f t="shared" si="4"/>
        <v>17081</v>
      </c>
      <c r="D63" s="219">
        <v>17081</v>
      </c>
      <c r="E63" s="367"/>
      <c r="F63" s="384">
        <f t="shared" si="50"/>
        <v>17081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x14ac:dyDescent="0.25">
      <c r="A64" s="56">
        <v>1148</v>
      </c>
      <c r="B64" s="97" t="s">
        <v>82</v>
      </c>
      <c r="C64" s="98">
        <f t="shared" si="4"/>
        <v>27371</v>
      </c>
      <c r="D64" s="219">
        <v>27268</v>
      </c>
      <c r="E64" s="367"/>
      <c r="F64" s="384">
        <f t="shared" si="50"/>
        <v>27268</v>
      </c>
      <c r="G64" s="219"/>
      <c r="H64" s="103"/>
      <c r="I64" s="220">
        <f t="shared" si="51"/>
        <v>0</v>
      </c>
      <c r="J64" s="103">
        <v>103</v>
      </c>
      <c r="K64" s="104"/>
      <c r="L64" s="220">
        <f t="shared" si="52"/>
        <v>103</v>
      </c>
      <c r="M64" s="221"/>
      <c r="N64" s="104"/>
      <c r="O64" s="220">
        <f t="shared" si="53"/>
        <v>0</v>
      </c>
      <c r="P64" s="222"/>
    </row>
    <row r="65" spans="1:16" ht="36" x14ac:dyDescent="0.25">
      <c r="A65" s="56">
        <v>1149</v>
      </c>
      <c r="B65" s="97" t="s">
        <v>83</v>
      </c>
      <c r="C65" s="98">
        <f>F65+I65+L65+O65</f>
        <v>42699</v>
      </c>
      <c r="D65" s="219">
        <v>688</v>
      </c>
      <c r="E65" s="367"/>
      <c r="F65" s="384">
        <f t="shared" si="50"/>
        <v>688</v>
      </c>
      <c r="G65" s="219">
        <f>17208+24995</f>
        <v>42203</v>
      </c>
      <c r="H65" s="103">
        <v>-192</v>
      </c>
      <c r="I65" s="220">
        <f t="shared" si="51"/>
        <v>42011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547" t="s">
        <v>619</v>
      </c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/>
      <c r="E66" s="369"/>
      <c r="F66" s="403">
        <f t="shared" si="50"/>
        <v>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x14ac:dyDescent="0.25">
      <c r="A67" s="75">
        <v>1200</v>
      </c>
      <c r="B67" s="202" t="s">
        <v>85</v>
      </c>
      <c r="C67" s="76">
        <f t="shared" si="4"/>
        <v>299496</v>
      </c>
      <c r="D67" s="203">
        <f>SUM(D68:D69)</f>
        <v>196669</v>
      </c>
      <c r="E67" s="364">
        <f t="shared" ref="E67:F67" si="54">SUM(E68:E69)</f>
        <v>0</v>
      </c>
      <c r="F67" s="386">
        <f t="shared" si="54"/>
        <v>196669</v>
      </c>
      <c r="G67" s="203">
        <f>SUM(G68:G69)</f>
        <v>102201</v>
      </c>
      <c r="H67" s="84">
        <f t="shared" ref="H67:I67" si="55">SUM(H68:H69)</f>
        <v>0</v>
      </c>
      <c r="I67" s="204">
        <f t="shared" si="55"/>
        <v>102201</v>
      </c>
      <c r="J67" s="84">
        <f>SUM(J68:J69)</f>
        <v>626</v>
      </c>
      <c r="K67" s="85">
        <f t="shared" ref="K67:L67" si="56">SUM(K68:K69)</f>
        <v>0</v>
      </c>
      <c r="L67" s="204">
        <f t="shared" si="56"/>
        <v>626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x14ac:dyDescent="0.25">
      <c r="A68" s="335">
        <v>1210</v>
      </c>
      <c r="B68" s="87" t="s">
        <v>86</v>
      </c>
      <c r="C68" s="88">
        <f t="shared" si="4"/>
        <v>238461</v>
      </c>
      <c r="D68" s="215">
        <v>138120</v>
      </c>
      <c r="E68" s="366"/>
      <c r="F68" s="404">
        <f>D68+E68</f>
        <v>138120</v>
      </c>
      <c r="G68" s="215">
        <f>7247+92554</f>
        <v>99801</v>
      </c>
      <c r="H68" s="93"/>
      <c r="I68" s="216">
        <f>G68+H68</f>
        <v>99801</v>
      </c>
      <c r="J68" s="93">
        <v>540</v>
      </c>
      <c r="K68" s="94"/>
      <c r="L68" s="216">
        <f>J68+K68</f>
        <v>540</v>
      </c>
      <c r="M68" s="217"/>
      <c r="N68" s="94"/>
      <c r="O68" s="216">
        <f>M68+N68</f>
        <v>0</v>
      </c>
      <c r="P68" s="550"/>
    </row>
    <row r="69" spans="1:16" ht="24" x14ac:dyDescent="0.25">
      <c r="A69" s="223">
        <v>1220</v>
      </c>
      <c r="B69" s="97" t="s">
        <v>87</v>
      </c>
      <c r="C69" s="98">
        <f t="shared" si="4"/>
        <v>61035</v>
      </c>
      <c r="D69" s="224">
        <f>SUM(D70:D74)</f>
        <v>58549</v>
      </c>
      <c r="E69" s="368">
        <f t="shared" ref="E69:F69" si="58">SUM(E70:E74)</f>
        <v>0</v>
      </c>
      <c r="F69" s="384">
        <f t="shared" si="58"/>
        <v>58549</v>
      </c>
      <c r="G69" s="224">
        <f>SUM(G70:G74)</f>
        <v>2400</v>
      </c>
      <c r="H69" s="226">
        <f t="shared" ref="H69:I69" si="59">SUM(H70:H74)</f>
        <v>0</v>
      </c>
      <c r="I69" s="220">
        <f t="shared" si="59"/>
        <v>2400</v>
      </c>
      <c r="J69" s="226">
        <f>SUM(J70:J74)</f>
        <v>86</v>
      </c>
      <c r="K69" s="225">
        <f t="shared" ref="K69:L69" si="60">SUM(K70:K74)</f>
        <v>0</v>
      </c>
      <c r="L69" s="220">
        <f t="shared" si="60"/>
        <v>86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x14ac:dyDescent="0.25">
      <c r="A70" s="56">
        <v>1221</v>
      </c>
      <c r="B70" s="97" t="s">
        <v>88</v>
      </c>
      <c r="C70" s="98">
        <f t="shared" si="4"/>
        <v>43460</v>
      </c>
      <c r="D70" s="219">
        <v>40974</v>
      </c>
      <c r="E70" s="367"/>
      <c r="F70" s="384">
        <f t="shared" ref="F70:F74" si="62">D70+E70</f>
        <v>40974</v>
      </c>
      <c r="G70" s="219">
        <f>700+1700</f>
        <v>2400</v>
      </c>
      <c r="H70" s="103"/>
      <c r="I70" s="220">
        <f t="shared" ref="I70:I74" si="63">G70+H70</f>
        <v>2400</v>
      </c>
      <c r="J70" s="103">
        <v>86</v>
      </c>
      <c r="K70" s="104"/>
      <c r="L70" s="220">
        <f t="shared" ref="L70:L74" si="64">J70+K70</f>
        <v>86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x14ac:dyDescent="0.25">
      <c r="A73" s="56">
        <v>1227</v>
      </c>
      <c r="B73" s="97" t="s">
        <v>91</v>
      </c>
      <c r="C73" s="98">
        <f t="shared" si="4"/>
        <v>17075</v>
      </c>
      <c r="D73" s="219">
        <v>17075</v>
      </c>
      <c r="E73" s="367"/>
      <c r="F73" s="384">
        <f t="shared" si="62"/>
        <v>17075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x14ac:dyDescent="0.25">
      <c r="A74" s="56">
        <v>1228</v>
      </c>
      <c r="B74" s="97" t="s">
        <v>92</v>
      </c>
      <c r="C74" s="98">
        <f t="shared" si="4"/>
        <v>500</v>
      </c>
      <c r="D74" s="219">
        <v>500</v>
      </c>
      <c r="E74" s="367"/>
      <c r="F74" s="384">
        <f t="shared" si="62"/>
        <v>500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278266</v>
      </c>
      <c r="D75" s="197">
        <f>SUM(D76,D83,D130,D164,D165,D172)</f>
        <v>245720</v>
      </c>
      <c r="E75" s="363">
        <f t="shared" ref="E75:F75" si="66">SUM(E76,E83,E130,E164,E165,E172)</f>
        <v>0</v>
      </c>
      <c r="F75" s="402">
        <f t="shared" si="66"/>
        <v>245720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32546</v>
      </c>
      <c r="K75" s="198">
        <f t="shared" ref="K75:L75" si="68">SUM(K76,K83,K130,K164,K165,K172)</f>
        <v>0</v>
      </c>
      <c r="L75" s="200">
        <f t="shared" si="68"/>
        <v>32546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x14ac:dyDescent="0.25">
      <c r="A76" s="75">
        <v>2100</v>
      </c>
      <c r="B76" s="202" t="s">
        <v>94</v>
      </c>
      <c r="C76" s="76">
        <f t="shared" si="4"/>
        <v>2682</v>
      </c>
      <c r="D76" s="203">
        <f>SUM(D77,D80)</f>
        <v>2682</v>
      </c>
      <c r="E76" s="364">
        <f t="shared" ref="E76:F76" si="70">SUM(E77,E80)</f>
        <v>0</v>
      </c>
      <c r="F76" s="386">
        <f t="shared" si="70"/>
        <v>2682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x14ac:dyDescent="0.25">
      <c r="A77" s="335">
        <v>2110</v>
      </c>
      <c r="B77" s="87" t="s">
        <v>95</v>
      </c>
      <c r="C77" s="88">
        <f t="shared" si="4"/>
        <v>2682</v>
      </c>
      <c r="D77" s="233">
        <f>SUM(D78:D79)</f>
        <v>2682</v>
      </c>
      <c r="E77" s="370">
        <f t="shared" ref="E77:F77" si="74">SUM(E78:E79)</f>
        <v>0</v>
      </c>
      <c r="F77" s="404">
        <f t="shared" si="74"/>
        <v>2682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x14ac:dyDescent="0.25">
      <c r="A78" s="56">
        <v>2111</v>
      </c>
      <c r="B78" s="97" t="s">
        <v>96</v>
      </c>
      <c r="C78" s="98">
        <f t="shared" si="4"/>
        <v>2106</v>
      </c>
      <c r="D78" s="219">
        <v>2106</v>
      </c>
      <c r="E78" s="367"/>
      <c r="F78" s="384">
        <f t="shared" ref="F78:F79" si="78">D78+E78</f>
        <v>2106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x14ac:dyDescent="0.25">
      <c r="A79" s="56">
        <v>2112</v>
      </c>
      <c r="B79" s="97" t="s">
        <v>97</v>
      </c>
      <c r="C79" s="98">
        <f t="shared" si="4"/>
        <v>576</v>
      </c>
      <c r="D79" s="219">
        <v>576</v>
      </c>
      <c r="E79" s="367"/>
      <c r="F79" s="384">
        <f t="shared" si="78"/>
        <v>576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260046</v>
      </c>
      <c r="D83" s="203">
        <f>SUM(D84,D89,D95,D103,D112,D116,D122,D128)</f>
        <v>237350</v>
      </c>
      <c r="E83" s="364">
        <f t="shared" ref="E83:F83" si="90">SUM(E84,E89,E95,E103,E112,E116,E122,E128)</f>
        <v>0</v>
      </c>
      <c r="F83" s="386">
        <f t="shared" si="90"/>
        <v>237350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22696</v>
      </c>
      <c r="K83" s="85">
        <f t="shared" ref="K83:L83" si="92">SUM(K84,K89,K95,K103,K112,K116,K122,K128)</f>
        <v>0</v>
      </c>
      <c r="L83" s="204">
        <f t="shared" si="92"/>
        <v>22696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x14ac:dyDescent="0.25">
      <c r="A84" s="209">
        <v>2210</v>
      </c>
      <c r="B84" s="154" t="s">
        <v>100</v>
      </c>
      <c r="C84" s="160">
        <f t="shared" si="4"/>
        <v>2289</v>
      </c>
      <c r="D84" s="210">
        <f>SUM(D85:D88)</f>
        <v>2196</v>
      </c>
      <c r="E84" s="365">
        <f t="shared" ref="E84:F84" si="94">SUM(E85:E88)</f>
        <v>0</v>
      </c>
      <c r="F84" s="403">
        <f t="shared" si="94"/>
        <v>2196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93</v>
      </c>
      <c r="K84" s="211">
        <f t="shared" ref="K84:L84" si="96">SUM(K85:K88)</f>
        <v>0</v>
      </c>
      <c r="L84" s="213">
        <f t="shared" si="96"/>
        <v>93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x14ac:dyDescent="0.25">
      <c r="A86" s="56">
        <v>2212</v>
      </c>
      <c r="B86" s="97" t="s">
        <v>102</v>
      </c>
      <c r="C86" s="98">
        <f t="shared" si="98"/>
        <v>1662</v>
      </c>
      <c r="D86" s="219">
        <v>1619</v>
      </c>
      <c r="E86" s="367"/>
      <c r="F86" s="384">
        <f t="shared" si="99"/>
        <v>1619</v>
      </c>
      <c r="G86" s="219"/>
      <c r="H86" s="103"/>
      <c r="I86" s="220">
        <f t="shared" si="100"/>
        <v>0</v>
      </c>
      <c r="J86" s="103">
        <v>43</v>
      </c>
      <c r="K86" s="104"/>
      <c r="L86" s="220">
        <f t="shared" si="101"/>
        <v>43</v>
      </c>
      <c r="M86" s="221"/>
      <c r="N86" s="104"/>
      <c r="O86" s="220">
        <f t="shared" si="102"/>
        <v>0</v>
      </c>
      <c r="P86" s="222"/>
    </row>
    <row r="87" spans="1:16" ht="24" x14ac:dyDescent="0.25">
      <c r="A87" s="56">
        <v>2214</v>
      </c>
      <c r="B87" s="97" t="s">
        <v>103</v>
      </c>
      <c r="C87" s="98">
        <f t="shared" si="98"/>
        <v>390</v>
      </c>
      <c r="D87" s="219">
        <v>340</v>
      </c>
      <c r="E87" s="367"/>
      <c r="F87" s="384">
        <f t="shared" si="99"/>
        <v>340</v>
      </c>
      <c r="G87" s="219"/>
      <c r="H87" s="103"/>
      <c r="I87" s="220">
        <f t="shared" si="100"/>
        <v>0</v>
      </c>
      <c r="J87" s="103">
        <v>50</v>
      </c>
      <c r="K87" s="104"/>
      <c r="L87" s="220">
        <f t="shared" si="101"/>
        <v>50</v>
      </c>
      <c r="M87" s="221"/>
      <c r="N87" s="104"/>
      <c r="O87" s="220">
        <f t="shared" si="102"/>
        <v>0</v>
      </c>
      <c r="P87" s="222"/>
    </row>
    <row r="88" spans="1:16" x14ac:dyDescent="0.25">
      <c r="A88" s="56">
        <v>2219</v>
      </c>
      <c r="B88" s="97" t="s">
        <v>104</v>
      </c>
      <c r="C88" s="98">
        <f t="shared" si="98"/>
        <v>237</v>
      </c>
      <c r="D88" s="219">
        <v>237</v>
      </c>
      <c r="E88" s="367"/>
      <c r="F88" s="384">
        <f t="shared" si="99"/>
        <v>237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x14ac:dyDescent="0.25">
      <c r="A89" s="223">
        <v>2220</v>
      </c>
      <c r="B89" s="97" t="s">
        <v>105</v>
      </c>
      <c r="C89" s="98">
        <f t="shared" si="98"/>
        <v>123492</v>
      </c>
      <c r="D89" s="224">
        <f>SUM(D90:D94)</f>
        <v>103935</v>
      </c>
      <c r="E89" s="368">
        <f t="shared" ref="E89:F89" si="103">SUM(E90:E94)</f>
        <v>0</v>
      </c>
      <c r="F89" s="384">
        <f t="shared" si="103"/>
        <v>103935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19557</v>
      </c>
      <c r="K89" s="225">
        <f t="shared" ref="K89:L89" si="105">SUM(K90:K94)</f>
        <v>0</v>
      </c>
      <c r="L89" s="220">
        <f t="shared" si="105"/>
        <v>19557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x14ac:dyDescent="0.25">
      <c r="A90" s="56">
        <v>2221</v>
      </c>
      <c r="B90" s="97" t="s">
        <v>106</v>
      </c>
      <c r="C90" s="98">
        <f t="shared" si="98"/>
        <v>75870</v>
      </c>
      <c r="D90" s="219">
        <v>70506</v>
      </c>
      <c r="E90" s="367"/>
      <c r="F90" s="384">
        <f t="shared" ref="F90:F94" si="107">D90+E90</f>
        <v>70506</v>
      </c>
      <c r="G90" s="219"/>
      <c r="H90" s="103"/>
      <c r="I90" s="220">
        <f t="shared" ref="I90:I94" si="108">G90+H90</f>
        <v>0</v>
      </c>
      <c r="J90" s="103">
        <v>5364</v>
      </c>
      <c r="K90" s="104"/>
      <c r="L90" s="220">
        <f t="shared" ref="L90:L94" si="109">J90+K90</f>
        <v>5364</v>
      </c>
      <c r="M90" s="221"/>
      <c r="N90" s="104"/>
      <c r="O90" s="220">
        <f t="shared" ref="O90:O94" si="110">M90+N90</f>
        <v>0</v>
      </c>
      <c r="P90" s="222"/>
    </row>
    <row r="91" spans="1:16" x14ac:dyDescent="0.25">
      <c r="A91" s="56">
        <v>2222</v>
      </c>
      <c r="B91" s="97" t="s">
        <v>107</v>
      </c>
      <c r="C91" s="98">
        <f t="shared" si="98"/>
        <v>26848</v>
      </c>
      <c r="D91" s="219">
        <f>24110-2458</f>
        <v>21652</v>
      </c>
      <c r="E91" s="367"/>
      <c r="F91" s="384">
        <f t="shared" si="107"/>
        <v>21652</v>
      </c>
      <c r="G91" s="219"/>
      <c r="H91" s="103"/>
      <c r="I91" s="220">
        <f t="shared" si="108"/>
        <v>0</v>
      </c>
      <c r="J91" s="103">
        <f>2738+2458</f>
        <v>5196</v>
      </c>
      <c r="K91" s="104"/>
      <c r="L91" s="220">
        <f t="shared" si="109"/>
        <v>5196</v>
      </c>
      <c r="M91" s="221"/>
      <c r="N91" s="104"/>
      <c r="O91" s="220">
        <f t="shared" si="110"/>
        <v>0</v>
      </c>
      <c r="P91" s="222"/>
    </row>
    <row r="92" spans="1:16" x14ac:dyDescent="0.25">
      <c r="A92" s="56">
        <v>2223</v>
      </c>
      <c r="B92" s="97" t="s">
        <v>108</v>
      </c>
      <c r="C92" s="98">
        <f t="shared" si="98"/>
        <v>20223</v>
      </c>
      <c r="D92" s="219">
        <v>11551</v>
      </c>
      <c r="E92" s="367"/>
      <c r="F92" s="384">
        <f t="shared" si="107"/>
        <v>11551</v>
      </c>
      <c r="G92" s="219"/>
      <c r="H92" s="103"/>
      <c r="I92" s="220">
        <f t="shared" si="108"/>
        <v>0</v>
      </c>
      <c r="J92" s="103">
        <v>8672</v>
      </c>
      <c r="K92" s="104"/>
      <c r="L92" s="220">
        <f t="shared" si="109"/>
        <v>8672</v>
      </c>
      <c r="M92" s="221"/>
      <c r="N92" s="104"/>
      <c r="O92" s="220">
        <f t="shared" si="110"/>
        <v>0</v>
      </c>
      <c r="P92" s="222"/>
    </row>
    <row r="93" spans="1:16" ht="48" x14ac:dyDescent="0.25">
      <c r="A93" s="56">
        <v>2224</v>
      </c>
      <c r="B93" s="97" t="s">
        <v>109</v>
      </c>
      <c r="C93" s="98">
        <f t="shared" si="98"/>
        <v>551</v>
      </c>
      <c r="D93" s="219">
        <v>226</v>
      </c>
      <c r="E93" s="367"/>
      <c r="F93" s="384">
        <f t="shared" si="107"/>
        <v>226</v>
      </c>
      <c r="G93" s="219"/>
      <c r="H93" s="103"/>
      <c r="I93" s="220">
        <f t="shared" si="108"/>
        <v>0</v>
      </c>
      <c r="J93" s="103">
        <v>325</v>
      </c>
      <c r="K93" s="104"/>
      <c r="L93" s="220">
        <f t="shared" si="109"/>
        <v>325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x14ac:dyDescent="0.25">
      <c r="A95" s="223">
        <v>2230</v>
      </c>
      <c r="B95" s="97" t="s">
        <v>111</v>
      </c>
      <c r="C95" s="98">
        <f t="shared" si="98"/>
        <v>1743</v>
      </c>
      <c r="D95" s="224">
        <f>SUM(D96:D102)</f>
        <v>990</v>
      </c>
      <c r="E95" s="368">
        <f t="shared" ref="E95:F95" si="111">SUM(E96:E102)</f>
        <v>0</v>
      </c>
      <c r="F95" s="384">
        <f t="shared" si="111"/>
        <v>990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753</v>
      </c>
      <c r="K95" s="225">
        <f t="shared" ref="K95:L95" si="113">SUM(K96:K102)</f>
        <v>0</v>
      </c>
      <c r="L95" s="220">
        <f t="shared" si="113"/>
        <v>753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x14ac:dyDescent="0.25">
      <c r="A99" s="56">
        <v>2234</v>
      </c>
      <c r="B99" s="97" t="s">
        <v>115</v>
      </c>
      <c r="C99" s="98">
        <f t="shared" si="98"/>
        <v>84</v>
      </c>
      <c r="D99" s="219">
        <v>84</v>
      </c>
      <c r="E99" s="367"/>
      <c r="F99" s="384">
        <f t="shared" si="115"/>
        <v>84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x14ac:dyDescent="0.25">
      <c r="A100" s="56">
        <v>2235</v>
      </c>
      <c r="B100" s="97" t="s">
        <v>116</v>
      </c>
      <c r="C100" s="98">
        <f t="shared" si="98"/>
        <v>60</v>
      </c>
      <c r="D100" s="219">
        <v>0</v>
      </c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>
        <v>60</v>
      </c>
      <c r="K100" s="104"/>
      <c r="L100" s="220">
        <f t="shared" si="117"/>
        <v>60</v>
      </c>
      <c r="M100" s="221"/>
      <c r="N100" s="104"/>
      <c r="O100" s="220">
        <f t="shared" si="118"/>
        <v>0</v>
      </c>
      <c r="P100" s="222"/>
    </row>
    <row r="101" spans="1:16" x14ac:dyDescent="0.25">
      <c r="A101" s="56">
        <v>2236</v>
      </c>
      <c r="B101" s="97" t="s">
        <v>117</v>
      </c>
      <c r="C101" s="98">
        <f t="shared" si="98"/>
        <v>200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>
        <v>200</v>
      </c>
      <c r="K101" s="104"/>
      <c r="L101" s="220">
        <f t="shared" si="117"/>
        <v>200</v>
      </c>
      <c r="M101" s="221"/>
      <c r="N101" s="104"/>
      <c r="O101" s="220">
        <f t="shared" si="118"/>
        <v>0</v>
      </c>
      <c r="P101" s="222"/>
    </row>
    <row r="102" spans="1:16" ht="24" x14ac:dyDescent="0.25">
      <c r="A102" s="56">
        <v>2239</v>
      </c>
      <c r="B102" s="97" t="s">
        <v>118</v>
      </c>
      <c r="C102" s="98">
        <f t="shared" si="98"/>
        <v>1399</v>
      </c>
      <c r="D102" s="219">
        <v>906</v>
      </c>
      <c r="E102" s="367"/>
      <c r="F102" s="384">
        <f t="shared" si="115"/>
        <v>906</v>
      </c>
      <c r="G102" s="219"/>
      <c r="H102" s="103"/>
      <c r="I102" s="220">
        <f t="shared" si="116"/>
        <v>0</v>
      </c>
      <c r="J102" s="103">
        <v>493</v>
      </c>
      <c r="K102" s="104"/>
      <c r="L102" s="220">
        <f t="shared" si="117"/>
        <v>493</v>
      </c>
      <c r="M102" s="221"/>
      <c r="N102" s="104"/>
      <c r="O102" s="220">
        <f t="shared" si="118"/>
        <v>0</v>
      </c>
      <c r="P102" s="222"/>
    </row>
    <row r="103" spans="1:16" ht="36" x14ac:dyDescent="0.25">
      <c r="A103" s="223">
        <v>2240</v>
      </c>
      <c r="B103" s="97" t="s">
        <v>119</v>
      </c>
      <c r="C103" s="98">
        <f t="shared" si="98"/>
        <v>6577</v>
      </c>
      <c r="D103" s="224">
        <f>SUM(D104:D111)</f>
        <v>4354</v>
      </c>
      <c r="E103" s="368">
        <f t="shared" ref="E103:F103" si="119">SUM(E104:E111)</f>
        <v>0</v>
      </c>
      <c r="F103" s="384">
        <f t="shared" si="119"/>
        <v>4354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2223</v>
      </c>
      <c r="K103" s="225">
        <f t="shared" ref="K103:L103" si="121">SUM(K104:K111)</f>
        <v>0</v>
      </c>
      <c r="L103" s="220">
        <f t="shared" si="121"/>
        <v>2223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x14ac:dyDescent="0.25">
      <c r="A105" s="56">
        <v>2242</v>
      </c>
      <c r="B105" s="97" t="s">
        <v>121</v>
      </c>
      <c r="C105" s="98">
        <f t="shared" si="98"/>
        <v>1280</v>
      </c>
      <c r="D105" s="219">
        <v>640</v>
      </c>
      <c r="E105" s="367"/>
      <c r="F105" s="384">
        <f t="shared" si="123"/>
        <v>640</v>
      </c>
      <c r="G105" s="219"/>
      <c r="H105" s="103"/>
      <c r="I105" s="220">
        <f t="shared" si="124"/>
        <v>0</v>
      </c>
      <c r="J105" s="103">
        <v>640</v>
      </c>
      <c r="K105" s="104"/>
      <c r="L105" s="220">
        <f t="shared" si="125"/>
        <v>640</v>
      </c>
      <c r="M105" s="221"/>
      <c r="N105" s="104"/>
      <c r="O105" s="220">
        <f t="shared" si="126"/>
        <v>0</v>
      </c>
      <c r="P105" s="222"/>
    </row>
    <row r="106" spans="1:16" ht="24" x14ac:dyDescent="0.25">
      <c r="A106" s="56">
        <v>2243</v>
      </c>
      <c r="B106" s="97" t="s">
        <v>122</v>
      </c>
      <c r="C106" s="98">
        <f t="shared" si="98"/>
        <v>510</v>
      </c>
      <c r="D106" s="219">
        <v>180</v>
      </c>
      <c r="E106" s="367"/>
      <c r="F106" s="384">
        <f t="shared" si="123"/>
        <v>180</v>
      </c>
      <c r="G106" s="219"/>
      <c r="H106" s="103"/>
      <c r="I106" s="220">
        <f t="shared" si="124"/>
        <v>0</v>
      </c>
      <c r="J106" s="103">
        <v>330</v>
      </c>
      <c r="K106" s="104"/>
      <c r="L106" s="220">
        <f t="shared" si="125"/>
        <v>330</v>
      </c>
      <c r="M106" s="221"/>
      <c r="N106" s="104"/>
      <c r="O106" s="220">
        <f t="shared" si="126"/>
        <v>0</v>
      </c>
      <c r="P106" s="222"/>
    </row>
    <row r="107" spans="1:16" x14ac:dyDescent="0.25">
      <c r="A107" s="56">
        <v>2244</v>
      </c>
      <c r="B107" s="97" t="s">
        <v>123</v>
      </c>
      <c r="C107" s="98">
        <f t="shared" si="98"/>
        <v>4344</v>
      </c>
      <c r="D107" s="219">
        <v>3534</v>
      </c>
      <c r="E107" s="367"/>
      <c r="F107" s="384">
        <f t="shared" si="123"/>
        <v>3534</v>
      </c>
      <c r="G107" s="219"/>
      <c r="H107" s="103"/>
      <c r="I107" s="220">
        <f t="shared" si="124"/>
        <v>0</v>
      </c>
      <c r="J107" s="103">
        <v>810</v>
      </c>
      <c r="K107" s="104"/>
      <c r="L107" s="220">
        <f t="shared" si="125"/>
        <v>810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x14ac:dyDescent="0.25">
      <c r="A109" s="56">
        <v>2247</v>
      </c>
      <c r="B109" s="97" t="s">
        <v>125</v>
      </c>
      <c r="C109" s="98">
        <f t="shared" si="98"/>
        <v>443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>
        <v>443</v>
      </c>
      <c r="K109" s="104"/>
      <c r="L109" s="220">
        <f t="shared" si="125"/>
        <v>443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x14ac:dyDescent="0.25">
      <c r="A112" s="223">
        <v>2250</v>
      </c>
      <c r="B112" s="97" t="s">
        <v>128</v>
      </c>
      <c r="C112" s="98">
        <f t="shared" si="98"/>
        <v>330</v>
      </c>
      <c r="D112" s="224">
        <f>SUM(D113:D115)</f>
        <v>330</v>
      </c>
      <c r="E112" s="368">
        <f t="shared" ref="E112:F112" si="127">SUM(E113:E115)</f>
        <v>0</v>
      </c>
      <c r="F112" s="384">
        <f t="shared" si="127"/>
        <v>330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x14ac:dyDescent="0.25">
      <c r="A115" s="56">
        <v>2259</v>
      </c>
      <c r="B115" s="97" t="s">
        <v>131</v>
      </c>
      <c r="C115" s="98">
        <f t="shared" si="98"/>
        <v>330</v>
      </c>
      <c r="D115" s="219">
        <v>330</v>
      </c>
      <c r="E115" s="367"/>
      <c r="F115" s="384">
        <f t="shared" si="131"/>
        <v>330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x14ac:dyDescent="0.25">
      <c r="A116" s="223">
        <v>2260</v>
      </c>
      <c r="B116" s="97" t="s">
        <v>132</v>
      </c>
      <c r="C116" s="98">
        <f t="shared" si="98"/>
        <v>122026</v>
      </c>
      <c r="D116" s="224">
        <f>SUM(D117:D121)</f>
        <v>122026</v>
      </c>
      <c r="E116" s="368">
        <f t="shared" ref="E116:F116" si="135">SUM(E117:E121)</f>
        <v>0</v>
      </c>
      <c r="F116" s="384">
        <f t="shared" si="135"/>
        <v>122026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x14ac:dyDescent="0.25">
      <c r="A117" s="56">
        <v>2261</v>
      </c>
      <c r="B117" s="97" t="s">
        <v>133</v>
      </c>
      <c r="C117" s="98">
        <f t="shared" si="98"/>
        <v>121977</v>
      </c>
      <c r="D117" s="219">
        <f>14027+107950</f>
        <v>121977</v>
      </c>
      <c r="E117" s="367"/>
      <c r="F117" s="384">
        <f t="shared" ref="F117:F121" si="139">D117+E117</f>
        <v>121977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x14ac:dyDescent="0.25">
      <c r="A121" s="56">
        <v>2269</v>
      </c>
      <c r="B121" s="97" t="s">
        <v>137</v>
      </c>
      <c r="C121" s="98">
        <f t="shared" si="98"/>
        <v>49</v>
      </c>
      <c r="D121" s="219">
        <v>49</v>
      </c>
      <c r="E121" s="367"/>
      <c r="F121" s="384">
        <f t="shared" si="139"/>
        <v>49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x14ac:dyDescent="0.25">
      <c r="A122" s="223">
        <v>2270</v>
      </c>
      <c r="B122" s="97" t="s">
        <v>138</v>
      </c>
      <c r="C122" s="98">
        <f t="shared" si="98"/>
        <v>3589</v>
      </c>
      <c r="D122" s="224">
        <f>SUM(D123:D127)</f>
        <v>3519</v>
      </c>
      <c r="E122" s="368">
        <f t="shared" ref="E122:F122" si="143">SUM(E123:E127)</f>
        <v>0</v>
      </c>
      <c r="F122" s="384">
        <f t="shared" si="143"/>
        <v>3519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70</v>
      </c>
      <c r="K122" s="225">
        <f t="shared" ref="K122:L122" si="145">SUM(K123:K127)</f>
        <v>0</v>
      </c>
      <c r="L122" s="220">
        <f t="shared" si="145"/>
        <v>70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x14ac:dyDescent="0.25">
      <c r="A127" s="56">
        <v>2279</v>
      </c>
      <c r="B127" s="97" t="s">
        <v>143</v>
      </c>
      <c r="C127" s="98">
        <f t="shared" si="98"/>
        <v>3589</v>
      </c>
      <c r="D127" s="219">
        <v>3519</v>
      </c>
      <c r="E127" s="367"/>
      <c r="F127" s="384">
        <f t="shared" si="147"/>
        <v>3519</v>
      </c>
      <c r="G127" s="219"/>
      <c r="H127" s="103"/>
      <c r="I127" s="220">
        <f t="shared" si="148"/>
        <v>0</v>
      </c>
      <c r="J127" s="103">
        <v>70</v>
      </c>
      <c r="K127" s="104"/>
      <c r="L127" s="220">
        <f t="shared" si="149"/>
        <v>70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customHeight="1" x14ac:dyDescent="0.25">
      <c r="A130" s="75">
        <v>2300</v>
      </c>
      <c r="B130" s="202" t="s">
        <v>146</v>
      </c>
      <c r="C130" s="76">
        <f t="shared" si="98"/>
        <v>12333</v>
      </c>
      <c r="D130" s="203">
        <f>SUM(D131,D136,D140,D141,D144,D151,D159,D160,D163)</f>
        <v>5558</v>
      </c>
      <c r="E130" s="364">
        <f t="shared" ref="E130:F130" si="152">SUM(E131,E136,E140,E141,E144,E151,E159,E160,E163)</f>
        <v>0</v>
      </c>
      <c r="F130" s="386">
        <f t="shared" si="152"/>
        <v>5558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6775</v>
      </c>
      <c r="K130" s="85">
        <f t="shared" ref="K130:L130" si="154">SUM(K131,K136,K140,K141,K144,K151,K159,K160,K163)</f>
        <v>0</v>
      </c>
      <c r="L130" s="204">
        <f t="shared" si="154"/>
        <v>6775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x14ac:dyDescent="0.25">
      <c r="A131" s="335">
        <v>2310</v>
      </c>
      <c r="B131" s="87" t="s">
        <v>147</v>
      </c>
      <c r="C131" s="88">
        <f t="shared" si="98"/>
        <v>2336</v>
      </c>
      <c r="D131" s="233">
        <f t="shared" ref="D131:O131" si="156">SUM(D132:D135)</f>
        <v>1058</v>
      </c>
      <c r="E131" s="370">
        <f t="shared" si="156"/>
        <v>0</v>
      </c>
      <c r="F131" s="404">
        <f t="shared" si="156"/>
        <v>1058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1278</v>
      </c>
      <c r="K131" s="234">
        <f t="shared" si="156"/>
        <v>0</v>
      </c>
      <c r="L131" s="216">
        <f t="shared" si="156"/>
        <v>1278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x14ac:dyDescent="0.25">
      <c r="A132" s="56">
        <v>2311</v>
      </c>
      <c r="B132" s="97" t="s">
        <v>148</v>
      </c>
      <c r="C132" s="98">
        <f t="shared" si="98"/>
        <v>608</v>
      </c>
      <c r="D132" s="219">
        <v>458</v>
      </c>
      <c r="E132" s="367"/>
      <c r="F132" s="384">
        <f t="shared" ref="F132:F135" si="157">D132+E132</f>
        <v>458</v>
      </c>
      <c r="G132" s="219"/>
      <c r="H132" s="103"/>
      <c r="I132" s="220">
        <f t="shared" ref="I132:I135" si="158">G132+H132</f>
        <v>0</v>
      </c>
      <c r="J132" s="103">
        <v>150</v>
      </c>
      <c r="K132" s="104"/>
      <c r="L132" s="220">
        <f t="shared" ref="L132:L135" si="159">J132+K132</f>
        <v>150</v>
      </c>
      <c r="M132" s="221"/>
      <c r="N132" s="104"/>
      <c r="O132" s="220">
        <f t="shared" ref="O132:O135" si="160">M132+N132</f>
        <v>0</v>
      </c>
      <c r="P132" s="222"/>
    </row>
    <row r="133" spans="1:16" x14ac:dyDescent="0.25">
      <c r="A133" s="56">
        <v>2312</v>
      </c>
      <c r="B133" s="97" t="s">
        <v>149</v>
      </c>
      <c r="C133" s="98">
        <f t="shared" si="98"/>
        <v>328</v>
      </c>
      <c r="D133" s="219">
        <v>0</v>
      </c>
      <c r="E133" s="367"/>
      <c r="F133" s="384">
        <f t="shared" si="157"/>
        <v>0</v>
      </c>
      <c r="G133" s="219"/>
      <c r="H133" s="103"/>
      <c r="I133" s="220">
        <f t="shared" si="158"/>
        <v>0</v>
      </c>
      <c r="J133" s="103">
        <v>328</v>
      </c>
      <c r="K133" s="104"/>
      <c r="L133" s="220">
        <f t="shared" si="159"/>
        <v>328</v>
      </c>
      <c r="M133" s="221"/>
      <c r="N133" s="104"/>
      <c r="O133" s="220">
        <f t="shared" si="160"/>
        <v>0</v>
      </c>
      <c r="P133" s="222"/>
    </row>
    <row r="134" spans="1:16" x14ac:dyDescent="0.25">
      <c r="A134" s="56">
        <v>2313</v>
      </c>
      <c r="B134" s="97" t="s">
        <v>150</v>
      </c>
      <c r="C134" s="98">
        <f t="shared" si="98"/>
        <v>200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>
        <v>200</v>
      </c>
      <c r="K134" s="104"/>
      <c r="L134" s="220">
        <f t="shared" si="159"/>
        <v>200</v>
      </c>
      <c r="M134" s="221"/>
      <c r="N134" s="104"/>
      <c r="O134" s="220">
        <f t="shared" si="160"/>
        <v>0</v>
      </c>
      <c r="P134" s="222"/>
    </row>
    <row r="135" spans="1:16" ht="36" customHeight="1" x14ac:dyDescent="0.25">
      <c r="A135" s="56">
        <v>2314</v>
      </c>
      <c r="B135" s="97" t="s">
        <v>151</v>
      </c>
      <c r="C135" s="98">
        <f t="shared" si="98"/>
        <v>1200</v>
      </c>
      <c r="D135" s="219">
        <v>600</v>
      </c>
      <c r="E135" s="367"/>
      <c r="F135" s="384">
        <f t="shared" si="157"/>
        <v>600</v>
      </c>
      <c r="G135" s="219"/>
      <c r="H135" s="103"/>
      <c r="I135" s="220">
        <f t="shared" si="158"/>
        <v>0</v>
      </c>
      <c r="J135" s="103">
        <v>600</v>
      </c>
      <c r="K135" s="104"/>
      <c r="L135" s="220">
        <f t="shared" si="159"/>
        <v>600</v>
      </c>
      <c r="M135" s="221"/>
      <c r="N135" s="104"/>
      <c r="O135" s="220">
        <f t="shared" si="160"/>
        <v>0</v>
      </c>
      <c r="P135" s="222"/>
    </row>
    <row r="136" spans="1:16" x14ac:dyDescent="0.25">
      <c r="A136" s="223">
        <v>2320</v>
      </c>
      <c r="B136" s="97" t="s">
        <v>152</v>
      </c>
      <c r="C136" s="98">
        <f t="shared" si="98"/>
        <v>1198</v>
      </c>
      <c r="D136" s="224">
        <f>SUM(D137:D139)</f>
        <v>800</v>
      </c>
      <c r="E136" s="368">
        <f t="shared" ref="E136:F136" si="161">SUM(E137:E139)</f>
        <v>0</v>
      </c>
      <c r="F136" s="384">
        <f t="shared" si="161"/>
        <v>800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398</v>
      </c>
      <c r="K136" s="225">
        <f t="shared" ref="K136:L136" si="163">SUM(K137:K139)</f>
        <v>0</v>
      </c>
      <c r="L136" s="220">
        <f t="shared" si="163"/>
        <v>398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x14ac:dyDescent="0.25">
      <c r="A138" s="56">
        <v>2322</v>
      </c>
      <c r="B138" s="97" t="s">
        <v>154</v>
      </c>
      <c r="C138" s="98">
        <f t="shared" si="98"/>
        <v>1198</v>
      </c>
      <c r="D138" s="219">
        <v>800</v>
      </c>
      <c r="E138" s="367"/>
      <c r="F138" s="384">
        <f t="shared" si="165"/>
        <v>800</v>
      </c>
      <c r="G138" s="219"/>
      <c r="H138" s="103"/>
      <c r="I138" s="220">
        <f t="shared" si="166"/>
        <v>0</v>
      </c>
      <c r="J138" s="103">
        <v>398</v>
      </c>
      <c r="K138" s="104"/>
      <c r="L138" s="220">
        <f t="shared" si="167"/>
        <v>398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</row>
    <row r="140" spans="1:16" x14ac:dyDescent="0.25">
      <c r="A140" s="223">
        <v>2330</v>
      </c>
      <c r="B140" s="97" t="s">
        <v>156</v>
      </c>
      <c r="C140" s="98">
        <f t="shared" si="98"/>
        <v>775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>
        <v>775</v>
      </c>
      <c r="K140" s="104"/>
      <c r="L140" s="220">
        <f t="shared" si="167"/>
        <v>775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69">SUM(E142:E143)</f>
        <v>0</v>
      </c>
      <c r="F141" s="384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x14ac:dyDescent="0.25">
      <c r="A144" s="209">
        <v>2350</v>
      </c>
      <c r="B144" s="154" t="s">
        <v>160</v>
      </c>
      <c r="C144" s="160">
        <f t="shared" si="98"/>
        <v>7524</v>
      </c>
      <c r="D144" s="210">
        <f>SUM(D145:D150)</f>
        <v>3200</v>
      </c>
      <c r="E144" s="365">
        <f t="shared" ref="E144:F144" si="177">SUM(E145:E150)</f>
        <v>0</v>
      </c>
      <c r="F144" s="403">
        <f t="shared" si="177"/>
        <v>3200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4324</v>
      </c>
      <c r="K144" s="211">
        <f t="shared" ref="K144:L144" si="179">SUM(K145:K150)</f>
        <v>0</v>
      </c>
      <c r="L144" s="213">
        <f t="shared" si="179"/>
        <v>4324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x14ac:dyDescent="0.25">
      <c r="A145" s="47">
        <v>2351</v>
      </c>
      <c r="B145" s="87" t="s">
        <v>161</v>
      </c>
      <c r="C145" s="88">
        <f t="shared" si="98"/>
        <v>1809</v>
      </c>
      <c r="D145" s="215">
        <v>200</v>
      </c>
      <c r="E145" s="366"/>
      <c r="F145" s="404">
        <f t="shared" ref="F145:F150" si="181">D145+E145</f>
        <v>200</v>
      </c>
      <c r="G145" s="215"/>
      <c r="H145" s="93"/>
      <c r="I145" s="216">
        <f t="shared" ref="I145:I150" si="182">G145+H145</f>
        <v>0</v>
      </c>
      <c r="J145" s="93">
        <v>1609</v>
      </c>
      <c r="K145" s="94"/>
      <c r="L145" s="216">
        <f t="shared" ref="L145:L150" si="183">J145+K145</f>
        <v>1609</v>
      </c>
      <c r="M145" s="217"/>
      <c r="N145" s="94"/>
      <c r="O145" s="216">
        <f t="shared" ref="O145:O150" si="184">M145+N145</f>
        <v>0</v>
      </c>
      <c r="P145" s="218"/>
    </row>
    <row r="146" spans="1:16" x14ac:dyDescent="0.25">
      <c r="A146" s="56">
        <v>2352</v>
      </c>
      <c r="B146" s="97" t="s">
        <v>162</v>
      </c>
      <c r="C146" s="98">
        <f t="shared" si="98"/>
        <v>5380</v>
      </c>
      <c r="D146" s="219">
        <v>2800</v>
      </c>
      <c r="E146" s="367"/>
      <c r="F146" s="384">
        <f t="shared" si="181"/>
        <v>2800</v>
      </c>
      <c r="G146" s="219"/>
      <c r="H146" s="103"/>
      <c r="I146" s="220">
        <f t="shared" si="182"/>
        <v>0</v>
      </c>
      <c r="J146" s="103">
        <v>2580</v>
      </c>
      <c r="K146" s="104"/>
      <c r="L146" s="220">
        <f t="shared" si="183"/>
        <v>2580</v>
      </c>
      <c r="M146" s="221"/>
      <c r="N146" s="104"/>
      <c r="O146" s="220">
        <f t="shared" si="184"/>
        <v>0</v>
      </c>
      <c r="P146" s="222"/>
    </row>
    <row r="147" spans="1:16" ht="24" x14ac:dyDescent="0.25">
      <c r="A147" s="56">
        <v>2353</v>
      </c>
      <c r="B147" s="97" t="s">
        <v>163</v>
      </c>
      <c r="C147" s="98">
        <f t="shared" si="98"/>
        <v>50</v>
      </c>
      <c r="D147" s="219">
        <v>0</v>
      </c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>
        <v>50</v>
      </c>
      <c r="K147" s="104"/>
      <c r="L147" s="220">
        <f t="shared" si="183"/>
        <v>50</v>
      </c>
      <c r="M147" s="221"/>
      <c r="N147" s="104"/>
      <c r="O147" s="220">
        <f t="shared" si="184"/>
        <v>0</v>
      </c>
      <c r="P147" s="222"/>
    </row>
    <row r="148" spans="1:16" ht="24" x14ac:dyDescent="0.25">
      <c r="A148" s="56">
        <v>2354</v>
      </c>
      <c r="B148" s="97" t="s">
        <v>164</v>
      </c>
      <c r="C148" s="98">
        <f t="shared" si="98"/>
        <v>285</v>
      </c>
      <c r="D148" s="219">
        <v>200</v>
      </c>
      <c r="E148" s="367"/>
      <c r="F148" s="384">
        <f t="shared" si="181"/>
        <v>200</v>
      </c>
      <c r="G148" s="219"/>
      <c r="H148" s="103"/>
      <c r="I148" s="220">
        <f t="shared" si="182"/>
        <v>0</v>
      </c>
      <c r="J148" s="103">
        <v>85</v>
      </c>
      <c r="K148" s="104"/>
      <c r="L148" s="220">
        <f t="shared" si="183"/>
        <v>85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>
        <v>0</v>
      </c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</row>
    <row r="159" spans="1:16" x14ac:dyDescent="0.25">
      <c r="A159" s="209">
        <v>2370</v>
      </c>
      <c r="B159" s="154" t="s">
        <v>175</v>
      </c>
      <c r="C159" s="160">
        <f t="shared" si="185"/>
        <v>500</v>
      </c>
      <c r="D159" s="227">
        <v>500</v>
      </c>
      <c r="E159" s="369"/>
      <c r="F159" s="403">
        <f t="shared" si="190"/>
        <v>500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x14ac:dyDescent="0.25">
      <c r="A165" s="75">
        <v>2500</v>
      </c>
      <c r="B165" s="202" t="s">
        <v>181</v>
      </c>
      <c r="C165" s="76">
        <f t="shared" si="185"/>
        <v>3205</v>
      </c>
      <c r="D165" s="203">
        <f>SUM(D166,D171)</f>
        <v>130</v>
      </c>
      <c r="E165" s="364">
        <f t="shared" ref="E165:O165" si="202">SUM(E166,E171)</f>
        <v>0</v>
      </c>
      <c r="F165" s="386">
        <f t="shared" si="202"/>
        <v>130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3075</v>
      </c>
      <c r="K165" s="85">
        <f t="shared" si="202"/>
        <v>0</v>
      </c>
      <c r="L165" s="204">
        <f t="shared" si="202"/>
        <v>3075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customHeight="1" x14ac:dyDescent="0.25">
      <c r="A166" s="335">
        <v>2510</v>
      </c>
      <c r="B166" s="87" t="s">
        <v>182</v>
      </c>
      <c r="C166" s="88">
        <f t="shared" si="185"/>
        <v>3205</v>
      </c>
      <c r="D166" s="233">
        <f>SUM(D167:D170)</f>
        <v>130</v>
      </c>
      <c r="E166" s="370">
        <f t="shared" ref="E166:O166" si="203">SUM(E167:E170)</f>
        <v>0</v>
      </c>
      <c r="F166" s="404">
        <f t="shared" si="203"/>
        <v>130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3075</v>
      </c>
      <c r="K166" s="234">
        <f t="shared" si="203"/>
        <v>0</v>
      </c>
      <c r="L166" s="216">
        <f t="shared" si="203"/>
        <v>3075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x14ac:dyDescent="0.25">
      <c r="A167" s="56">
        <v>2512</v>
      </c>
      <c r="B167" s="97" t="s">
        <v>183</v>
      </c>
      <c r="C167" s="98">
        <f t="shared" si="185"/>
        <v>3000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>
        <v>3000</v>
      </c>
      <c r="K167" s="104"/>
      <c r="L167" s="220">
        <f t="shared" ref="L167:L172" si="206">J167+K167</f>
        <v>3000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x14ac:dyDescent="0.25">
      <c r="A169" s="56">
        <v>2515</v>
      </c>
      <c r="B169" s="97" t="s">
        <v>185</v>
      </c>
      <c r="C169" s="98">
        <f t="shared" si="185"/>
        <v>75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>
        <v>75</v>
      </c>
      <c r="K169" s="104"/>
      <c r="L169" s="220">
        <f t="shared" si="206"/>
        <v>75</v>
      </c>
      <c r="M169" s="221"/>
      <c r="N169" s="104"/>
      <c r="O169" s="220">
        <f t="shared" si="207"/>
        <v>0</v>
      </c>
      <c r="P169" s="222"/>
    </row>
    <row r="170" spans="1:16" ht="24" x14ac:dyDescent="0.25">
      <c r="A170" s="56">
        <v>2519</v>
      </c>
      <c r="B170" s="97" t="s">
        <v>186</v>
      </c>
      <c r="C170" s="98">
        <f t="shared" si="185"/>
        <v>130</v>
      </c>
      <c r="D170" s="219">
        <v>130</v>
      </c>
      <c r="E170" s="367"/>
      <c r="F170" s="384">
        <f t="shared" si="204"/>
        <v>130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x14ac:dyDescent="0.25">
      <c r="A194" s="264"/>
      <c r="B194" s="21" t="s">
        <v>210</v>
      </c>
      <c r="C194" s="189">
        <f t="shared" si="185"/>
        <v>300</v>
      </c>
      <c r="D194" s="190">
        <f>SUM(D195,D230,D269)</f>
        <v>0</v>
      </c>
      <c r="E194" s="362">
        <f t="shared" ref="E194:F194" si="251">SUM(E195,E230,E269)</f>
        <v>0</v>
      </c>
      <c r="F194" s="401">
        <f t="shared" si="251"/>
        <v>0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300</v>
      </c>
      <c r="K194" s="191">
        <f t="shared" ref="K194:L194" si="253">SUM(K195,K230,K269)</f>
        <v>0</v>
      </c>
      <c r="L194" s="193">
        <f t="shared" si="253"/>
        <v>300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x14ac:dyDescent="0.25">
      <c r="A195" s="195">
        <v>5000</v>
      </c>
      <c r="B195" s="195" t="s">
        <v>211</v>
      </c>
      <c r="C195" s="196">
        <f t="shared" si="185"/>
        <v>300</v>
      </c>
      <c r="D195" s="197">
        <f>D196+D204</f>
        <v>0</v>
      </c>
      <c r="E195" s="363">
        <f t="shared" ref="E195:F195" si="255">E196+E204</f>
        <v>0</v>
      </c>
      <c r="F195" s="402">
        <f t="shared" si="255"/>
        <v>0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300</v>
      </c>
      <c r="K195" s="198">
        <f t="shared" ref="K195:L195" si="257">K196+K204</f>
        <v>0</v>
      </c>
      <c r="L195" s="200">
        <f t="shared" si="257"/>
        <v>300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364">
        <f t="shared" ref="E196:F196" si="259">E197+E198+E201+E202+E203</f>
        <v>0</v>
      </c>
      <c r="F196" s="386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</row>
    <row r="204" spans="1:16" x14ac:dyDescent="0.25">
      <c r="A204" s="75">
        <v>5200</v>
      </c>
      <c r="B204" s="202" t="s">
        <v>220</v>
      </c>
      <c r="C204" s="76">
        <f t="shared" si="185"/>
        <v>300</v>
      </c>
      <c r="D204" s="203">
        <f>D205+D215+D216+D225+D226+D227+D229</f>
        <v>0</v>
      </c>
      <c r="E204" s="364">
        <f t="shared" ref="E204:F204" si="271">E205+E215+E216+E225+E226+E227+E229</f>
        <v>0</v>
      </c>
      <c r="F204" s="386">
        <f t="shared" si="271"/>
        <v>0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300</v>
      </c>
      <c r="K204" s="85">
        <f t="shared" ref="K204:L204" si="273">K205+K215+K216+K225+K226+K227+K229</f>
        <v>0</v>
      </c>
      <c r="L204" s="204">
        <f t="shared" si="273"/>
        <v>300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</row>
    <row r="216" spans="1:16" x14ac:dyDescent="0.25">
      <c r="A216" s="223">
        <v>5230</v>
      </c>
      <c r="B216" s="97" t="s">
        <v>232</v>
      </c>
      <c r="C216" s="98">
        <f t="shared" si="283"/>
        <v>300</v>
      </c>
      <c r="D216" s="224">
        <f>SUM(D217:D224)</f>
        <v>0</v>
      </c>
      <c r="E216" s="368">
        <f t="shared" ref="E216:F216" si="284">SUM(E217:E224)</f>
        <v>0</v>
      </c>
      <c r="F216" s="384">
        <f t="shared" si="284"/>
        <v>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300</v>
      </c>
      <c r="K216" s="225">
        <f t="shared" ref="K216:L216" si="286">SUM(K217:K224)</f>
        <v>0</v>
      </c>
      <c r="L216" s="220">
        <f t="shared" si="286"/>
        <v>300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x14ac:dyDescent="0.25">
      <c r="A218" s="56">
        <v>5232</v>
      </c>
      <c r="B218" s="97" t="s">
        <v>234</v>
      </c>
      <c r="C218" s="98">
        <f t="shared" si="283"/>
        <v>300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>
        <v>300</v>
      </c>
      <c r="K218" s="104"/>
      <c r="L218" s="220">
        <f t="shared" si="290"/>
        <v>300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/>
      <c r="E219" s="367"/>
      <c r="F219" s="384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367"/>
      <c r="F226" s="384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I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O276" si="367">SUM(K277:K279)</f>
        <v>0</v>
      </c>
      <c r="L276" s="220">
        <f t="shared" si="367"/>
        <v>0</v>
      </c>
      <c r="M276" s="98">
        <f t="shared" si="367"/>
        <v>0</v>
      </c>
      <c r="N276" s="225">
        <f t="shared" si="367"/>
        <v>0</v>
      </c>
      <c r="O276" s="220">
        <f t="shared" si="367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8"/>
        <v>1524480</v>
      </c>
      <c r="D286" s="289">
        <f t="shared" ref="D286:O286" si="382">SUM(D283,D269,D230,D195,D187,D173,D75,D53)</f>
        <v>974766</v>
      </c>
      <c r="E286" s="377">
        <f t="shared" si="382"/>
        <v>0</v>
      </c>
      <c r="F286" s="408">
        <f t="shared" si="382"/>
        <v>974766</v>
      </c>
      <c r="G286" s="289">
        <f t="shared" si="382"/>
        <v>514087</v>
      </c>
      <c r="H286" s="291">
        <f t="shared" si="382"/>
        <v>0</v>
      </c>
      <c r="I286" s="292">
        <f t="shared" si="382"/>
        <v>514087</v>
      </c>
      <c r="J286" s="291">
        <f t="shared" si="382"/>
        <v>35627</v>
      </c>
      <c r="K286" s="290">
        <f t="shared" si="382"/>
        <v>0</v>
      </c>
      <c r="L286" s="292">
        <f t="shared" si="382"/>
        <v>35627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AKFGo8cncYBEjkkZAi0+XT/IGttxYZi1YFWk2eRnYX+H1tVk4ic8DSAS5PjNyyfSqy6af7Xc+xpIo/PBi1wHjg==" saltValue="5u1hVzyPJQLnkyvnTW8gGg==" spinCount="100000" sheet="1" objects="1" scenarios="1" formatCells="0" formatColumns="0" formatRows="0"/>
  <autoFilter ref="A18:P298">
    <filterColumn colId="2">
      <filters blank="1">
        <filter val="1 198"/>
        <filter val="1 200"/>
        <filter val="1 245 914"/>
        <filter val="1 280"/>
        <filter val="1 399"/>
        <filter val="1 488 853"/>
        <filter val="1 524 180"/>
        <filter val="1 524 480"/>
        <filter val="1 662"/>
        <filter val="1 743"/>
        <filter val="1 809"/>
        <filter val="12 333"/>
        <filter val="121 977"/>
        <filter val="122 026"/>
        <filter val="123 492"/>
        <filter val="130"/>
        <filter val="17 075"/>
        <filter val="17 081"/>
        <filter val="2 106"/>
        <filter val="2 289"/>
        <filter val="2 336"/>
        <filter val="2 594"/>
        <filter val="2 682"/>
        <filter val="2 708"/>
        <filter val="20 223"/>
        <filter val="200"/>
        <filter val="237"/>
        <filter val="238 461"/>
        <filter val="26 848"/>
        <filter val="260 046"/>
        <filter val="27 371"/>
        <filter val="278 266"/>
        <filter val="28 577"/>
        <filter val="285"/>
        <filter val="299 496"/>
        <filter val="3 000"/>
        <filter val="3 205"/>
        <filter val="3 589"/>
        <filter val="300"/>
        <filter val="328"/>
        <filter val="330"/>
        <filter val="35 577"/>
        <filter val="390"/>
        <filter val="4 344"/>
        <filter val="4 931"/>
        <filter val="42 699"/>
        <filter val="43 460"/>
        <filter val="443"/>
        <filter val="49"/>
        <filter val="5 380"/>
        <filter val="50"/>
        <filter val="500"/>
        <filter val="510"/>
        <filter val="551"/>
        <filter val="576"/>
        <filter val="6 577"/>
        <filter val="60"/>
        <filter val="608"/>
        <filter val="61 035"/>
        <filter val="7 000"/>
        <filter val="7 524"/>
        <filter val="75"/>
        <filter val="75 870"/>
        <filter val="775"/>
        <filter val="84"/>
        <filter val="849 034"/>
        <filter val="946 418"/>
        <filter val="97 384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127.pielikums Jūrmalas pilsētas domes
2018.gada 16.februāra saistošajiem noteikumiem Nr.9
(protokols Nr.3, 1.punkts) 
 </firstHeader>
    <firstFooter>&amp;L&amp;9&amp;D; &amp;T&amp;R&amp;9&amp;P (&amp;N)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5"/>
  <sheetViews>
    <sheetView view="pageLayout" zoomScaleNormal="100" workbookViewId="0">
      <selection activeCell="T5" sqref="T5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610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501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611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612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536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7.75" customHeight="1" x14ac:dyDescent="0.25">
      <c r="A7" s="7" t="s">
        <v>10</v>
      </c>
      <c r="B7" s="8"/>
      <c r="C7" s="622" t="s">
        <v>613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614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615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 t="s">
        <v>616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 t="s">
        <v>617</v>
      </c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67" t="s">
        <v>25</v>
      </c>
      <c r="G16" s="645" t="s">
        <v>26</v>
      </c>
      <c r="H16" s="668" t="s">
        <v>27</v>
      </c>
      <c r="I16" s="671" t="s">
        <v>28</v>
      </c>
      <c r="J16" s="666" t="s">
        <v>29</v>
      </c>
      <c r="K16" s="672" t="s">
        <v>30</v>
      </c>
      <c r="L16" s="669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68"/>
      <c r="I17" s="671"/>
      <c r="J17" s="663"/>
      <c r="K17" s="673"/>
      <c r="L17" s="670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554">
        <v>8</v>
      </c>
      <c r="I18" s="14">
        <v>9</v>
      </c>
      <c r="J18" s="18">
        <v>10</v>
      </c>
      <c r="K18" s="340">
        <v>11</v>
      </c>
      <c r="L18" s="14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555"/>
      <c r="I19" s="188"/>
      <c r="J19" s="25"/>
      <c r="K19" s="341"/>
      <c r="L19" s="188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1548335</v>
      </c>
      <c r="D20" s="33">
        <f>SUM(D21,D24,D25,D41,D43)</f>
        <v>974766</v>
      </c>
      <c r="E20" s="342">
        <f t="shared" ref="E20:F20" si="0">SUM(E21,E24,E25,E41,E43)</f>
        <v>0</v>
      </c>
      <c r="F20" s="381">
        <f t="shared" si="0"/>
        <v>974766</v>
      </c>
      <c r="G20" s="33">
        <f>SUM(G21,G24,G43)</f>
        <v>514087</v>
      </c>
      <c r="H20" s="556">
        <f t="shared" ref="H20:I20" si="1">SUM(H21,H24,H43)</f>
        <v>23855</v>
      </c>
      <c r="I20" s="381">
        <f t="shared" si="1"/>
        <v>537942</v>
      </c>
      <c r="J20" s="35">
        <f>SUM(J21,J26,J43)</f>
        <v>35627</v>
      </c>
      <c r="K20" s="342">
        <f t="shared" ref="K20:L20" si="2">SUM(K21,K26,K43)</f>
        <v>0</v>
      </c>
      <c r="L20" s="381">
        <f t="shared" si="2"/>
        <v>35627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42">
        <f t="shared" ref="E21" si="5">SUM(E22:E23)</f>
        <v>0</v>
      </c>
      <c r="F21" s="416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557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50"/>
      <c r="F22" s="558">
        <f>D22+E22</f>
        <v>0</v>
      </c>
      <c r="G22" s="49"/>
      <c r="H22" s="51"/>
      <c r="I22" s="52">
        <f>G22+H22</f>
        <v>0</v>
      </c>
      <c r="J22" s="51"/>
      <c r="K22" s="50"/>
      <c r="L22" s="417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59"/>
      <c r="F23" s="442">
        <f>D23+E23</f>
        <v>0</v>
      </c>
      <c r="G23" s="58"/>
      <c r="H23" s="60"/>
      <c r="I23" s="61">
        <f>G23+H23</f>
        <v>0</v>
      </c>
      <c r="J23" s="60"/>
      <c r="K23" s="59"/>
      <c r="L23" s="425">
        <f>J23+K23</f>
        <v>0</v>
      </c>
      <c r="M23" s="62"/>
      <c r="N23" s="59"/>
      <c r="O23" s="61">
        <f>M23+N23</f>
        <v>0</v>
      </c>
      <c r="P23" s="63"/>
    </row>
    <row r="24" spans="1:16" s="27" customFormat="1" ht="61.5" thickTop="1" thickBot="1" x14ac:dyDescent="0.3">
      <c r="A24" s="64">
        <v>19300</v>
      </c>
      <c r="B24" s="64" t="s">
        <v>42</v>
      </c>
      <c r="C24" s="65">
        <f>F24+I24</f>
        <v>1512708</v>
      </c>
      <c r="D24" s="66">
        <f>D51</f>
        <v>974766</v>
      </c>
      <c r="E24" s="346"/>
      <c r="F24" s="385">
        <f>D24+E24</f>
        <v>974766</v>
      </c>
      <c r="G24" s="66">
        <f>G51</f>
        <v>514087</v>
      </c>
      <c r="H24" s="572">
        <v>23855</v>
      </c>
      <c r="I24" s="385">
        <f>G24+H24</f>
        <v>537942</v>
      </c>
      <c r="J24" s="69" t="s">
        <v>43</v>
      </c>
      <c r="K24" s="573" t="s">
        <v>43</v>
      </c>
      <c r="L24" s="574" t="s">
        <v>43</v>
      </c>
      <c r="M24" s="71" t="s">
        <v>43</v>
      </c>
      <c r="N24" s="70" t="s">
        <v>43</v>
      </c>
      <c r="O24" s="72" t="s">
        <v>43</v>
      </c>
      <c r="P24" s="421" t="s">
        <v>620</v>
      </c>
    </row>
    <row r="25" spans="1:16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614"/>
      <c r="F25" s="438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431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.75" thickTop="1" x14ac:dyDescent="0.25">
      <c r="A26" s="75">
        <v>21300</v>
      </c>
      <c r="B26" s="75" t="s">
        <v>45</v>
      </c>
      <c r="C26" s="76">
        <f>L26</f>
        <v>35577</v>
      </c>
      <c r="D26" s="78" t="s">
        <v>43</v>
      </c>
      <c r="E26" s="348" t="s">
        <v>43</v>
      </c>
      <c r="F26" s="387" t="s">
        <v>43</v>
      </c>
      <c r="G26" s="78" t="s">
        <v>43</v>
      </c>
      <c r="H26" s="431" t="s">
        <v>43</v>
      </c>
      <c r="I26" s="387" t="s">
        <v>43</v>
      </c>
      <c r="J26" s="84">
        <f>SUM(J27,J31,J33,J36)</f>
        <v>35577</v>
      </c>
      <c r="K26" s="364">
        <f t="shared" ref="K26:L26" si="9">SUM(K27,K31,K33,K36)</f>
        <v>0</v>
      </c>
      <c r="L26" s="386">
        <f t="shared" si="9"/>
        <v>35577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81" t="s">
        <v>43</v>
      </c>
      <c r="F27" s="422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42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90" t="s">
        <v>43</v>
      </c>
      <c r="F28" s="575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417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100" t="s">
        <v>43</v>
      </c>
      <c r="F29" s="576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425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100" t="s">
        <v>43</v>
      </c>
      <c r="F30" s="576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425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81" t="s">
        <v>43</v>
      </c>
      <c r="F31" s="422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42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111" t="s">
        <v>43</v>
      </c>
      <c r="F32" s="577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426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x14ac:dyDescent="0.25">
      <c r="A33" s="86">
        <v>21380</v>
      </c>
      <c r="B33" s="75" t="s">
        <v>52</v>
      </c>
      <c r="C33" s="76">
        <f t="shared" si="10"/>
        <v>7000</v>
      </c>
      <c r="D33" s="78" t="s">
        <v>43</v>
      </c>
      <c r="E33" s="348" t="s">
        <v>43</v>
      </c>
      <c r="F33" s="387" t="s">
        <v>43</v>
      </c>
      <c r="G33" s="78" t="s">
        <v>43</v>
      </c>
      <c r="H33" s="431" t="s">
        <v>43</v>
      </c>
      <c r="I33" s="387" t="s">
        <v>43</v>
      </c>
      <c r="J33" s="84">
        <f>SUM(J34:J35)</f>
        <v>7000</v>
      </c>
      <c r="K33" s="364">
        <f t="shared" ref="K33:L33" si="13">SUM(K34:K35)</f>
        <v>0</v>
      </c>
      <c r="L33" s="386">
        <f t="shared" si="13"/>
        <v>7000</v>
      </c>
      <c r="M33" s="82" t="s">
        <v>43</v>
      </c>
      <c r="N33" s="81" t="s">
        <v>43</v>
      </c>
      <c r="O33" s="80" t="s">
        <v>43</v>
      </c>
      <c r="P33" s="83"/>
    </row>
    <row r="34" spans="1:16" x14ac:dyDescent="0.25">
      <c r="A34" s="47">
        <v>21381</v>
      </c>
      <c r="B34" s="87" t="s">
        <v>53</v>
      </c>
      <c r="C34" s="88">
        <f t="shared" si="10"/>
        <v>7000</v>
      </c>
      <c r="D34" s="89" t="s">
        <v>43</v>
      </c>
      <c r="E34" s="349" t="s">
        <v>43</v>
      </c>
      <c r="F34" s="388" t="s">
        <v>43</v>
      </c>
      <c r="G34" s="89" t="s">
        <v>43</v>
      </c>
      <c r="H34" s="578" t="s">
        <v>43</v>
      </c>
      <c r="I34" s="388" t="s">
        <v>43</v>
      </c>
      <c r="J34" s="93">
        <v>7000</v>
      </c>
      <c r="K34" s="366"/>
      <c r="L34" s="383">
        <f>J34+K34</f>
        <v>7000</v>
      </c>
      <c r="M34" s="95" t="s">
        <v>43</v>
      </c>
      <c r="N34" s="90" t="s">
        <v>43</v>
      </c>
      <c r="O34" s="92" t="s">
        <v>43</v>
      </c>
      <c r="P34" s="96"/>
    </row>
    <row r="35" spans="1:16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100" t="s">
        <v>43</v>
      </c>
      <c r="F35" s="576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425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customHeight="1" x14ac:dyDescent="0.25">
      <c r="A36" s="86">
        <v>21390</v>
      </c>
      <c r="B36" s="75" t="s">
        <v>55</v>
      </c>
      <c r="C36" s="76">
        <f t="shared" si="10"/>
        <v>28577</v>
      </c>
      <c r="D36" s="78" t="s">
        <v>43</v>
      </c>
      <c r="E36" s="348" t="s">
        <v>43</v>
      </c>
      <c r="F36" s="387" t="s">
        <v>43</v>
      </c>
      <c r="G36" s="78" t="s">
        <v>43</v>
      </c>
      <c r="H36" s="431" t="s">
        <v>43</v>
      </c>
      <c r="I36" s="387" t="s">
        <v>43</v>
      </c>
      <c r="J36" s="84">
        <f>SUM(J37:J40)</f>
        <v>28577</v>
      </c>
      <c r="K36" s="364">
        <f t="shared" ref="K36:L36" si="14">SUM(K37:K40)</f>
        <v>0</v>
      </c>
      <c r="L36" s="386">
        <f t="shared" si="14"/>
        <v>28577</v>
      </c>
      <c r="M36" s="82" t="s">
        <v>43</v>
      </c>
      <c r="N36" s="81" t="s">
        <v>43</v>
      </c>
      <c r="O36" s="80" t="s">
        <v>43</v>
      </c>
      <c r="P36" s="83"/>
    </row>
    <row r="37" spans="1:16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90" t="s">
        <v>43</v>
      </c>
      <c r="F37" s="575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417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100" t="s">
        <v>43</v>
      </c>
      <c r="F38" s="576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425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100" t="s">
        <v>43</v>
      </c>
      <c r="F39" s="576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425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" x14ac:dyDescent="0.25">
      <c r="A40" s="118">
        <v>21399</v>
      </c>
      <c r="B40" s="119" t="s">
        <v>59</v>
      </c>
      <c r="C40" s="120">
        <f t="shared" si="10"/>
        <v>28577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429" t="s">
        <v>43</v>
      </c>
      <c r="I40" s="391" t="s">
        <v>43</v>
      </c>
      <c r="J40" s="125">
        <v>28577</v>
      </c>
      <c r="K40" s="579"/>
      <c r="L40" s="580">
        <f>J40+K40</f>
        <v>28577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581">
        <f t="shared" ref="E41:F41" si="15">SUM(E42)</f>
        <v>0</v>
      </c>
      <c r="F41" s="432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428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582"/>
      <c r="F42" s="583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429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" x14ac:dyDescent="0.25">
      <c r="A43" s="86">
        <v>21490</v>
      </c>
      <c r="B43" s="75" t="s">
        <v>62</v>
      </c>
      <c r="C43" s="140">
        <f>F43+I43+L43</f>
        <v>50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430">
        <f t="shared" si="16"/>
        <v>0</v>
      </c>
      <c r="I43" s="395">
        <f t="shared" si="16"/>
        <v>0</v>
      </c>
      <c r="J43" s="143">
        <f t="shared" si="16"/>
        <v>50</v>
      </c>
      <c r="K43" s="355">
        <f t="shared" si="16"/>
        <v>0</v>
      </c>
      <c r="L43" s="395">
        <f t="shared" si="16"/>
        <v>50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" x14ac:dyDescent="0.25">
      <c r="A44" s="56">
        <v>21499</v>
      </c>
      <c r="B44" s="97" t="s">
        <v>63</v>
      </c>
      <c r="C44" s="145">
        <f>F44+I44+L44</f>
        <v>50</v>
      </c>
      <c r="D44" s="146"/>
      <c r="E44" s="356"/>
      <c r="F44" s="396">
        <f>D44+E44</f>
        <v>0</v>
      </c>
      <c r="G44" s="146"/>
      <c r="H44" s="615"/>
      <c r="I44" s="616">
        <f>G44+H44</f>
        <v>0</v>
      </c>
      <c r="J44" s="148">
        <v>50</v>
      </c>
      <c r="K44" s="356"/>
      <c r="L44" s="616">
        <f>J44+K44</f>
        <v>50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81" t="s">
        <v>43</v>
      </c>
      <c r="F45" s="422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431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136" t="s">
        <v>43</v>
      </c>
      <c r="F46" s="586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428" t="s">
        <v>43</v>
      </c>
      <c r="M46" s="155"/>
      <c r="N46" s="156"/>
      <c r="O46" s="157">
        <f>M46+N46</f>
        <v>0</v>
      </c>
      <c r="P46" s="158"/>
    </row>
    <row r="47" spans="1:16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136" t="s">
        <v>43</v>
      </c>
      <c r="F47" s="586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428" t="s">
        <v>43</v>
      </c>
      <c r="M47" s="155"/>
      <c r="N47" s="156"/>
      <c r="O47" s="157">
        <f>M47+N47</f>
        <v>0</v>
      </c>
      <c r="P47" s="158"/>
    </row>
    <row r="48" spans="1:16" x14ac:dyDescent="0.25">
      <c r="A48" s="159"/>
      <c r="B48" s="154"/>
      <c r="C48" s="160"/>
      <c r="D48" s="161"/>
      <c r="E48" s="358"/>
      <c r="F48" s="397"/>
      <c r="G48" s="161"/>
      <c r="H48" s="587"/>
      <c r="I48" s="541"/>
      <c r="J48" s="163"/>
      <c r="K48" s="588"/>
      <c r="L48" s="393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589"/>
      <c r="I49" s="398"/>
      <c r="J49" s="169"/>
      <c r="K49" s="359"/>
      <c r="L49" s="398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1548335</v>
      </c>
      <c r="D50" s="175">
        <f>SUM(D51,D283)</f>
        <v>974766</v>
      </c>
      <c r="E50" s="360">
        <f t="shared" ref="E50:F50" si="19">SUM(E51,E283)</f>
        <v>0</v>
      </c>
      <c r="F50" s="399">
        <f t="shared" si="19"/>
        <v>974766</v>
      </c>
      <c r="G50" s="175">
        <f>SUM(G51,G283)</f>
        <v>514087</v>
      </c>
      <c r="H50" s="590">
        <f t="shared" ref="H50:I50" si="20">SUM(H51,H283)</f>
        <v>23855</v>
      </c>
      <c r="I50" s="399">
        <f t="shared" si="20"/>
        <v>537942</v>
      </c>
      <c r="J50" s="177">
        <f>SUM(J51,J283)</f>
        <v>35627</v>
      </c>
      <c r="K50" s="360">
        <f t="shared" ref="K50:L50" si="21">SUM(K51,K283)</f>
        <v>0</v>
      </c>
      <c r="L50" s="399">
        <f t="shared" si="21"/>
        <v>35627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1548335</v>
      </c>
      <c r="D51" s="183">
        <f>SUM(D52,D194)</f>
        <v>974766</v>
      </c>
      <c r="E51" s="361">
        <f t="shared" ref="E51:F51" si="23">SUM(E52,E194)</f>
        <v>0</v>
      </c>
      <c r="F51" s="400">
        <f t="shared" si="23"/>
        <v>974766</v>
      </c>
      <c r="G51" s="183">
        <f>SUM(G52,G194)</f>
        <v>514087</v>
      </c>
      <c r="H51" s="591">
        <f t="shared" ref="H51:I51" si="24">SUM(H52,H194)</f>
        <v>23855</v>
      </c>
      <c r="I51" s="400">
        <f t="shared" si="24"/>
        <v>537942</v>
      </c>
      <c r="J51" s="185">
        <f>SUM(J52,J194)</f>
        <v>35627</v>
      </c>
      <c r="K51" s="361">
        <f t="shared" ref="K51:L51" si="25">SUM(K52,K194)</f>
        <v>0</v>
      </c>
      <c r="L51" s="400">
        <f t="shared" si="25"/>
        <v>35627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1548035</v>
      </c>
      <c r="D52" s="190">
        <f>SUM(D53,D75,D173,D187)</f>
        <v>974766</v>
      </c>
      <c r="E52" s="362">
        <f t="shared" ref="E52:F52" si="27">SUM(E53,E75,E173,E187)</f>
        <v>0</v>
      </c>
      <c r="F52" s="401">
        <f t="shared" si="27"/>
        <v>974766</v>
      </c>
      <c r="G52" s="190">
        <f>SUM(G53,G75,G173,G187)</f>
        <v>514087</v>
      </c>
      <c r="H52" s="551">
        <f t="shared" ref="H52:I52" si="28">SUM(H53,H75,H173,H187)</f>
        <v>23855</v>
      </c>
      <c r="I52" s="401">
        <f t="shared" si="28"/>
        <v>537942</v>
      </c>
      <c r="J52" s="192">
        <f>SUM(J53,J75,J173,J187)</f>
        <v>35327</v>
      </c>
      <c r="K52" s="362">
        <f t="shared" ref="K52:L52" si="29">SUM(K53,K75,K173,K187)</f>
        <v>0</v>
      </c>
      <c r="L52" s="401">
        <f t="shared" si="29"/>
        <v>35327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x14ac:dyDescent="0.25">
      <c r="A53" s="195">
        <v>1000</v>
      </c>
      <c r="B53" s="195" t="s">
        <v>71</v>
      </c>
      <c r="C53" s="196">
        <f t="shared" si="4"/>
        <v>1269769</v>
      </c>
      <c r="D53" s="197">
        <f>SUM(D54,D67)</f>
        <v>729046</v>
      </c>
      <c r="E53" s="363">
        <f t="shared" ref="E53:F53" si="31">SUM(E54,E67)</f>
        <v>0</v>
      </c>
      <c r="F53" s="402">
        <f t="shared" si="31"/>
        <v>729046</v>
      </c>
      <c r="G53" s="197">
        <f>SUM(G54,G67)</f>
        <v>514087</v>
      </c>
      <c r="H53" s="445">
        <f t="shared" ref="H53:I53" si="32">SUM(H54,H67)</f>
        <v>23855</v>
      </c>
      <c r="I53" s="402">
        <f t="shared" si="32"/>
        <v>537942</v>
      </c>
      <c r="J53" s="199">
        <f>SUM(J54,J67)</f>
        <v>2781</v>
      </c>
      <c r="K53" s="363">
        <f t="shared" ref="K53:L53" si="33">SUM(K54,K67)</f>
        <v>0</v>
      </c>
      <c r="L53" s="402">
        <f t="shared" si="33"/>
        <v>2781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x14ac:dyDescent="0.25">
      <c r="A54" s="75">
        <v>1100</v>
      </c>
      <c r="B54" s="202" t="s">
        <v>72</v>
      </c>
      <c r="C54" s="76">
        <f t="shared" si="4"/>
        <v>965642</v>
      </c>
      <c r="D54" s="203">
        <f>SUM(D55,D58,D66)</f>
        <v>532377</v>
      </c>
      <c r="E54" s="364">
        <f t="shared" ref="E54:F54" si="35">SUM(E55,E58,E66)</f>
        <v>0</v>
      </c>
      <c r="F54" s="386">
        <f t="shared" si="35"/>
        <v>532377</v>
      </c>
      <c r="G54" s="203">
        <f>SUM(G55,G58,G66)</f>
        <v>411886</v>
      </c>
      <c r="H54" s="424">
        <f t="shared" ref="H54:I54" si="36">SUM(H55,H58,H66)</f>
        <v>19224</v>
      </c>
      <c r="I54" s="386">
        <f t="shared" si="36"/>
        <v>431110</v>
      </c>
      <c r="J54" s="84">
        <f>SUM(J55,J58,J66)</f>
        <v>2155</v>
      </c>
      <c r="K54" s="364">
        <f t="shared" ref="K54:L54" si="37">SUM(K55,K58,K66)</f>
        <v>0</v>
      </c>
      <c r="L54" s="386">
        <f t="shared" si="37"/>
        <v>2155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x14ac:dyDescent="0.25">
      <c r="A55" s="209">
        <v>1110</v>
      </c>
      <c r="B55" s="154" t="s">
        <v>73</v>
      </c>
      <c r="C55" s="160">
        <f t="shared" si="4"/>
        <v>868258</v>
      </c>
      <c r="D55" s="210">
        <f>SUM(D56:D57)</f>
        <v>477107</v>
      </c>
      <c r="E55" s="365">
        <f t="shared" ref="E55:F55" si="39">SUM(E56:E57)</f>
        <v>0</v>
      </c>
      <c r="F55" s="403">
        <f t="shared" si="39"/>
        <v>477107</v>
      </c>
      <c r="G55" s="210">
        <f>SUM(G56:G57)</f>
        <v>369875</v>
      </c>
      <c r="H55" s="439">
        <f t="shared" ref="H55:I55" si="40">SUM(H56:H57)</f>
        <v>19224</v>
      </c>
      <c r="I55" s="403">
        <f t="shared" si="40"/>
        <v>389099</v>
      </c>
      <c r="J55" s="212">
        <f>SUM(J56:J57)</f>
        <v>2052</v>
      </c>
      <c r="K55" s="365">
        <f t="shared" ref="K55:L55" si="41">SUM(K56:K57)</f>
        <v>0</v>
      </c>
      <c r="L55" s="403">
        <f t="shared" si="41"/>
        <v>2052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94"/>
      <c r="F56" s="44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440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60.75" thickBot="1" x14ac:dyDescent="0.3">
      <c r="A57" s="56">
        <v>1119</v>
      </c>
      <c r="B57" s="97" t="s">
        <v>75</v>
      </c>
      <c r="C57" s="98">
        <f t="shared" si="4"/>
        <v>868258</v>
      </c>
      <c r="D57" s="219">
        <v>477107</v>
      </c>
      <c r="E57" s="367"/>
      <c r="F57" s="384">
        <f t="shared" si="43"/>
        <v>477107</v>
      </c>
      <c r="G57" s="219">
        <f>12176+357507+192</f>
        <v>369875</v>
      </c>
      <c r="H57" s="592">
        <f>19224</f>
        <v>19224</v>
      </c>
      <c r="I57" s="384">
        <f t="shared" si="44"/>
        <v>389099</v>
      </c>
      <c r="J57" s="103">
        <v>2052</v>
      </c>
      <c r="K57" s="367"/>
      <c r="L57" s="384">
        <f t="shared" si="45"/>
        <v>2052</v>
      </c>
      <c r="M57" s="221"/>
      <c r="N57" s="104"/>
      <c r="O57" s="220">
        <f>M57+N57</f>
        <v>0</v>
      </c>
      <c r="P57" s="421" t="s">
        <v>621</v>
      </c>
    </row>
    <row r="58" spans="1:16" ht="12.75" thickTop="1" x14ac:dyDescent="0.25">
      <c r="A58" s="223">
        <v>1140</v>
      </c>
      <c r="B58" s="97" t="s">
        <v>76</v>
      </c>
      <c r="C58" s="98">
        <f t="shared" si="4"/>
        <v>97384</v>
      </c>
      <c r="D58" s="224">
        <f>SUM(D59:D65)</f>
        <v>55270</v>
      </c>
      <c r="E58" s="368">
        <f t="shared" ref="E58:F58" si="46">SUM(E59:E65)</f>
        <v>0</v>
      </c>
      <c r="F58" s="384">
        <f t="shared" si="46"/>
        <v>55270</v>
      </c>
      <c r="G58" s="224">
        <f>SUM(G59:G65)</f>
        <v>42011</v>
      </c>
      <c r="H58" s="441">
        <f t="shared" ref="H58:I58" si="47">SUM(H59:H65)</f>
        <v>0</v>
      </c>
      <c r="I58" s="384">
        <f t="shared" si="47"/>
        <v>42011</v>
      </c>
      <c r="J58" s="226">
        <f>SUM(J59:J65)</f>
        <v>103</v>
      </c>
      <c r="K58" s="368">
        <f t="shared" ref="K58:L58" si="48">SUM(K59:K65)</f>
        <v>0</v>
      </c>
      <c r="L58" s="384">
        <f t="shared" si="48"/>
        <v>103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x14ac:dyDescent="0.25">
      <c r="A59" s="56">
        <v>1141</v>
      </c>
      <c r="B59" s="97" t="s">
        <v>77</v>
      </c>
      <c r="C59" s="98">
        <f t="shared" si="4"/>
        <v>4931</v>
      </c>
      <c r="D59" s="219">
        <v>4931</v>
      </c>
      <c r="E59" s="367"/>
      <c r="F59" s="384">
        <f t="shared" ref="F59:F66" si="50">D59+E59</f>
        <v>4931</v>
      </c>
      <c r="G59" s="219"/>
      <c r="H59" s="592"/>
      <c r="I59" s="384">
        <f t="shared" ref="I59:I66" si="51">G59+H59</f>
        <v>0</v>
      </c>
      <c r="J59" s="103"/>
      <c r="K59" s="367"/>
      <c r="L59" s="384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customHeight="1" x14ac:dyDescent="0.25">
      <c r="A60" s="56">
        <v>1142</v>
      </c>
      <c r="B60" s="97" t="s">
        <v>78</v>
      </c>
      <c r="C60" s="98">
        <f t="shared" si="4"/>
        <v>2594</v>
      </c>
      <c r="D60" s="219">
        <v>2594</v>
      </c>
      <c r="E60" s="367"/>
      <c r="F60" s="384">
        <f t="shared" si="50"/>
        <v>2594</v>
      </c>
      <c r="G60" s="219"/>
      <c r="H60" s="592"/>
      <c r="I60" s="384">
        <f t="shared" si="51"/>
        <v>0</v>
      </c>
      <c r="J60" s="103"/>
      <c r="K60" s="367"/>
      <c r="L60" s="384">
        <f>J60+K60</f>
        <v>0</v>
      </c>
      <c r="M60" s="221"/>
      <c r="N60" s="104"/>
      <c r="O60" s="220">
        <f t="shared" si="53"/>
        <v>0</v>
      </c>
      <c r="P60" s="222"/>
    </row>
    <row r="61" spans="1:16" ht="24" x14ac:dyDescent="0.25">
      <c r="A61" s="56">
        <v>1145</v>
      </c>
      <c r="B61" s="97" t="s">
        <v>79</v>
      </c>
      <c r="C61" s="98">
        <f t="shared" si="4"/>
        <v>2708</v>
      </c>
      <c r="D61" s="219">
        <v>2708</v>
      </c>
      <c r="E61" s="367"/>
      <c r="F61" s="384">
        <f t="shared" si="50"/>
        <v>2708</v>
      </c>
      <c r="G61" s="219"/>
      <c r="H61" s="592"/>
      <c r="I61" s="384">
        <f t="shared" si="51"/>
        <v>0</v>
      </c>
      <c r="J61" s="103"/>
      <c r="K61" s="367"/>
      <c r="L61" s="384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104"/>
      <c r="F62" s="442">
        <f t="shared" si="50"/>
        <v>0</v>
      </c>
      <c r="G62" s="219"/>
      <c r="H62" s="103"/>
      <c r="I62" s="220">
        <f t="shared" si="51"/>
        <v>0</v>
      </c>
      <c r="J62" s="103"/>
      <c r="K62" s="104"/>
      <c r="L62" s="441">
        <f t="shared" si="52"/>
        <v>0</v>
      </c>
      <c r="M62" s="221"/>
      <c r="N62" s="104"/>
      <c r="O62" s="220">
        <f t="shared" si="53"/>
        <v>0</v>
      </c>
      <c r="P62" s="222"/>
    </row>
    <row r="63" spans="1:16" x14ac:dyDescent="0.25">
      <c r="A63" s="56">
        <v>1147</v>
      </c>
      <c r="B63" s="97" t="s">
        <v>81</v>
      </c>
      <c r="C63" s="98">
        <f t="shared" si="4"/>
        <v>17081</v>
      </c>
      <c r="D63" s="219">
        <v>17081</v>
      </c>
      <c r="E63" s="367"/>
      <c r="F63" s="384">
        <f t="shared" si="50"/>
        <v>17081</v>
      </c>
      <c r="G63" s="219"/>
      <c r="H63" s="592"/>
      <c r="I63" s="384">
        <f t="shared" si="51"/>
        <v>0</v>
      </c>
      <c r="J63" s="103"/>
      <c r="K63" s="367"/>
      <c r="L63" s="384">
        <f t="shared" si="52"/>
        <v>0</v>
      </c>
      <c r="M63" s="221"/>
      <c r="N63" s="104"/>
      <c r="O63" s="220">
        <f t="shared" si="53"/>
        <v>0</v>
      </c>
      <c r="P63" s="222"/>
    </row>
    <row r="64" spans="1:16" x14ac:dyDescent="0.25">
      <c r="A64" s="56">
        <v>1148</v>
      </c>
      <c r="B64" s="97" t="s">
        <v>82</v>
      </c>
      <c r="C64" s="98">
        <f t="shared" si="4"/>
        <v>27371</v>
      </c>
      <c r="D64" s="219">
        <v>27268</v>
      </c>
      <c r="E64" s="367"/>
      <c r="F64" s="384">
        <f t="shared" si="50"/>
        <v>27268</v>
      </c>
      <c r="G64" s="219"/>
      <c r="H64" s="592"/>
      <c r="I64" s="384">
        <f t="shared" si="51"/>
        <v>0</v>
      </c>
      <c r="J64" s="103">
        <v>103</v>
      </c>
      <c r="K64" s="367"/>
      <c r="L64" s="384">
        <f t="shared" si="52"/>
        <v>103</v>
      </c>
      <c r="M64" s="221"/>
      <c r="N64" s="104"/>
      <c r="O64" s="220">
        <f t="shared" si="53"/>
        <v>0</v>
      </c>
      <c r="P64" s="222"/>
    </row>
    <row r="65" spans="1:16" ht="29.25" customHeight="1" x14ac:dyDescent="0.25">
      <c r="A65" s="56">
        <v>1149</v>
      </c>
      <c r="B65" s="97" t="s">
        <v>83</v>
      </c>
      <c r="C65" s="98">
        <f>F65+I65+L65+O65</f>
        <v>42699</v>
      </c>
      <c r="D65" s="219">
        <v>688</v>
      </c>
      <c r="E65" s="367"/>
      <c r="F65" s="384">
        <f t="shared" si="50"/>
        <v>688</v>
      </c>
      <c r="G65" s="219">
        <f>17208+24995-192</f>
        <v>42011</v>
      </c>
      <c r="H65" s="592"/>
      <c r="I65" s="384">
        <f t="shared" si="51"/>
        <v>42011</v>
      </c>
      <c r="J65" s="103"/>
      <c r="K65" s="367"/>
      <c r="L65" s="384">
        <f t="shared" si="52"/>
        <v>0</v>
      </c>
      <c r="M65" s="221"/>
      <c r="N65" s="104"/>
      <c r="O65" s="220">
        <f t="shared" si="53"/>
        <v>0</v>
      </c>
      <c r="P65" s="547"/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/>
      <c r="E66" s="228"/>
      <c r="F66" s="443">
        <f t="shared" si="50"/>
        <v>0</v>
      </c>
      <c r="G66" s="227"/>
      <c r="H66" s="229"/>
      <c r="I66" s="213">
        <f t="shared" si="51"/>
        <v>0</v>
      </c>
      <c r="J66" s="229"/>
      <c r="K66" s="228"/>
      <c r="L66" s="439">
        <f t="shared" si="52"/>
        <v>0</v>
      </c>
      <c r="M66" s="230"/>
      <c r="N66" s="228"/>
      <c r="O66" s="213">
        <f t="shared" si="53"/>
        <v>0</v>
      </c>
      <c r="P66" s="214"/>
    </row>
    <row r="67" spans="1:16" ht="24" x14ac:dyDescent="0.25">
      <c r="A67" s="75">
        <v>1200</v>
      </c>
      <c r="B67" s="202" t="s">
        <v>85</v>
      </c>
      <c r="C67" s="76">
        <f t="shared" si="4"/>
        <v>304127</v>
      </c>
      <c r="D67" s="203">
        <f>SUM(D68:D69)</f>
        <v>196669</v>
      </c>
      <c r="E67" s="364">
        <f t="shared" ref="E67:F67" si="54">SUM(E68:E69)</f>
        <v>0</v>
      </c>
      <c r="F67" s="386">
        <f t="shared" si="54"/>
        <v>196669</v>
      </c>
      <c r="G67" s="203">
        <f>SUM(G68:G69)</f>
        <v>102201</v>
      </c>
      <c r="H67" s="424">
        <f t="shared" ref="H67:I67" si="55">SUM(H68:H69)</f>
        <v>4631</v>
      </c>
      <c r="I67" s="386">
        <f t="shared" si="55"/>
        <v>106832</v>
      </c>
      <c r="J67" s="84">
        <f>SUM(J68:J69)</f>
        <v>626</v>
      </c>
      <c r="K67" s="364">
        <f t="shared" ref="K67:L67" si="56">SUM(K68:K69)</f>
        <v>0</v>
      </c>
      <c r="L67" s="386">
        <f t="shared" si="56"/>
        <v>626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36" x14ac:dyDescent="0.25">
      <c r="A68" s="335">
        <v>1210</v>
      </c>
      <c r="B68" s="87" t="s">
        <v>86</v>
      </c>
      <c r="C68" s="88">
        <f t="shared" si="4"/>
        <v>243092</v>
      </c>
      <c r="D68" s="215">
        <v>138120</v>
      </c>
      <c r="E68" s="366"/>
      <c r="F68" s="404">
        <f>D68+E68</f>
        <v>138120</v>
      </c>
      <c r="G68" s="215">
        <f>7247+92554</f>
        <v>99801</v>
      </c>
      <c r="H68" s="594">
        <v>4631</v>
      </c>
      <c r="I68" s="404">
        <f>G68+H68</f>
        <v>104432</v>
      </c>
      <c r="J68" s="93">
        <v>540</v>
      </c>
      <c r="K68" s="366"/>
      <c r="L68" s="404">
        <f>J68+K68</f>
        <v>540</v>
      </c>
      <c r="M68" s="217"/>
      <c r="N68" s="94"/>
      <c r="O68" s="216">
        <f>M68+N68</f>
        <v>0</v>
      </c>
      <c r="P68" s="550" t="s">
        <v>622</v>
      </c>
    </row>
    <row r="69" spans="1:16" ht="24" x14ac:dyDescent="0.25">
      <c r="A69" s="223">
        <v>1220</v>
      </c>
      <c r="B69" s="97" t="s">
        <v>87</v>
      </c>
      <c r="C69" s="98">
        <f t="shared" si="4"/>
        <v>61035</v>
      </c>
      <c r="D69" s="224">
        <f>SUM(D70:D74)</f>
        <v>58549</v>
      </c>
      <c r="E69" s="368">
        <f t="shared" ref="E69:F69" si="58">SUM(E70:E74)</f>
        <v>0</v>
      </c>
      <c r="F69" s="384">
        <f t="shared" si="58"/>
        <v>58549</v>
      </c>
      <c r="G69" s="224">
        <f>SUM(G70:G74)</f>
        <v>2400</v>
      </c>
      <c r="H69" s="441">
        <f t="shared" ref="H69:I69" si="59">SUM(H70:H74)</f>
        <v>0</v>
      </c>
      <c r="I69" s="384">
        <f t="shared" si="59"/>
        <v>2400</v>
      </c>
      <c r="J69" s="226">
        <f>SUM(J70:J74)</f>
        <v>86</v>
      </c>
      <c r="K69" s="368">
        <f t="shared" ref="K69:L69" si="60">SUM(K70:K74)</f>
        <v>0</v>
      </c>
      <c r="L69" s="384">
        <f t="shared" si="60"/>
        <v>86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x14ac:dyDescent="0.25">
      <c r="A70" s="56">
        <v>1221</v>
      </c>
      <c r="B70" s="97" t="s">
        <v>88</v>
      </c>
      <c r="C70" s="98">
        <f t="shared" si="4"/>
        <v>43460</v>
      </c>
      <c r="D70" s="219">
        <v>40974</v>
      </c>
      <c r="E70" s="367"/>
      <c r="F70" s="384">
        <f t="shared" ref="F70:F74" si="62">D70+E70</f>
        <v>40974</v>
      </c>
      <c r="G70" s="219">
        <f>700+1700</f>
        <v>2400</v>
      </c>
      <c r="H70" s="592"/>
      <c r="I70" s="384">
        <f t="shared" ref="I70:I74" si="63">G70+H70</f>
        <v>2400</v>
      </c>
      <c r="J70" s="103">
        <v>86</v>
      </c>
      <c r="K70" s="367"/>
      <c r="L70" s="384">
        <f t="shared" ref="L70:L74" si="64">J70+K70</f>
        <v>86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104"/>
      <c r="F71" s="442">
        <f t="shared" si="62"/>
        <v>0</v>
      </c>
      <c r="G71" s="219"/>
      <c r="H71" s="103"/>
      <c r="I71" s="220">
        <f t="shared" si="63"/>
        <v>0</v>
      </c>
      <c r="J71" s="103"/>
      <c r="K71" s="104"/>
      <c r="L71" s="441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104"/>
      <c r="F72" s="442">
        <f t="shared" si="62"/>
        <v>0</v>
      </c>
      <c r="G72" s="219"/>
      <c r="H72" s="103"/>
      <c r="I72" s="220">
        <f t="shared" si="63"/>
        <v>0</v>
      </c>
      <c r="J72" s="103"/>
      <c r="K72" s="104"/>
      <c r="L72" s="441">
        <f t="shared" si="64"/>
        <v>0</v>
      </c>
      <c r="M72" s="221"/>
      <c r="N72" s="104"/>
      <c r="O72" s="220">
        <f t="shared" si="65"/>
        <v>0</v>
      </c>
      <c r="P72" s="222"/>
    </row>
    <row r="73" spans="1:16" ht="36" x14ac:dyDescent="0.25">
      <c r="A73" s="56">
        <v>1227</v>
      </c>
      <c r="B73" s="97" t="s">
        <v>91</v>
      </c>
      <c r="C73" s="98">
        <f t="shared" si="4"/>
        <v>17075</v>
      </c>
      <c r="D73" s="219">
        <v>17075</v>
      </c>
      <c r="E73" s="367"/>
      <c r="F73" s="384">
        <f t="shared" si="62"/>
        <v>17075</v>
      </c>
      <c r="G73" s="219"/>
      <c r="H73" s="592"/>
      <c r="I73" s="384">
        <f t="shared" si="63"/>
        <v>0</v>
      </c>
      <c r="J73" s="103"/>
      <c r="K73" s="367"/>
      <c r="L73" s="384">
        <f t="shared" si="64"/>
        <v>0</v>
      </c>
      <c r="M73" s="221"/>
      <c r="N73" s="104"/>
      <c r="O73" s="220">
        <f t="shared" si="65"/>
        <v>0</v>
      </c>
      <c r="P73" s="222"/>
    </row>
    <row r="74" spans="1:16" ht="48" x14ac:dyDescent="0.25">
      <c r="A74" s="56">
        <v>1228</v>
      </c>
      <c r="B74" s="97" t="s">
        <v>92</v>
      </c>
      <c r="C74" s="98">
        <f t="shared" si="4"/>
        <v>500</v>
      </c>
      <c r="D74" s="219">
        <v>500</v>
      </c>
      <c r="E74" s="367"/>
      <c r="F74" s="384">
        <f t="shared" si="62"/>
        <v>500</v>
      </c>
      <c r="G74" s="219"/>
      <c r="H74" s="592"/>
      <c r="I74" s="384">
        <f t="shared" si="63"/>
        <v>0</v>
      </c>
      <c r="J74" s="103"/>
      <c r="K74" s="367"/>
      <c r="L74" s="384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278266</v>
      </c>
      <c r="D75" s="197">
        <f>SUM(D76,D83,D130,D164,D165,D172)</f>
        <v>245720</v>
      </c>
      <c r="E75" s="363">
        <f t="shared" ref="E75:F75" si="66">SUM(E76,E83,E130,E164,E165,E172)</f>
        <v>0</v>
      </c>
      <c r="F75" s="402">
        <f t="shared" si="66"/>
        <v>245720</v>
      </c>
      <c r="G75" s="197">
        <f>SUM(G76,G83,G130,G164,G165,G172)</f>
        <v>0</v>
      </c>
      <c r="H75" s="445">
        <f t="shared" ref="H75:I75" si="67">SUM(H76,H83,H130,H164,H165,H172)</f>
        <v>0</v>
      </c>
      <c r="I75" s="402">
        <f t="shared" si="67"/>
        <v>0</v>
      </c>
      <c r="J75" s="199">
        <f>SUM(J76,J83,J130,J164,J165,J172)</f>
        <v>32546</v>
      </c>
      <c r="K75" s="363">
        <f t="shared" ref="K75:L75" si="68">SUM(K76,K83,K130,K164,K165,K172)</f>
        <v>0</v>
      </c>
      <c r="L75" s="402">
        <f t="shared" si="68"/>
        <v>32546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x14ac:dyDescent="0.25">
      <c r="A76" s="75">
        <v>2100</v>
      </c>
      <c r="B76" s="202" t="s">
        <v>94</v>
      </c>
      <c r="C76" s="76">
        <f t="shared" si="4"/>
        <v>2682</v>
      </c>
      <c r="D76" s="203">
        <f>SUM(D77,D80)</f>
        <v>2682</v>
      </c>
      <c r="E76" s="364">
        <f t="shared" ref="E76:F76" si="70">SUM(E77,E80)</f>
        <v>0</v>
      </c>
      <c r="F76" s="386">
        <f t="shared" si="70"/>
        <v>2682</v>
      </c>
      <c r="G76" s="203">
        <f>SUM(G77,G80)</f>
        <v>0</v>
      </c>
      <c r="H76" s="424">
        <f t="shared" ref="H76:I76" si="71">SUM(H77,H80)</f>
        <v>0</v>
      </c>
      <c r="I76" s="386">
        <f t="shared" si="71"/>
        <v>0</v>
      </c>
      <c r="J76" s="84">
        <f>SUM(J77,J80)</f>
        <v>0</v>
      </c>
      <c r="K76" s="364">
        <f t="shared" ref="K76:L76" si="72">SUM(K77,K80)</f>
        <v>0</v>
      </c>
      <c r="L76" s="386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x14ac:dyDescent="0.25">
      <c r="A77" s="335">
        <v>2110</v>
      </c>
      <c r="B77" s="87" t="s">
        <v>95</v>
      </c>
      <c r="C77" s="88">
        <f t="shared" si="4"/>
        <v>2682</v>
      </c>
      <c r="D77" s="233">
        <f>SUM(D78:D79)</f>
        <v>2682</v>
      </c>
      <c r="E77" s="370">
        <f t="shared" ref="E77:F77" si="74">SUM(E78:E79)</f>
        <v>0</v>
      </c>
      <c r="F77" s="404">
        <f t="shared" si="74"/>
        <v>2682</v>
      </c>
      <c r="G77" s="233">
        <f>SUM(G78:G79)</f>
        <v>0</v>
      </c>
      <c r="H77" s="440">
        <f t="shared" ref="H77:I77" si="75">SUM(H78:H79)</f>
        <v>0</v>
      </c>
      <c r="I77" s="404">
        <f t="shared" si="75"/>
        <v>0</v>
      </c>
      <c r="J77" s="235">
        <f>SUM(J78:J79)</f>
        <v>0</v>
      </c>
      <c r="K77" s="370">
        <f t="shared" ref="K77:L77" si="76">SUM(K78:K79)</f>
        <v>0</v>
      </c>
      <c r="L77" s="404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x14ac:dyDescent="0.25">
      <c r="A78" s="56">
        <v>2111</v>
      </c>
      <c r="B78" s="97" t="s">
        <v>96</v>
      </c>
      <c r="C78" s="98">
        <f t="shared" si="4"/>
        <v>2106</v>
      </c>
      <c r="D78" s="219">
        <v>2106</v>
      </c>
      <c r="E78" s="367"/>
      <c r="F78" s="384">
        <f t="shared" ref="F78:F79" si="78">D78+E78</f>
        <v>2106</v>
      </c>
      <c r="G78" s="219"/>
      <c r="H78" s="592"/>
      <c r="I78" s="384">
        <f t="shared" ref="I78:I79" si="79">G78+H78</f>
        <v>0</v>
      </c>
      <c r="J78" s="103"/>
      <c r="K78" s="367"/>
      <c r="L78" s="384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x14ac:dyDescent="0.25">
      <c r="A79" s="56">
        <v>2112</v>
      </c>
      <c r="B79" s="97" t="s">
        <v>97</v>
      </c>
      <c r="C79" s="98">
        <f t="shared" si="4"/>
        <v>576</v>
      </c>
      <c r="D79" s="219">
        <v>576</v>
      </c>
      <c r="E79" s="367"/>
      <c r="F79" s="384">
        <f t="shared" si="78"/>
        <v>576</v>
      </c>
      <c r="G79" s="219"/>
      <c r="H79" s="592"/>
      <c r="I79" s="384">
        <f t="shared" si="79"/>
        <v>0</v>
      </c>
      <c r="J79" s="103"/>
      <c r="K79" s="367"/>
      <c r="L79" s="384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225">
        <f t="shared" ref="E80:F80" si="82">SUM(E81:E82)</f>
        <v>0</v>
      </c>
      <c r="F80" s="442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441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104"/>
      <c r="F81" s="442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441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104"/>
      <c r="F82" s="442">
        <f t="shared" si="86"/>
        <v>0</v>
      </c>
      <c r="G82" s="219"/>
      <c r="H82" s="103"/>
      <c r="I82" s="220">
        <f t="shared" si="87"/>
        <v>0</v>
      </c>
      <c r="J82" s="103"/>
      <c r="K82" s="104"/>
      <c r="L82" s="441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260046</v>
      </c>
      <c r="D83" s="203">
        <f>SUM(D84,D89,D95,D103,D112,D116,D122,D128)</f>
        <v>237350</v>
      </c>
      <c r="E83" s="364">
        <f t="shared" ref="E83:F83" si="90">SUM(E84,E89,E95,E103,E112,E116,E122,E128)</f>
        <v>0</v>
      </c>
      <c r="F83" s="386">
        <f t="shared" si="90"/>
        <v>237350</v>
      </c>
      <c r="G83" s="203">
        <f>SUM(G84,G89,G95,G103,G112,G116,G122,G128)</f>
        <v>0</v>
      </c>
      <c r="H83" s="424">
        <f t="shared" ref="H83:I83" si="91">SUM(H84,H89,H95,H103,H112,H116,H122,H128)</f>
        <v>0</v>
      </c>
      <c r="I83" s="386">
        <f t="shared" si="91"/>
        <v>0</v>
      </c>
      <c r="J83" s="84">
        <f>SUM(J84,J89,J95,J103,J112,J116,J122,J128)</f>
        <v>22696</v>
      </c>
      <c r="K83" s="364">
        <f t="shared" ref="K83:L83" si="92">SUM(K84,K89,K95,K103,K112,K116,K122,K128)</f>
        <v>0</v>
      </c>
      <c r="L83" s="386">
        <f t="shared" si="92"/>
        <v>22696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x14ac:dyDescent="0.25">
      <c r="A84" s="209">
        <v>2210</v>
      </c>
      <c r="B84" s="154" t="s">
        <v>100</v>
      </c>
      <c r="C84" s="160">
        <f t="shared" si="4"/>
        <v>2289</v>
      </c>
      <c r="D84" s="210">
        <f>SUM(D85:D88)</f>
        <v>2196</v>
      </c>
      <c r="E84" s="365">
        <f t="shared" ref="E84:F84" si="94">SUM(E85:E88)</f>
        <v>0</v>
      </c>
      <c r="F84" s="403">
        <f t="shared" si="94"/>
        <v>2196</v>
      </c>
      <c r="G84" s="210">
        <f>SUM(G85:G88)</f>
        <v>0</v>
      </c>
      <c r="H84" s="439">
        <f t="shared" ref="H84:I84" si="95">SUM(H85:H88)</f>
        <v>0</v>
      </c>
      <c r="I84" s="403">
        <f t="shared" si="95"/>
        <v>0</v>
      </c>
      <c r="J84" s="212">
        <f>SUM(J85:J88)</f>
        <v>93</v>
      </c>
      <c r="K84" s="365">
        <f t="shared" ref="K84:L84" si="96">SUM(K85:K88)</f>
        <v>0</v>
      </c>
      <c r="L84" s="403">
        <f t="shared" si="96"/>
        <v>93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94"/>
      <c r="F85" s="44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440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x14ac:dyDescent="0.25">
      <c r="A86" s="56">
        <v>2212</v>
      </c>
      <c r="B86" s="97" t="s">
        <v>102</v>
      </c>
      <c r="C86" s="98">
        <f t="shared" si="98"/>
        <v>1662</v>
      </c>
      <c r="D86" s="219">
        <v>1619</v>
      </c>
      <c r="E86" s="367"/>
      <c r="F86" s="384">
        <f t="shared" si="99"/>
        <v>1619</v>
      </c>
      <c r="G86" s="219"/>
      <c r="H86" s="592"/>
      <c r="I86" s="384">
        <f t="shared" si="100"/>
        <v>0</v>
      </c>
      <c r="J86" s="103">
        <v>43</v>
      </c>
      <c r="K86" s="367"/>
      <c r="L86" s="384">
        <f t="shared" si="101"/>
        <v>43</v>
      </c>
      <c r="M86" s="221"/>
      <c r="N86" s="104"/>
      <c r="O86" s="220">
        <f t="shared" si="102"/>
        <v>0</v>
      </c>
      <c r="P86" s="222"/>
    </row>
    <row r="87" spans="1:16" ht="24" x14ac:dyDescent="0.25">
      <c r="A87" s="56">
        <v>2214</v>
      </c>
      <c r="B87" s="97" t="s">
        <v>103</v>
      </c>
      <c r="C87" s="98">
        <f t="shared" si="98"/>
        <v>390</v>
      </c>
      <c r="D87" s="219">
        <v>340</v>
      </c>
      <c r="E87" s="367"/>
      <c r="F87" s="384">
        <f t="shared" si="99"/>
        <v>340</v>
      </c>
      <c r="G87" s="219"/>
      <c r="H87" s="592"/>
      <c r="I87" s="384">
        <f t="shared" si="100"/>
        <v>0</v>
      </c>
      <c r="J87" s="103">
        <v>50</v>
      </c>
      <c r="K87" s="367"/>
      <c r="L87" s="384">
        <f t="shared" si="101"/>
        <v>50</v>
      </c>
      <c r="M87" s="221"/>
      <c r="N87" s="104"/>
      <c r="O87" s="220">
        <f t="shared" si="102"/>
        <v>0</v>
      </c>
      <c r="P87" s="222"/>
    </row>
    <row r="88" spans="1:16" x14ac:dyDescent="0.25">
      <c r="A88" s="56">
        <v>2219</v>
      </c>
      <c r="B88" s="97" t="s">
        <v>104</v>
      </c>
      <c r="C88" s="98">
        <f t="shared" si="98"/>
        <v>237</v>
      </c>
      <c r="D88" s="219">
        <v>237</v>
      </c>
      <c r="E88" s="367"/>
      <c r="F88" s="384">
        <f t="shared" si="99"/>
        <v>237</v>
      </c>
      <c r="G88" s="219"/>
      <c r="H88" s="592"/>
      <c r="I88" s="384">
        <f t="shared" si="100"/>
        <v>0</v>
      </c>
      <c r="J88" s="103"/>
      <c r="K88" s="367"/>
      <c r="L88" s="384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x14ac:dyDescent="0.25">
      <c r="A89" s="223">
        <v>2220</v>
      </c>
      <c r="B89" s="97" t="s">
        <v>105</v>
      </c>
      <c r="C89" s="98">
        <f t="shared" si="98"/>
        <v>123492</v>
      </c>
      <c r="D89" s="224">
        <f>SUM(D90:D94)</f>
        <v>103935</v>
      </c>
      <c r="E89" s="368">
        <f t="shared" ref="E89:F89" si="103">SUM(E90:E94)</f>
        <v>0</v>
      </c>
      <c r="F89" s="384">
        <f t="shared" si="103"/>
        <v>103935</v>
      </c>
      <c r="G89" s="224">
        <f>SUM(G90:G94)</f>
        <v>0</v>
      </c>
      <c r="H89" s="441">
        <f t="shared" ref="H89:I89" si="104">SUM(H90:H94)</f>
        <v>0</v>
      </c>
      <c r="I89" s="384">
        <f t="shared" si="104"/>
        <v>0</v>
      </c>
      <c r="J89" s="226">
        <f>SUM(J90:J94)</f>
        <v>19557</v>
      </c>
      <c r="K89" s="368">
        <f t="shared" ref="K89:L89" si="105">SUM(K90:K94)</f>
        <v>0</v>
      </c>
      <c r="L89" s="384">
        <f t="shared" si="105"/>
        <v>19557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x14ac:dyDescent="0.25">
      <c r="A90" s="56">
        <v>2221</v>
      </c>
      <c r="B90" s="97" t="s">
        <v>106</v>
      </c>
      <c r="C90" s="98">
        <f t="shared" si="98"/>
        <v>75870</v>
      </c>
      <c r="D90" s="219">
        <v>70506</v>
      </c>
      <c r="E90" s="367"/>
      <c r="F90" s="384">
        <f t="shared" ref="F90:F94" si="107">D90+E90</f>
        <v>70506</v>
      </c>
      <c r="G90" s="219"/>
      <c r="H90" s="592"/>
      <c r="I90" s="384">
        <f t="shared" ref="I90:I94" si="108">G90+H90</f>
        <v>0</v>
      </c>
      <c r="J90" s="103">
        <v>5364</v>
      </c>
      <c r="K90" s="367"/>
      <c r="L90" s="384">
        <f t="shared" ref="L90:L94" si="109">J90+K90</f>
        <v>5364</v>
      </c>
      <c r="M90" s="221"/>
      <c r="N90" s="104"/>
      <c r="O90" s="220">
        <f t="shared" ref="O90:O94" si="110">M90+N90</f>
        <v>0</v>
      </c>
      <c r="P90" s="222"/>
    </row>
    <row r="91" spans="1:16" x14ac:dyDescent="0.25">
      <c r="A91" s="56">
        <v>2222</v>
      </c>
      <c r="B91" s="97" t="s">
        <v>107</v>
      </c>
      <c r="C91" s="98">
        <f t="shared" si="98"/>
        <v>26848</v>
      </c>
      <c r="D91" s="219">
        <f>24110-2458</f>
        <v>21652</v>
      </c>
      <c r="E91" s="367"/>
      <c r="F91" s="384">
        <f t="shared" si="107"/>
        <v>21652</v>
      </c>
      <c r="G91" s="219"/>
      <c r="H91" s="592"/>
      <c r="I91" s="384">
        <f t="shared" si="108"/>
        <v>0</v>
      </c>
      <c r="J91" s="103">
        <f>2738+2458</f>
        <v>5196</v>
      </c>
      <c r="K91" s="367"/>
      <c r="L91" s="384">
        <f t="shared" si="109"/>
        <v>5196</v>
      </c>
      <c r="M91" s="221"/>
      <c r="N91" s="104"/>
      <c r="O91" s="220">
        <f t="shared" si="110"/>
        <v>0</v>
      </c>
      <c r="P91" s="222"/>
    </row>
    <row r="92" spans="1:16" x14ac:dyDescent="0.25">
      <c r="A92" s="56">
        <v>2223</v>
      </c>
      <c r="B92" s="97" t="s">
        <v>108</v>
      </c>
      <c r="C92" s="98">
        <f t="shared" si="98"/>
        <v>20223</v>
      </c>
      <c r="D92" s="219">
        <v>11551</v>
      </c>
      <c r="E92" s="367"/>
      <c r="F92" s="384">
        <f t="shared" si="107"/>
        <v>11551</v>
      </c>
      <c r="G92" s="219"/>
      <c r="H92" s="592"/>
      <c r="I92" s="384">
        <f t="shared" si="108"/>
        <v>0</v>
      </c>
      <c r="J92" s="103">
        <v>8672</v>
      </c>
      <c r="K92" s="367"/>
      <c r="L92" s="384">
        <f t="shared" si="109"/>
        <v>8672</v>
      </c>
      <c r="M92" s="221"/>
      <c r="N92" s="104"/>
      <c r="O92" s="220">
        <f t="shared" si="110"/>
        <v>0</v>
      </c>
      <c r="P92" s="222"/>
    </row>
    <row r="93" spans="1:16" ht="48" x14ac:dyDescent="0.25">
      <c r="A93" s="56">
        <v>2224</v>
      </c>
      <c r="B93" s="97" t="s">
        <v>109</v>
      </c>
      <c r="C93" s="98">
        <f t="shared" si="98"/>
        <v>551</v>
      </c>
      <c r="D93" s="219">
        <v>226</v>
      </c>
      <c r="E93" s="367"/>
      <c r="F93" s="384">
        <f t="shared" si="107"/>
        <v>226</v>
      </c>
      <c r="G93" s="219"/>
      <c r="H93" s="592"/>
      <c r="I93" s="384">
        <f t="shared" si="108"/>
        <v>0</v>
      </c>
      <c r="J93" s="103">
        <v>325</v>
      </c>
      <c r="K93" s="367"/>
      <c r="L93" s="384">
        <f t="shared" si="109"/>
        <v>325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104"/>
      <c r="F94" s="442">
        <f t="shared" si="107"/>
        <v>0</v>
      </c>
      <c r="G94" s="219"/>
      <c r="H94" s="103"/>
      <c r="I94" s="220">
        <f t="shared" si="108"/>
        <v>0</v>
      </c>
      <c r="J94" s="103"/>
      <c r="K94" s="104"/>
      <c r="L94" s="441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x14ac:dyDescent="0.25">
      <c r="A95" s="223">
        <v>2230</v>
      </c>
      <c r="B95" s="97" t="s">
        <v>111</v>
      </c>
      <c r="C95" s="98">
        <f t="shared" si="98"/>
        <v>1743</v>
      </c>
      <c r="D95" s="224">
        <f>SUM(D96:D102)</f>
        <v>990</v>
      </c>
      <c r="E95" s="368">
        <f t="shared" ref="E95:F95" si="111">SUM(E96:E102)</f>
        <v>0</v>
      </c>
      <c r="F95" s="384">
        <f t="shared" si="111"/>
        <v>990</v>
      </c>
      <c r="G95" s="224">
        <f>SUM(G96:G102)</f>
        <v>0</v>
      </c>
      <c r="H95" s="441">
        <f t="shared" ref="H95:I95" si="112">SUM(H96:H102)</f>
        <v>0</v>
      </c>
      <c r="I95" s="384">
        <f t="shared" si="112"/>
        <v>0</v>
      </c>
      <c r="J95" s="226">
        <f>SUM(J96:J102)</f>
        <v>753</v>
      </c>
      <c r="K95" s="368">
        <f t="shared" ref="K95:L95" si="113">SUM(K96:K102)</f>
        <v>0</v>
      </c>
      <c r="L95" s="384">
        <f t="shared" si="113"/>
        <v>753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104"/>
      <c r="F96" s="442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441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104"/>
      <c r="F97" s="442">
        <f t="shared" si="115"/>
        <v>0</v>
      </c>
      <c r="G97" s="219"/>
      <c r="H97" s="103"/>
      <c r="I97" s="220">
        <f t="shared" si="116"/>
        <v>0</v>
      </c>
      <c r="J97" s="103"/>
      <c r="K97" s="104"/>
      <c r="L97" s="441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94"/>
      <c r="F98" s="444">
        <f t="shared" si="115"/>
        <v>0</v>
      </c>
      <c r="G98" s="215"/>
      <c r="H98" s="93"/>
      <c r="I98" s="216">
        <f t="shared" si="116"/>
        <v>0</v>
      </c>
      <c r="J98" s="93"/>
      <c r="K98" s="94"/>
      <c r="L98" s="440">
        <f t="shared" si="117"/>
        <v>0</v>
      </c>
      <c r="M98" s="217"/>
      <c r="N98" s="94"/>
      <c r="O98" s="216">
        <f t="shared" si="118"/>
        <v>0</v>
      </c>
      <c r="P98" s="218"/>
    </row>
    <row r="99" spans="1:16" ht="36" x14ac:dyDescent="0.25">
      <c r="A99" s="56">
        <v>2234</v>
      </c>
      <c r="B99" s="97" t="s">
        <v>115</v>
      </c>
      <c r="C99" s="98">
        <f t="shared" si="98"/>
        <v>84</v>
      </c>
      <c r="D99" s="219">
        <v>84</v>
      </c>
      <c r="E99" s="367"/>
      <c r="F99" s="384">
        <f t="shared" si="115"/>
        <v>84</v>
      </c>
      <c r="G99" s="219"/>
      <c r="H99" s="592"/>
      <c r="I99" s="384">
        <f t="shared" si="116"/>
        <v>0</v>
      </c>
      <c r="J99" s="103"/>
      <c r="K99" s="367"/>
      <c r="L99" s="384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x14ac:dyDescent="0.25">
      <c r="A100" s="56">
        <v>2235</v>
      </c>
      <c r="B100" s="97" t="s">
        <v>116</v>
      </c>
      <c r="C100" s="98">
        <f t="shared" si="98"/>
        <v>60</v>
      </c>
      <c r="D100" s="219">
        <v>0</v>
      </c>
      <c r="E100" s="367"/>
      <c r="F100" s="384">
        <f t="shared" si="115"/>
        <v>0</v>
      </c>
      <c r="G100" s="219"/>
      <c r="H100" s="592"/>
      <c r="I100" s="384">
        <f t="shared" si="116"/>
        <v>0</v>
      </c>
      <c r="J100" s="103">
        <v>60</v>
      </c>
      <c r="K100" s="367"/>
      <c r="L100" s="384">
        <f t="shared" si="117"/>
        <v>60</v>
      </c>
      <c r="M100" s="221"/>
      <c r="N100" s="104"/>
      <c r="O100" s="220">
        <f t="shared" si="118"/>
        <v>0</v>
      </c>
      <c r="P100" s="222"/>
    </row>
    <row r="101" spans="1:16" x14ac:dyDescent="0.25">
      <c r="A101" s="56">
        <v>2236</v>
      </c>
      <c r="B101" s="97" t="s">
        <v>117</v>
      </c>
      <c r="C101" s="98">
        <f t="shared" si="98"/>
        <v>200</v>
      </c>
      <c r="D101" s="219"/>
      <c r="E101" s="367"/>
      <c r="F101" s="384">
        <f t="shared" si="115"/>
        <v>0</v>
      </c>
      <c r="G101" s="219"/>
      <c r="H101" s="592"/>
      <c r="I101" s="384">
        <f t="shared" si="116"/>
        <v>0</v>
      </c>
      <c r="J101" s="103">
        <v>200</v>
      </c>
      <c r="K101" s="367"/>
      <c r="L101" s="384">
        <f t="shared" si="117"/>
        <v>200</v>
      </c>
      <c r="M101" s="221"/>
      <c r="N101" s="104"/>
      <c r="O101" s="220">
        <f t="shared" si="118"/>
        <v>0</v>
      </c>
      <c r="P101" s="222"/>
    </row>
    <row r="102" spans="1:16" ht="24" x14ac:dyDescent="0.25">
      <c r="A102" s="56">
        <v>2239</v>
      </c>
      <c r="B102" s="97" t="s">
        <v>118</v>
      </c>
      <c r="C102" s="98">
        <f t="shared" si="98"/>
        <v>1399</v>
      </c>
      <c r="D102" s="219">
        <v>906</v>
      </c>
      <c r="E102" s="367"/>
      <c r="F102" s="384">
        <f t="shared" si="115"/>
        <v>906</v>
      </c>
      <c r="G102" s="219"/>
      <c r="H102" s="592"/>
      <c r="I102" s="384">
        <f t="shared" si="116"/>
        <v>0</v>
      </c>
      <c r="J102" s="103">
        <v>493</v>
      </c>
      <c r="K102" s="367"/>
      <c r="L102" s="384">
        <f t="shared" si="117"/>
        <v>493</v>
      </c>
      <c r="M102" s="221"/>
      <c r="N102" s="104"/>
      <c r="O102" s="220">
        <f t="shared" si="118"/>
        <v>0</v>
      </c>
      <c r="P102" s="222"/>
    </row>
    <row r="103" spans="1:16" ht="36" x14ac:dyDescent="0.25">
      <c r="A103" s="223">
        <v>2240</v>
      </c>
      <c r="B103" s="97" t="s">
        <v>119</v>
      </c>
      <c r="C103" s="98">
        <f t="shared" si="98"/>
        <v>6577</v>
      </c>
      <c r="D103" s="224">
        <f>SUM(D104:D111)</f>
        <v>4354</v>
      </c>
      <c r="E103" s="368">
        <f t="shared" ref="E103:F103" si="119">SUM(E104:E111)</f>
        <v>0</v>
      </c>
      <c r="F103" s="384">
        <f t="shared" si="119"/>
        <v>4354</v>
      </c>
      <c r="G103" s="224">
        <f>SUM(G104:G111)</f>
        <v>0</v>
      </c>
      <c r="H103" s="441">
        <f t="shared" ref="H103:I103" si="120">SUM(H104:H111)</f>
        <v>0</v>
      </c>
      <c r="I103" s="384">
        <f t="shared" si="120"/>
        <v>0</v>
      </c>
      <c r="J103" s="226">
        <f>SUM(J104:J111)</f>
        <v>2223</v>
      </c>
      <c r="K103" s="368">
        <f t="shared" ref="K103:L103" si="121">SUM(K104:K111)</f>
        <v>0</v>
      </c>
      <c r="L103" s="384">
        <f t="shared" si="121"/>
        <v>2223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104"/>
      <c r="F104" s="442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441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x14ac:dyDescent="0.25">
      <c r="A105" s="56">
        <v>2242</v>
      </c>
      <c r="B105" s="97" t="s">
        <v>121</v>
      </c>
      <c r="C105" s="98">
        <f t="shared" si="98"/>
        <v>1280</v>
      </c>
      <c r="D105" s="219">
        <v>640</v>
      </c>
      <c r="E105" s="367"/>
      <c r="F105" s="384">
        <f t="shared" si="123"/>
        <v>640</v>
      </c>
      <c r="G105" s="219"/>
      <c r="H105" s="592"/>
      <c r="I105" s="384">
        <f t="shared" si="124"/>
        <v>0</v>
      </c>
      <c r="J105" s="103">
        <v>640</v>
      </c>
      <c r="K105" s="367"/>
      <c r="L105" s="384">
        <f t="shared" si="125"/>
        <v>640</v>
      </c>
      <c r="M105" s="221"/>
      <c r="N105" s="104"/>
      <c r="O105" s="220">
        <f t="shared" si="126"/>
        <v>0</v>
      </c>
      <c r="P105" s="222"/>
    </row>
    <row r="106" spans="1:16" ht="24" x14ac:dyDescent="0.25">
      <c r="A106" s="56">
        <v>2243</v>
      </c>
      <c r="B106" s="97" t="s">
        <v>122</v>
      </c>
      <c r="C106" s="98">
        <f t="shared" si="98"/>
        <v>510</v>
      </c>
      <c r="D106" s="219">
        <v>180</v>
      </c>
      <c r="E106" s="367"/>
      <c r="F106" s="384">
        <f t="shared" si="123"/>
        <v>180</v>
      </c>
      <c r="G106" s="219"/>
      <c r="H106" s="592"/>
      <c r="I106" s="384">
        <f t="shared" si="124"/>
        <v>0</v>
      </c>
      <c r="J106" s="103">
        <v>330</v>
      </c>
      <c r="K106" s="367"/>
      <c r="L106" s="384">
        <f t="shared" si="125"/>
        <v>330</v>
      </c>
      <c r="M106" s="221"/>
      <c r="N106" s="104"/>
      <c r="O106" s="220">
        <f t="shared" si="126"/>
        <v>0</v>
      </c>
      <c r="P106" s="222"/>
    </row>
    <row r="107" spans="1:16" x14ac:dyDescent="0.25">
      <c r="A107" s="56">
        <v>2244</v>
      </c>
      <c r="B107" s="97" t="s">
        <v>123</v>
      </c>
      <c r="C107" s="98">
        <f t="shared" si="98"/>
        <v>4344</v>
      </c>
      <c r="D107" s="219">
        <v>3534</v>
      </c>
      <c r="E107" s="367"/>
      <c r="F107" s="384">
        <f t="shared" si="123"/>
        <v>3534</v>
      </c>
      <c r="G107" s="219"/>
      <c r="H107" s="592"/>
      <c r="I107" s="384">
        <f t="shared" si="124"/>
        <v>0</v>
      </c>
      <c r="J107" s="103">
        <v>810</v>
      </c>
      <c r="K107" s="367"/>
      <c r="L107" s="384">
        <f t="shared" si="125"/>
        <v>810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104"/>
      <c r="F108" s="442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441">
        <f t="shared" si="125"/>
        <v>0</v>
      </c>
      <c r="M108" s="221"/>
      <c r="N108" s="104"/>
      <c r="O108" s="220">
        <f t="shared" si="126"/>
        <v>0</v>
      </c>
      <c r="P108" s="222"/>
    </row>
    <row r="109" spans="1:16" x14ac:dyDescent="0.25">
      <c r="A109" s="56">
        <v>2247</v>
      </c>
      <c r="B109" s="97" t="s">
        <v>125</v>
      </c>
      <c r="C109" s="98">
        <f t="shared" si="98"/>
        <v>443</v>
      </c>
      <c r="D109" s="219"/>
      <c r="E109" s="367"/>
      <c r="F109" s="384">
        <f t="shared" si="123"/>
        <v>0</v>
      </c>
      <c r="G109" s="219"/>
      <c r="H109" s="592"/>
      <c r="I109" s="384">
        <f t="shared" si="124"/>
        <v>0</v>
      </c>
      <c r="J109" s="103">
        <v>443</v>
      </c>
      <c r="K109" s="367"/>
      <c r="L109" s="384">
        <f t="shared" si="125"/>
        <v>443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104"/>
      <c r="F110" s="442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441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104"/>
      <c r="F111" s="442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441">
        <f t="shared" si="125"/>
        <v>0</v>
      </c>
      <c r="M111" s="221"/>
      <c r="N111" s="104"/>
      <c r="O111" s="220">
        <f t="shared" si="126"/>
        <v>0</v>
      </c>
      <c r="P111" s="222"/>
    </row>
    <row r="112" spans="1:16" x14ac:dyDescent="0.25">
      <c r="A112" s="223">
        <v>2250</v>
      </c>
      <c r="B112" s="97" t="s">
        <v>128</v>
      </c>
      <c r="C112" s="98">
        <f t="shared" si="98"/>
        <v>330</v>
      </c>
      <c r="D112" s="224">
        <f>SUM(D113:D115)</f>
        <v>330</v>
      </c>
      <c r="E112" s="368">
        <f t="shared" ref="E112:F112" si="127">SUM(E113:E115)</f>
        <v>0</v>
      </c>
      <c r="F112" s="384">
        <f t="shared" si="127"/>
        <v>330</v>
      </c>
      <c r="G112" s="224">
        <f>SUM(G113:G115)</f>
        <v>0</v>
      </c>
      <c r="H112" s="441">
        <f t="shared" ref="H112:I112" si="128">SUM(H113:H115)</f>
        <v>0</v>
      </c>
      <c r="I112" s="384">
        <f t="shared" si="128"/>
        <v>0</v>
      </c>
      <c r="J112" s="226">
        <f>SUM(J113:J115)</f>
        <v>0</v>
      </c>
      <c r="K112" s="368">
        <f t="shared" ref="K112:L112" si="129">SUM(K113:K115)</f>
        <v>0</v>
      </c>
      <c r="L112" s="384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104"/>
      <c r="F113" s="442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441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104"/>
      <c r="F114" s="442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441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x14ac:dyDescent="0.25">
      <c r="A115" s="56">
        <v>2259</v>
      </c>
      <c r="B115" s="97" t="s">
        <v>131</v>
      </c>
      <c r="C115" s="98">
        <f t="shared" si="98"/>
        <v>330</v>
      </c>
      <c r="D115" s="219">
        <v>330</v>
      </c>
      <c r="E115" s="367"/>
      <c r="F115" s="384">
        <f t="shared" si="131"/>
        <v>330</v>
      </c>
      <c r="G115" s="219"/>
      <c r="H115" s="592"/>
      <c r="I115" s="384">
        <f t="shared" si="132"/>
        <v>0</v>
      </c>
      <c r="J115" s="103"/>
      <c r="K115" s="367"/>
      <c r="L115" s="384">
        <f t="shared" si="133"/>
        <v>0</v>
      </c>
      <c r="M115" s="221"/>
      <c r="N115" s="104"/>
      <c r="O115" s="220">
        <f t="shared" si="134"/>
        <v>0</v>
      </c>
      <c r="P115" s="222"/>
    </row>
    <row r="116" spans="1:16" x14ac:dyDescent="0.25">
      <c r="A116" s="223">
        <v>2260</v>
      </c>
      <c r="B116" s="97" t="s">
        <v>132</v>
      </c>
      <c r="C116" s="98">
        <f t="shared" si="98"/>
        <v>122026</v>
      </c>
      <c r="D116" s="224">
        <f>SUM(D117:D121)</f>
        <v>122026</v>
      </c>
      <c r="E116" s="368">
        <f t="shared" ref="E116:F116" si="135">SUM(E117:E121)</f>
        <v>0</v>
      </c>
      <c r="F116" s="384">
        <f t="shared" si="135"/>
        <v>122026</v>
      </c>
      <c r="G116" s="224">
        <f>SUM(G117:G121)</f>
        <v>0</v>
      </c>
      <c r="H116" s="441">
        <f t="shared" ref="H116:I116" si="136">SUM(H117:H121)</f>
        <v>0</v>
      </c>
      <c r="I116" s="384">
        <f t="shared" si="136"/>
        <v>0</v>
      </c>
      <c r="J116" s="226">
        <f>SUM(J117:J121)</f>
        <v>0</v>
      </c>
      <c r="K116" s="368">
        <f t="shared" ref="K116:L116" si="137">SUM(K117:K121)</f>
        <v>0</v>
      </c>
      <c r="L116" s="384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x14ac:dyDescent="0.25">
      <c r="A117" s="56">
        <v>2261</v>
      </c>
      <c r="B117" s="97" t="s">
        <v>133</v>
      </c>
      <c r="C117" s="98">
        <f t="shared" si="98"/>
        <v>121977</v>
      </c>
      <c r="D117" s="219">
        <f>14027+107950</f>
        <v>121977</v>
      </c>
      <c r="E117" s="367"/>
      <c r="F117" s="384">
        <f t="shared" ref="F117:F121" si="139">D117+E117</f>
        <v>121977</v>
      </c>
      <c r="G117" s="219"/>
      <c r="H117" s="592"/>
      <c r="I117" s="384">
        <f t="shared" ref="I117:I121" si="140">G117+H117</f>
        <v>0</v>
      </c>
      <c r="J117" s="103"/>
      <c r="K117" s="367"/>
      <c r="L117" s="384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104"/>
      <c r="F118" s="442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441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104"/>
      <c r="F119" s="442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441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104"/>
      <c r="F120" s="442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441">
        <f t="shared" si="141"/>
        <v>0</v>
      </c>
      <c r="M120" s="221"/>
      <c r="N120" s="104"/>
      <c r="O120" s="220">
        <f t="shared" si="142"/>
        <v>0</v>
      </c>
      <c r="P120" s="222"/>
    </row>
    <row r="121" spans="1:16" x14ac:dyDescent="0.25">
      <c r="A121" s="56">
        <v>2269</v>
      </c>
      <c r="B121" s="97" t="s">
        <v>137</v>
      </c>
      <c r="C121" s="98">
        <f t="shared" si="98"/>
        <v>49</v>
      </c>
      <c r="D121" s="219">
        <v>49</v>
      </c>
      <c r="E121" s="367"/>
      <c r="F121" s="384">
        <f t="shared" si="139"/>
        <v>49</v>
      </c>
      <c r="G121" s="219"/>
      <c r="H121" s="592"/>
      <c r="I121" s="384">
        <f t="shared" si="140"/>
        <v>0</v>
      </c>
      <c r="J121" s="103"/>
      <c r="K121" s="367"/>
      <c r="L121" s="384">
        <f t="shared" si="141"/>
        <v>0</v>
      </c>
      <c r="M121" s="221"/>
      <c r="N121" s="104"/>
      <c r="O121" s="220">
        <f t="shared" si="142"/>
        <v>0</v>
      </c>
      <c r="P121" s="222"/>
    </row>
    <row r="122" spans="1:16" x14ac:dyDescent="0.25">
      <c r="A122" s="223">
        <v>2270</v>
      </c>
      <c r="B122" s="97" t="s">
        <v>138</v>
      </c>
      <c r="C122" s="98">
        <f t="shared" si="98"/>
        <v>3589</v>
      </c>
      <c r="D122" s="224">
        <f>SUM(D123:D127)</f>
        <v>3519</v>
      </c>
      <c r="E122" s="368">
        <f t="shared" ref="E122:F122" si="143">SUM(E123:E127)</f>
        <v>0</v>
      </c>
      <c r="F122" s="384">
        <f t="shared" si="143"/>
        <v>3519</v>
      </c>
      <c r="G122" s="224">
        <f>SUM(G123:G127)</f>
        <v>0</v>
      </c>
      <c r="H122" s="441">
        <f t="shared" ref="H122:I122" si="144">SUM(H123:H127)</f>
        <v>0</v>
      </c>
      <c r="I122" s="384">
        <f t="shared" si="144"/>
        <v>0</v>
      </c>
      <c r="J122" s="226">
        <f>SUM(J123:J127)</f>
        <v>70</v>
      </c>
      <c r="K122" s="368">
        <f t="shared" ref="K122:L122" si="145">SUM(K123:K127)</f>
        <v>0</v>
      </c>
      <c r="L122" s="384">
        <f t="shared" si="145"/>
        <v>70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104"/>
      <c r="F123" s="442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441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104"/>
      <c r="F124" s="442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441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104"/>
      <c r="F125" s="442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441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104"/>
      <c r="F126" s="442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441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x14ac:dyDescent="0.25">
      <c r="A127" s="56">
        <v>2279</v>
      </c>
      <c r="B127" s="97" t="s">
        <v>143</v>
      </c>
      <c r="C127" s="98">
        <f t="shared" si="98"/>
        <v>3589</v>
      </c>
      <c r="D127" s="219">
        <v>3519</v>
      </c>
      <c r="E127" s="367"/>
      <c r="F127" s="384">
        <f t="shared" si="147"/>
        <v>3519</v>
      </c>
      <c r="G127" s="219"/>
      <c r="H127" s="592"/>
      <c r="I127" s="384">
        <f t="shared" si="148"/>
        <v>0</v>
      </c>
      <c r="J127" s="103">
        <v>70</v>
      </c>
      <c r="K127" s="367"/>
      <c r="L127" s="384">
        <f t="shared" si="149"/>
        <v>70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234">
        <f t="shared" si="151"/>
        <v>0</v>
      </c>
      <c r="F128" s="44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440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104"/>
      <c r="F129" s="442">
        <f>D129+E129</f>
        <v>0</v>
      </c>
      <c r="G129" s="219"/>
      <c r="H129" s="103"/>
      <c r="I129" s="220">
        <f>G129+H129</f>
        <v>0</v>
      </c>
      <c r="J129" s="103"/>
      <c r="K129" s="104"/>
      <c r="L129" s="441">
        <f>J129+K129</f>
        <v>0</v>
      </c>
      <c r="M129" s="221"/>
      <c r="N129" s="104"/>
      <c r="O129" s="220">
        <f>M129+N129</f>
        <v>0</v>
      </c>
      <c r="P129" s="222"/>
    </row>
    <row r="130" spans="1:16" ht="38.25" customHeight="1" x14ac:dyDescent="0.25">
      <c r="A130" s="75">
        <v>2300</v>
      </c>
      <c r="B130" s="202" t="s">
        <v>146</v>
      </c>
      <c r="C130" s="76">
        <f t="shared" si="98"/>
        <v>12333</v>
      </c>
      <c r="D130" s="203">
        <f>SUM(D131,D136,D140,D141,D144,D151,D159,D160,D163)</f>
        <v>5558</v>
      </c>
      <c r="E130" s="364">
        <f t="shared" ref="E130:F130" si="152">SUM(E131,E136,E140,E141,E144,E151,E159,E160,E163)</f>
        <v>0</v>
      </c>
      <c r="F130" s="386">
        <f t="shared" si="152"/>
        <v>5558</v>
      </c>
      <c r="G130" s="203">
        <f>SUM(G131,G136,G140,G141,G144,G151,G159,G160,G163)</f>
        <v>0</v>
      </c>
      <c r="H130" s="424">
        <f t="shared" ref="H130:I130" si="153">SUM(H131,H136,H140,H141,H144,H151,H159,H160,H163)</f>
        <v>0</v>
      </c>
      <c r="I130" s="386">
        <f t="shared" si="153"/>
        <v>0</v>
      </c>
      <c r="J130" s="84">
        <f>SUM(J131,J136,J140,J141,J144,J151,J159,J160,J163)</f>
        <v>6775</v>
      </c>
      <c r="K130" s="364">
        <f t="shared" ref="K130:L130" si="154">SUM(K131,K136,K140,K141,K144,K151,K159,K160,K163)</f>
        <v>0</v>
      </c>
      <c r="L130" s="386">
        <f t="shared" si="154"/>
        <v>6775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x14ac:dyDescent="0.25">
      <c r="A131" s="335">
        <v>2310</v>
      </c>
      <c r="B131" s="87" t="s">
        <v>147</v>
      </c>
      <c r="C131" s="88">
        <f t="shared" si="98"/>
        <v>2336</v>
      </c>
      <c r="D131" s="233">
        <f t="shared" ref="D131:O131" si="156">SUM(D132:D135)</f>
        <v>1058</v>
      </c>
      <c r="E131" s="370">
        <f t="shared" si="156"/>
        <v>0</v>
      </c>
      <c r="F131" s="404">
        <f t="shared" si="156"/>
        <v>1058</v>
      </c>
      <c r="G131" s="233">
        <f t="shared" si="156"/>
        <v>0</v>
      </c>
      <c r="H131" s="440">
        <f t="shared" si="156"/>
        <v>0</v>
      </c>
      <c r="I131" s="404">
        <f t="shared" si="156"/>
        <v>0</v>
      </c>
      <c r="J131" s="235">
        <f t="shared" si="156"/>
        <v>1278</v>
      </c>
      <c r="K131" s="370">
        <f t="shared" si="156"/>
        <v>0</v>
      </c>
      <c r="L131" s="404">
        <f t="shared" si="156"/>
        <v>1278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x14ac:dyDescent="0.25">
      <c r="A132" s="56">
        <v>2311</v>
      </c>
      <c r="B132" s="97" t="s">
        <v>148</v>
      </c>
      <c r="C132" s="98">
        <f t="shared" si="98"/>
        <v>608</v>
      </c>
      <c r="D132" s="219">
        <v>458</v>
      </c>
      <c r="E132" s="367"/>
      <c r="F132" s="384">
        <f t="shared" ref="F132:F135" si="157">D132+E132</f>
        <v>458</v>
      </c>
      <c r="G132" s="219"/>
      <c r="H132" s="592"/>
      <c r="I132" s="384">
        <f t="shared" ref="I132:I135" si="158">G132+H132</f>
        <v>0</v>
      </c>
      <c r="J132" s="103">
        <v>150</v>
      </c>
      <c r="K132" s="367"/>
      <c r="L132" s="384">
        <f t="shared" ref="L132:L135" si="159">J132+K132</f>
        <v>150</v>
      </c>
      <c r="M132" s="221"/>
      <c r="N132" s="104"/>
      <c r="O132" s="220">
        <f t="shared" ref="O132:O135" si="160">M132+N132</f>
        <v>0</v>
      </c>
      <c r="P132" s="222"/>
    </row>
    <row r="133" spans="1:16" x14ac:dyDescent="0.25">
      <c r="A133" s="56">
        <v>2312</v>
      </c>
      <c r="B133" s="97" t="s">
        <v>149</v>
      </c>
      <c r="C133" s="98">
        <f t="shared" si="98"/>
        <v>328</v>
      </c>
      <c r="D133" s="219">
        <v>0</v>
      </c>
      <c r="E133" s="367"/>
      <c r="F133" s="384">
        <f t="shared" si="157"/>
        <v>0</v>
      </c>
      <c r="G133" s="219"/>
      <c r="H133" s="592"/>
      <c r="I133" s="384">
        <f t="shared" si="158"/>
        <v>0</v>
      </c>
      <c r="J133" s="103">
        <v>328</v>
      </c>
      <c r="K133" s="367"/>
      <c r="L133" s="384">
        <f t="shared" si="159"/>
        <v>328</v>
      </c>
      <c r="M133" s="221"/>
      <c r="N133" s="104"/>
      <c r="O133" s="220">
        <f t="shared" si="160"/>
        <v>0</v>
      </c>
      <c r="P133" s="222"/>
    </row>
    <row r="134" spans="1:16" x14ac:dyDescent="0.25">
      <c r="A134" s="56">
        <v>2313</v>
      </c>
      <c r="B134" s="97" t="s">
        <v>150</v>
      </c>
      <c r="C134" s="98">
        <f t="shared" si="98"/>
        <v>200</v>
      </c>
      <c r="D134" s="219"/>
      <c r="E134" s="367"/>
      <c r="F134" s="384">
        <f t="shared" si="157"/>
        <v>0</v>
      </c>
      <c r="G134" s="219"/>
      <c r="H134" s="592"/>
      <c r="I134" s="384">
        <f t="shared" si="158"/>
        <v>0</v>
      </c>
      <c r="J134" s="103">
        <v>200</v>
      </c>
      <c r="K134" s="367"/>
      <c r="L134" s="384">
        <f t="shared" si="159"/>
        <v>200</v>
      </c>
      <c r="M134" s="221"/>
      <c r="N134" s="104"/>
      <c r="O134" s="220">
        <f t="shared" si="160"/>
        <v>0</v>
      </c>
      <c r="P134" s="222"/>
    </row>
    <row r="135" spans="1:16" ht="36" customHeight="1" x14ac:dyDescent="0.25">
      <c r="A135" s="56">
        <v>2314</v>
      </c>
      <c r="B135" s="97" t="s">
        <v>151</v>
      </c>
      <c r="C135" s="98">
        <f t="shared" si="98"/>
        <v>1200</v>
      </c>
      <c r="D135" s="219">
        <v>600</v>
      </c>
      <c r="E135" s="367"/>
      <c r="F135" s="384">
        <f t="shared" si="157"/>
        <v>600</v>
      </c>
      <c r="G135" s="219"/>
      <c r="H135" s="592"/>
      <c r="I135" s="384">
        <f t="shared" si="158"/>
        <v>0</v>
      </c>
      <c r="J135" s="103">
        <v>600</v>
      </c>
      <c r="K135" s="367"/>
      <c r="L135" s="384">
        <f t="shared" si="159"/>
        <v>600</v>
      </c>
      <c r="M135" s="221"/>
      <c r="N135" s="104"/>
      <c r="O135" s="220">
        <f t="shared" si="160"/>
        <v>0</v>
      </c>
      <c r="P135" s="222"/>
    </row>
    <row r="136" spans="1:16" x14ac:dyDescent="0.25">
      <c r="A136" s="223">
        <v>2320</v>
      </c>
      <c r="B136" s="97" t="s">
        <v>152</v>
      </c>
      <c r="C136" s="98">
        <f t="shared" si="98"/>
        <v>1198</v>
      </c>
      <c r="D136" s="224">
        <f>SUM(D137:D139)</f>
        <v>800</v>
      </c>
      <c r="E136" s="368">
        <f t="shared" ref="E136:F136" si="161">SUM(E137:E139)</f>
        <v>0</v>
      </c>
      <c r="F136" s="384">
        <f t="shared" si="161"/>
        <v>800</v>
      </c>
      <c r="G136" s="224">
        <f>SUM(G137:G139)</f>
        <v>0</v>
      </c>
      <c r="H136" s="441">
        <f t="shared" ref="H136:I136" si="162">SUM(H137:H139)</f>
        <v>0</v>
      </c>
      <c r="I136" s="384">
        <f t="shared" si="162"/>
        <v>0</v>
      </c>
      <c r="J136" s="226">
        <f>SUM(J137:J139)</f>
        <v>398</v>
      </c>
      <c r="K136" s="368">
        <f t="shared" ref="K136:L136" si="163">SUM(K137:K139)</f>
        <v>0</v>
      </c>
      <c r="L136" s="384">
        <f t="shared" si="163"/>
        <v>398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104"/>
      <c r="F137" s="442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441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x14ac:dyDescent="0.25">
      <c r="A138" s="56">
        <v>2322</v>
      </c>
      <c r="B138" s="97" t="s">
        <v>154</v>
      </c>
      <c r="C138" s="98">
        <f t="shared" si="98"/>
        <v>1198</v>
      </c>
      <c r="D138" s="219">
        <v>800</v>
      </c>
      <c r="E138" s="367"/>
      <c r="F138" s="384">
        <f t="shared" si="165"/>
        <v>800</v>
      </c>
      <c r="G138" s="219"/>
      <c r="H138" s="592"/>
      <c r="I138" s="384">
        <f t="shared" si="166"/>
        <v>0</v>
      </c>
      <c r="J138" s="103">
        <v>398</v>
      </c>
      <c r="K138" s="367"/>
      <c r="L138" s="384">
        <f t="shared" si="167"/>
        <v>398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104"/>
      <c r="F139" s="442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441">
        <f t="shared" si="167"/>
        <v>0</v>
      </c>
      <c r="M139" s="221"/>
      <c r="N139" s="104"/>
      <c r="O139" s="220">
        <f t="shared" si="168"/>
        <v>0</v>
      </c>
      <c r="P139" s="222"/>
    </row>
    <row r="140" spans="1:16" x14ac:dyDescent="0.25">
      <c r="A140" s="223">
        <v>2330</v>
      </c>
      <c r="B140" s="97" t="s">
        <v>156</v>
      </c>
      <c r="C140" s="98">
        <f t="shared" si="98"/>
        <v>775</v>
      </c>
      <c r="D140" s="219"/>
      <c r="E140" s="367"/>
      <c r="F140" s="384">
        <f t="shared" si="165"/>
        <v>0</v>
      </c>
      <c r="G140" s="219"/>
      <c r="H140" s="592"/>
      <c r="I140" s="384">
        <f t="shared" si="166"/>
        <v>0</v>
      </c>
      <c r="J140" s="103">
        <v>775</v>
      </c>
      <c r="K140" s="367"/>
      <c r="L140" s="384">
        <f t="shared" si="167"/>
        <v>775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225">
        <f t="shared" ref="E141:F141" si="169">SUM(E142:E143)</f>
        <v>0</v>
      </c>
      <c r="F141" s="442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441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104"/>
      <c r="F142" s="442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441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104"/>
      <c r="F143" s="442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441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x14ac:dyDescent="0.25">
      <c r="A144" s="209">
        <v>2350</v>
      </c>
      <c r="B144" s="154" t="s">
        <v>160</v>
      </c>
      <c r="C144" s="160">
        <f t="shared" si="98"/>
        <v>7524</v>
      </c>
      <c r="D144" s="210">
        <f>SUM(D145:D150)</f>
        <v>3200</v>
      </c>
      <c r="E144" s="365">
        <f t="shared" ref="E144:F144" si="177">SUM(E145:E150)</f>
        <v>0</v>
      </c>
      <c r="F144" s="403">
        <f t="shared" si="177"/>
        <v>3200</v>
      </c>
      <c r="G144" s="210">
        <f>SUM(G145:G150)</f>
        <v>0</v>
      </c>
      <c r="H144" s="439">
        <f t="shared" ref="H144:I144" si="178">SUM(H145:H150)</f>
        <v>0</v>
      </c>
      <c r="I144" s="403">
        <f t="shared" si="178"/>
        <v>0</v>
      </c>
      <c r="J144" s="212">
        <f>SUM(J145:J150)</f>
        <v>4324</v>
      </c>
      <c r="K144" s="365">
        <f t="shared" ref="K144:L144" si="179">SUM(K145:K150)</f>
        <v>0</v>
      </c>
      <c r="L144" s="403">
        <f t="shared" si="179"/>
        <v>4324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x14ac:dyDescent="0.25">
      <c r="A145" s="47">
        <v>2351</v>
      </c>
      <c r="B145" s="87" t="s">
        <v>161</v>
      </c>
      <c r="C145" s="88">
        <f t="shared" si="98"/>
        <v>1809</v>
      </c>
      <c r="D145" s="215">
        <v>200</v>
      </c>
      <c r="E145" s="366"/>
      <c r="F145" s="404">
        <f t="shared" ref="F145:F150" si="181">D145+E145</f>
        <v>200</v>
      </c>
      <c r="G145" s="215"/>
      <c r="H145" s="594"/>
      <c r="I145" s="404">
        <f t="shared" ref="I145:I150" si="182">G145+H145</f>
        <v>0</v>
      </c>
      <c r="J145" s="93">
        <v>1609</v>
      </c>
      <c r="K145" s="366"/>
      <c r="L145" s="404">
        <f t="shared" ref="L145:L150" si="183">J145+K145</f>
        <v>1609</v>
      </c>
      <c r="M145" s="217"/>
      <c r="N145" s="94"/>
      <c r="O145" s="216">
        <f t="shared" ref="O145:O150" si="184">M145+N145</f>
        <v>0</v>
      </c>
      <c r="P145" s="218"/>
    </row>
    <row r="146" spans="1:16" x14ac:dyDescent="0.25">
      <c r="A146" s="56">
        <v>2352</v>
      </c>
      <c r="B146" s="97" t="s">
        <v>162</v>
      </c>
      <c r="C146" s="98">
        <f t="shared" si="98"/>
        <v>5380</v>
      </c>
      <c r="D146" s="219">
        <v>2800</v>
      </c>
      <c r="E146" s="367"/>
      <c r="F146" s="384">
        <f t="shared" si="181"/>
        <v>2800</v>
      </c>
      <c r="G146" s="219"/>
      <c r="H146" s="592"/>
      <c r="I146" s="384">
        <f t="shared" si="182"/>
        <v>0</v>
      </c>
      <c r="J146" s="103">
        <v>2580</v>
      </c>
      <c r="K146" s="367"/>
      <c r="L146" s="384">
        <f t="shared" si="183"/>
        <v>2580</v>
      </c>
      <c r="M146" s="221"/>
      <c r="N146" s="104"/>
      <c r="O146" s="220">
        <f t="shared" si="184"/>
        <v>0</v>
      </c>
      <c r="P146" s="222"/>
    </row>
    <row r="147" spans="1:16" ht="24" x14ac:dyDescent="0.25">
      <c r="A147" s="56">
        <v>2353</v>
      </c>
      <c r="B147" s="97" t="s">
        <v>163</v>
      </c>
      <c r="C147" s="98">
        <f t="shared" si="98"/>
        <v>50</v>
      </c>
      <c r="D147" s="219">
        <v>0</v>
      </c>
      <c r="E147" s="367"/>
      <c r="F147" s="384">
        <f t="shared" si="181"/>
        <v>0</v>
      </c>
      <c r="G147" s="219"/>
      <c r="H147" s="592"/>
      <c r="I147" s="384">
        <f t="shared" si="182"/>
        <v>0</v>
      </c>
      <c r="J147" s="103">
        <v>50</v>
      </c>
      <c r="K147" s="367"/>
      <c r="L147" s="384">
        <f t="shared" si="183"/>
        <v>50</v>
      </c>
      <c r="M147" s="221"/>
      <c r="N147" s="104"/>
      <c r="O147" s="220">
        <f t="shared" si="184"/>
        <v>0</v>
      </c>
      <c r="P147" s="222"/>
    </row>
    <row r="148" spans="1:16" ht="24" x14ac:dyDescent="0.25">
      <c r="A148" s="56">
        <v>2354</v>
      </c>
      <c r="B148" s="97" t="s">
        <v>164</v>
      </c>
      <c r="C148" s="98">
        <f t="shared" si="98"/>
        <v>285</v>
      </c>
      <c r="D148" s="219">
        <v>200</v>
      </c>
      <c r="E148" s="367"/>
      <c r="F148" s="384">
        <f t="shared" si="181"/>
        <v>200</v>
      </c>
      <c r="G148" s="219"/>
      <c r="H148" s="592"/>
      <c r="I148" s="384">
        <f t="shared" si="182"/>
        <v>0</v>
      </c>
      <c r="J148" s="103">
        <v>85</v>
      </c>
      <c r="K148" s="367"/>
      <c r="L148" s="384">
        <f t="shared" si="183"/>
        <v>85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>
        <v>0</v>
      </c>
      <c r="E149" s="104"/>
      <c r="F149" s="442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441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104"/>
      <c r="F150" s="442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441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225">
        <f t="shared" ref="E151:F151" si="186">SUM(E152:E158)</f>
        <v>0</v>
      </c>
      <c r="F151" s="442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441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104"/>
      <c r="F152" s="442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441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104"/>
      <c r="F153" s="442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441">
        <f t="shared" si="192"/>
        <v>0</v>
      </c>
      <c r="M153" s="221"/>
      <c r="N153" s="104"/>
      <c r="O153" s="220">
        <f t="shared" si="193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104"/>
      <c r="F154" s="442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441">
        <f t="shared" si="192"/>
        <v>0</v>
      </c>
      <c r="M154" s="221"/>
      <c r="N154" s="104"/>
      <c r="O154" s="220">
        <f t="shared" si="193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104"/>
      <c r="F155" s="442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441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104"/>
      <c r="F156" s="442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441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104"/>
      <c r="F157" s="442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441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104"/>
      <c r="F158" s="442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441">
        <f t="shared" si="192"/>
        <v>0</v>
      </c>
      <c r="M158" s="221"/>
      <c r="N158" s="104"/>
      <c r="O158" s="220">
        <f t="shared" si="193"/>
        <v>0</v>
      </c>
      <c r="P158" s="222"/>
    </row>
    <row r="159" spans="1:16" x14ac:dyDescent="0.25">
      <c r="A159" s="209">
        <v>2370</v>
      </c>
      <c r="B159" s="154" t="s">
        <v>175</v>
      </c>
      <c r="C159" s="160">
        <f t="shared" si="185"/>
        <v>500</v>
      </c>
      <c r="D159" s="227">
        <v>500</v>
      </c>
      <c r="E159" s="369"/>
      <c r="F159" s="403">
        <f t="shared" si="190"/>
        <v>500</v>
      </c>
      <c r="G159" s="227"/>
      <c r="H159" s="593"/>
      <c r="I159" s="403">
        <f t="shared" si="191"/>
        <v>0</v>
      </c>
      <c r="J159" s="229"/>
      <c r="K159" s="369"/>
      <c r="L159" s="403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211">
        <f t="shared" ref="E160:F160" si="194">SUM(E161:E162)</f>
        <v>0</v>
      </c>
      <c r="F160" s="44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439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94"/>
      <c r="F161" s="44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440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104"/>
      <c r="F162" s="442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441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228"/>
      <c r="F163" s="44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439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242"/>
      <c r="F164" s="438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42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x14ac:dyDescent="0.25">
      <c r="A165" s="75">
        <v>2500</v>
      </c>
      <c r="B165" s="202" t="s">
        <v>181</v>
      </c>
      <c r="C165" s="76">
        <f t="shared" si="185"/>
        <v>3205</v>
      </c>
      <c r="D165" s="203">
        <f>SUM(D166,D171)</f>
        <v>130</v>
      </c>
      <c r="E165" s="364">
        <f t="shared" ref="E165:O165" si="202">SUM(E166,E171)</f>
        <v>0</v>
      </c>
      <c r="F165" s="386">
        <f t="shared" si="202"/>
        <v>130</v>
      </c>
      <c r="G165" s="203">
        <f t="shared" si="202"/>
        <v>0</v>
      </c>
      <c r="H165" s="424">
        <f t="shared" si="202"/>
        <v>0</v>
      </c>
      <c r="I165" s="386">
        <f t="shared" si="202"/>
        <v>0</v>
      </c>
      <c r="J165" s="84">
        <f t="shared" si="202"/>
        <v>3075</v>
      </c>
      <c r="K165" s="364">
        <f t="shared" si="202"/>
        <v>0</v>
      </c>
      <c r="L165" s="386">
        <f t="shared" si="202"/>
        <v>3075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customHeight="1" x14ac:dyDescent="0.25">
      <c r="A166" s="335">
        <v>2510</v>
      </c>
      <c r="B166" s="87" t="s">
        <v>182</v>
      </c>
      <c r="C166" s="88">
        <f t="shared" si="185"/>
        <v>3205</v>
      </c>
      <c r="D166" s="233">
        <f>SUM(D167:D170)</f>
        <v>130</v>
      </c>
      <c r="E166" s="370">
        <f t="shared" ref="E166:O166" si="203">SUM(E167:E170)</f>
        <v>0</v>
      </c>
      <c r="F166" s="404">
        <f t="shared" si="203"/>
        <v>130</v>
      </c>
      <c r="G166" s="233">
        <f t="shared" si="203"/>
        <v>0</v>
      </c>
      <c r="H166" s="440">
        <f t="shared" si="203"/>
        <v>0</v>
      </c>
      <c r="I166" s="404">
        <f t="shared" si="203"/>
        <v>0</v>
      </c>
      <c r="J166" s="235">
        <f t="shared" si="203"/>
        <v>3075</v>
      </c>
      <c r="K166" s="370">
        <f t="shared" si="203"/>
        <v>0</v>
      </c>
      <c r="L166" s="404">
        <f t="shared" si="203"/>
        <v>3075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x14ac:dyDescent="0.25">
      <c r="A167" s="56">
        <v>2512</v>
      </c>
      <c r="B167" s="97" t="s">
        <v>183</v>
      </c>
      <c r="C167" s="98">
        <f t="shared" si="185"/>
        <v>3000</v>
      </c>
      <c r="D167" s="219"/>
      <c r="E167" s="367"/>
      <c r="F167" s="384">
        <f t="shared" ref="F167:F172" si="204">D167+E167</f>
        <v>0</v>
      </c>
      <c r="G167" s="219"/>
      <c r="H167" s="592"/>
      <c r="I167" s="384">
        <f t="shared" ref="I167:I172" si="205">G167+H167</f>
        <v>0</v>
      </c>
      <c r="J167" s="103">
        <v>3000</v>
      </c>
      <c r="K167" s="367"/>
      <c r="L167" s="384">
        <f t="shared" ref="L167:L172" si="206">J167+K167</f>
        <v>3000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104"/>
      <c r="F168" s="442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441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x14ac:dyDescent="0.25">
      <c r="A169" s="56">
        <v>2515</v>
      </c>
      <c r="B169" s="97" t="s">
        <v>185</v>
      </c>
      <c r="C169" s="98">
        <f t="shared" si="185"/>
        <v>75</v>
      </c>
      <c r="D169" s="219"/>
      <c r="E169" s="367"/>
      <c r="F169" s="384">
        <f t="shared" si="204"/>
        <v>0</v>
      </c>
      <c r="G169" s="219"/>
      <c r="H169" s="592"/>
      <c r="I169" s="384">
        <f t="shared" si="205"/>
        <v>0</v>
      </c>
      <c r="J169" s="103">
        <v>75</v>
      </c>
      <c r="K169" s="367"/>
      <c r="L169" s="384">
        <f t="shared" si="206"/>
        <v>75</v>
      </c>
      <c r="M169" s="221"/>
      <c r="N169" s="104"/>
      <c r="O169" s="220">
        <f t="shared" si="207"/>
        <v>0</v>
      </c>
      <c r="P169" s="222"/>
    </row>
    <row r="170" spans="1:16" ht="24" x14ac:dyDescent="0.25">
      <c r="A170" s="56">
        <v>2519</v>
      </c>
      <c r="B170" s="97" t="s">
        <v>186</v>
      </c>
      <c r="C170" s="98">
        <f t="shared" si="185"/>
        <v>130</v>
      </c>
      <c r="D170" s="219">
        <v>130</v>
      </c>
      <c r="E170" s="367"/>
      <c r="F170" s="384">
        <f t="shared" si="204"/>
        <v>130</v>
      </c>
      <c r="G170" s="219"/>
      <c r="H170" s="592"/>
      <c r="I170" s="384">
        <f t="shared" si="205"/>
        <v>0</v>
      </c>
      <c r="J170" s="103"/>
      <c r="K170" s="367"/>
      <c r="L170" s="384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104"/>
      <c r="F171" s="442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441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50"/>
      <c r="F172" s="558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417">
        <f t="shared" si="206"/>
        <v>0</v>
      </c>
      <c r="M172" s="53"/>
      <c r="N172" s="50"/>
      <c r="O172" s="52">
        <f t="shared" si="207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198">
        <f t="shared" ref="E173:F173" si="208">SUM(E174,E184)</f>
        <v>0</v>
      </c>
      <c r="F173" s="437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445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85">
        <f t="shared" ref="E174:O174" si="212">SUM(E175,E179)</f>
        <v>0</v>
      </c>
      <c r="F174" s="438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42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234">
        <f t="shared" ref="E175:F175" si="213">SUM(E176:E178)</f>
        <v>0</v>
      </c>
      <c r="F175" s="44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440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104"/>
      <c r="F176" s="442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441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104"/>
      <c r="F177" s="442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441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104"/>
      <c r="F178" s="442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441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234">
        <f t="shared" ref="E179:O179" si="221">SUM(E180:E183)</f>
        <v>0</v>
      </c>
      <c r="F179" s="44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440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104"/>
      <c r="F180" s="442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441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104"/>
      <c r="F181" s="442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441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104"/>
      <c r="F182" s="442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441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256"/>
      <c r="F183" s="609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446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206">
        <f t="shared" ref="E184:O184" si="226">SUM(E185:E186)</f>
        <v>0</v>
      </c>
      <c r="F184" s="448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44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228"/>
      <c r="F185" s="44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439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94"/>
      <c r="F186" s="44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440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198">
        <f t="shared" ref="E187:F187" si="231">SUM(E188,E191)</f>
        <v>0</v>
      </c>
      <c r="F187" s="437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445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85">
        <f t="shared" ref="E188:F188" si="235">SUM(E189,E190)</f>
        <v>0</v>
      </c>
      <c r="F188" s="438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42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94"/>
      <c r="F189" s="44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440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104"/>
      <c r="F190" s="442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441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85">
        <f t="shared" ref="E191:F191" si="243">SUM(E192)</f>
        <v>0</v>
      </c>
      <c r="F191" s="438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42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234">
        <f t="shared" ref="E192:F192" si="247">SUM(E193:E193)</f>
        <v>0</v>
      </c>
      <c r="F192" s="44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440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104"/>
      <c r="F193" s="442">
        <f>D193+E193</f>
        <v>0</v>
      </c>
      <c r="G193" s="219"/>
      <c r="H193" s="103"/>
      <c r="I193" s="220">
        <f>G193+H193</f>
        <v>0</v>
      </c>
      <c r="J193" s="103"/>
      <c r="K193" s="104"/>
      <c r="L193" s="441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x14ac:dyDescent="0.25">
      <c r="A194" s="264"/>
      <c r="B194" s="21" t="s">
        <v>210</v>
      </c>
      <c r="C194" s="189">
        <f t="shared" si="185"/>
        <v>300</v>
      </c>
      <c r="D194" s="190">
        <f>SUM(D195,D230,D269)</f>
        <v>0</v>
      </c>
      <c r="E194" s="362">
        <f t="shared" ref="E194:F194" si="251">SUM(E195,E230,E269)</f>
        <v>0</v>
      </c>
      <c r="F194" s="401">
        <f t="shared" si="251"/>
        <v>0</v>
      </c>
      <c r="G194" s="190">
        <f>SUM(G195,G230,G269)</f>
        <v>0</v>
      </c>
      <c r="H194" s="551">
        <f t="shared" ref="H194:I194" si="252">SUM(H195,H230,H269)</f>
        <v>0</v>
      </c>
      <c r="I194" s="401">
        <f t="shared" si="252"/>
        <v>0</v>
      </c>
      <c r="J194" s="192">
        <f>SUM(J195,J230,J269)</f>
        <v>300</v>
      </c>
      <c r="K194" s="362">
        <f t="shared" ref="K194:L194" si="253">SUM(K195,K230,K269)</f>
        <v>0</v>
      </c>
      <c r="L194" s="401">
        <f t="shared" si="253"/>
        <v>300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x14ac:dyDescent="0.25">
      <c r="A195" s="195">
        <v>5000</v>
      </c>
      <c r="B195" s="195" t="s">
        <v>211</v>
      </c>
      <c r="C195" s="196">
        <f t="shared" si="185"/>
        <v>300</v>
      </c>
      <c r="D195" s="197">
        <f>D196+D204</f>
        <v>0</v>
      </c>
      <c r="E195" s="363">
        <f t="shared" ref="E195:F195" si="255">E196+E204</f>
        <v>0</v>
      </c>
      <c r="F195" s="402">
        <f t="shared" si="255"/>
        <v>0</v>
      </c>
      <c r="G195" s="197">
        <f>G196+G204</f>
        <v>0</v>
      </c>
      <c r="H195" s="445">
        <f t="shared" ref="H195:I195" si="256">H196+H204</f>
        <v>0</v>
      </c>
      <c r="I195" s="402">
        <f t="shared" si="256"/>
        <v>0</v>
      </c>
      <c r="J195" s="199">
        <f>J196+J204</f>
        <v>300</v>
      </c>
      <c r="K195" s="363">
        <f t="shared" ref="K195:L195" si="257">K196+K204</f>
        <v>0</v>
      </c>
      <c r="L195" s="402">
        <f t="shared" si="257"/>
        <v>300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85">
        <f t="shared" ref="E196:F196" si="259">E197+E198+E201+E202+E203</f>
        <v>0</v>
      </c>
      <c r="F196" s="438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42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94"/>
      <c r="F197" s="444">
        <f>D197+E197</f>
        <v>0</v>
      </c>
      <c r="G197" s="215"/>
      <c r="H197" s="93"/>
      <c r="I197" s="216">
        <f>G197+H197</f>
        <v>0</v>
      </c>
      <c r="J197" s="93"/>
      <c r="K197" s="94"/>
      <c r="L197" s="440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225">
        <f t="shared" ref="E198:F198" si="263">E199+E200</f>
        <v>0</v>
      </c>
      <c r="F198" s="442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441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104"/>
      <c r="F199" s="442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441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104"/>
      <c r="F200" s="442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441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104"/>
      <c r="F201" s="442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441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104"/>
      <c r="F202" s="442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441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104"/>
      <c r="F203" s="442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441">
        <f t="shared" si="269"/>
        <v>0</v>
      </c>
      <c r="M203" s="221"/>
      <c r="N203" s="104"/>
      <c r="O203" s="220">
        <f t="shared" si="270"/>
        <v>0</v>
      </c>
      <c r="P203" s="222"/>
    </row>
    <row r="204" spans="1:16" x14ac:dyDescent="0.25">
      <c r="A204" s="75">
        <v>5200</v>
      </c>
      <c r="B204" s="202" t="s">
        <v>220</v>
      </c>
      <c r="C204" s="76">
        <f t="shared" si="185"/>
        <v>300</v>
      </c>
      <c r="D204" s="203">
        <f>D205+D215+D216+D225+D226+D227+D229</f>
        <v>0</v>
      </c>
      <c r="E204" s="364">
        <f t="shared" ref="E204:F204" si="271">E205+E215+E216+E225+E226+E227+E229</f>
        <v>0</v>
      </c>
      <c r="F204" s="386">
        <f t="shared" si="271"/>
        <v>0</v>
      </c>
      <c r="G204" s="203">
        <f>G205+G215+G216+G225+G226+G227+G229</f>
        <v>0</v>
      </c>
      <c r="H204" s="424">
        <f t="shared" ref="H204:I204" si="272">H205+H215+H216+H225+H226+H227+H229</f>
        <v>0</v>
      </c>
      <c r="I204" s="386">
        <f t="shared" si="272"/>
        <v>0</v>
      </c>
      <c r="J204" s="84">
        <f>J205+J215+J216+J225+J226+J227+J229</f>
        <v>300</v>
      </c>
      <c r="K204" s="364">
        <f t="shared" ref="K204:L204" si="273">K205+K215+K216+K225+K226+K227+K229</f>
        <v>0</v>
      </c>
      <c r="L204" s="386">
        <f t="shared" si="273"/>
        <v>300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211">
        <f t="shared" ref="E205:F205" si="275">SUM(E206:E214)</f>
        <v>0</v>
      </c>
      <c r="F205" s="44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439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94"/>
      <c r="F206" s="44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440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104"/>
      <c r="F207" s="442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441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104"/>
      <c r="F208" s="442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441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104"/>
      <c r="F209" s="442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441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104"/>
      <c r="F210" s="442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441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104"/>
      <c r="F211" s="442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441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104"/>
      <c r="F212" s="442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441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104"/>
      <c r="F213" s="442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441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104"/>
      <c r="F214" s="442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441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104"/>
      <c r="F215" s="442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441">
        <f t="shared" si="281"/>
        <v>0</v>
      </c>
      <c r="M215" s="221"/>
      <c r="N215" s="104"/>
      <c r="O215" s="220">
        <f t="shared" si="282"/>
        <v>0</v>
      </c>
      <c r="P215" s="222"/>
    </row>
    <row r="216" spans="1:16" x14ac:dyDescent="0.25">
      <c r="A216" s="223">
        <v>5230</v>
      </c>
      <c r="B216" s="97" t="s">
        <v>232</v>
      </c>
      <c r="C216" s="98">
        <f t="shared" si="283"/>
        <v>300</v>
      </c>
      <c r="D216" s="224">
        <f>SUM(D217:D224)</f>
        <v>0</v>
      </c>
      <c r="E216" s="368">
        <f t="shared" ref="E216:F216" si="284">SUM(E217:E224)</f>
        <v>0</v>
      </c>
      <c r="F216" s="384">
        <f t="shared" si="284"/>
        <v>0</v>
      </c>
      <c r="G216" s="224">
        <f>SUM(G217:G224)</f>
        <v>0</v>
      </c>
      <c r="H216" s="441">
        <f t="shared" ref="H216:I216" si="285">SUM(H217:H224)</f>
        <v>0</v>
      </c>
      <c r="I216" s="384">
        <f t="shared" si="285"/>
        <v>0</v>
      </c>
      <c r="J216" s="226">
        <f>SUM(J217:J224)</f>
        <v>300</v>
      </c>
      <c r="K216" s="368">
        <f t="shared" ref="K216:L216" si="286">SUM(K217:K224)</f>
        <v>0</v>
      </c>
      <c r="L216" s="384">
        <f t="shared" si="286"/>
        <v>300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104"/>
      <c r="F217" s="442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441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x14ac:dyDescent="0.25">
      <c r="A218" s="56">
        <v>5232</v>
      </c>
      <c r="B218" s="97" t="s">
        <v>234</v>
      </c>
      <c r="C218" s="98">
        <f t="shared" si="283"/>
        <v>300</v>
      </c>
      <c r="D218" s="219"/>
      <c r="E218" s="367"/>
      <c r="F218" s="384">
        <f t="shared" si="288"/>
        <v>0</v>
      </c>
      <c r="G218" s="219"/>
      <c r="H218" s="592"/>
      <c r="I218" s="384">
        <f t="shared" si="289"/>
        <v>0</v>
      </c>
      <c r="J218" s="103">
        <v>300</v>
      </c>
      <c r="K218" s="367"/>
      <c r="L218" s="384">
        <f t="shared" si="290"/>
        <v>300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/>
      <c r="E219" s="104"/>
      <c r="F219" s="442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441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104"/>
      <c r="F220" s="442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441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104"/>
      <c r="F221" s="442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441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104"/>
      <c r="F222" s="442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441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104"/>
      <c r="F223" s="442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441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104"/>
      <c r="F224" s="442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441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104"/>
      <c r="F225" s="442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441">
        <f t="shared" si="290"/>
        <v>0</v>
      </c>
      <c r="M225" s="221"/>
      <c r="N225" s="104"/>
      <c r="O225" s="220">
        <f t="shared" si="291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104"/>
      <c r="F226" s="442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441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225">
        <f t="shared" ref="E227:F227" si="292">SUM(E228)</f>
        <v>0</v>
      </c>
      <c r="F227" s="442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441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104"/>
      <c r="F228" s="442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441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228"/>
      <c r="F229" s="44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439">
        <f t="shared" si="298"/>
        <v>0</v>
      </c>
      <c r="M229" s="230"/>
      <c r="N229" s="228"/>
      <c r="O229" s="213">
        <f t="shared" si="299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198">
        <f t="shared" ref="E230:F230" si="300">E231+E251+E259</f>
        <v>0</v>
      </c>
      <c r="F230" s="437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445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206">
        <f t="shared" ref="E231:F231" si="304">SUM(E232,E233,E235,E238,E244,E245,E246)</f>
        <v>0</v>
      </c>
      <c r="F231" s="448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44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94"/>
      <c r="F232" s="444">
        <f>D232+E232</f>
        <v>0</v>
      </c>
      <c r="G232" s="215"/>
      <c r="H232" s="93"/>
      <c r="I232" s="216">
        <f>G232+H232</f>
        <v>0</v>
      </c>
      <c r="J232" s="93"/>
      <c r="K232" s="94"/>
      <c r="L232" s="440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225">
        <f t="shared" si="308"/>
        <v>0</v>
      </c>
      <c r="F233" s="442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441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94"/>
      <c r="F234" s="444">
        <f>D234+E234</f>
        <v>0</v>
      </c>
      <c r="G234" s="215"/>
      <c r="H234" s="93"/>
      <c r="I234" s="216">
        <f>G234+H234</f>
        <v>0</v>
      </c>
      <c r="J234" s="93"/>
      <c r="K234" s="94"/>
      <c r="L234" s="440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225">
        <f t="shared" ref="E235:F235" si="309">SUM(E236:E237)</f>
        <v>0</v>
      </c>
      <c r="F235" s="442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441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104"/>
      <c r="F236" s="442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441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104"/>
      <c r="F237" s="442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441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225">
        <f t="shared" ref="E238:F238" si="317">SUM(E239:E243)</f>
        <v>0</v>
      </c>
      <c r="F238" s="442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441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104"/>
      <c r="F239" s="442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441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104"/>
      <c r="F240" s="442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441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104"/>
      <c r="F241" s="442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441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104"/>
      <c r="F242" s="442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441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104"/>
      <c r="F243" s="442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441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104"/>
      <c r="F244" s="442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441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104"/>
      <c r="F245" s="442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441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234">
        <f t="shared" ref="E246:O246" si="325">SUM(E247:E250)</f>
        <v>0</v>
      </c>
      <c r="F246" s="44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440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104"/>
      <c r="F247" s="442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441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104"/>
      <c r="F248" s="442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441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104"/>
      <c r="F249" s="442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441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104"/>
      <c r="F250" s="442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441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85">
        <f t="shared" ref="E251:O251" si="330">SUM(E252,E257,E258)</f>
        <v>0</v>
      </c>
      <c r="F251" s="438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42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234">
        <f t="shared" ref="E252:O252" si="331">SUM(E253:E256)</f>
        <v>0</v>
      </c>
      <c r="F252" s="44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440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104"/>
      <c r="F253" s="442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441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104"/>
      <c r="F254" s="442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441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104"/>
      <c r="F255" s="442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441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94"/>
      <c r="F256" s="44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440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256"/>
      <c r="F257" s="609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446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104"/>
      <c r="F258" s="442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441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85">
        <f t="shared" ref="E259:O259" si="336">SUM(E260,E264)</f>
        <v>0</v>
      </c>
      <c r="F259" s="438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42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234">
        <f t="shared" ref="E260:O260" si="337">SUM(E261:E263)</f>
        <v>0</v>
      </c>
      <c r="F260" s="44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440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104"/>
      <c r="F261" s="442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441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104"/>
      <c r="F262" s="442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441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104"/>
      <c r="F263" s="442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441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225">
        <f t="shared" ref="E264:F264" si="342">SUM(E265:E268)</f>
        <v>0</v>
      </c>
      <c r="F264" s="442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441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104"/>
      <c r="F265" s="442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441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104"/>
      <c r="F266" s="442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441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104"/>
      <c r="F267" s="442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441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104"/>
      <c r="F268" s="442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441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274">
        <f t="shared" ref="E269:F269" si="350">SUM(E270,E281)</f>
        <v>0</v>
      </c>
      <c r="F269" s="449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610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85">
        <f t="shared" ref="E270:F270" si="354">SUM(E271,E272,E275,E276,E280)</f>
        <v>0</v>
      </c>
      <c r="F270" s="438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42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94"/>
      <c r="F271" s="444">
        <f>D271+E271</f>
        <v>0</v>
      </c>
      <c r="G271" s="215"/>
      <c r="H271" s="93"/>
      <c r="I271" s="216">
        <f>G271+H271</f>
        <v>0</v>
      </c>
      <c r="J271" s="93"/>
      <c r="K271" s="94"/>
      <c r="L271" s="440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225">
        <f t="shared" ref="E272:F272" si="358">SUM(E273:E274)</f>
        <v>0</v>
      </c>
      <c r="F272" s="442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441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104"/>
      <c r="F273" s="442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441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104"/>
      <c r="F274" s="442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441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104"/>
      <c r="F275" s="442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441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I276" si="366">SUM(D277:D279)</f>
        <v>0</v>
      </c>
      <c r="E276" s="225">
        <f t="shared" si="366"/>
        <v>0</v>
      </c>
      <c r="F276" s="442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O276" si="367">SUM(K277:K279)</f>
        <v>0</v>
      </c>
      <c r="L276" s="441">
        <f t="shared" si="367"/>
        <v>0</v>
      </c>
      <c r="M276" s="98">
        <f t="shared" si="367"/>
        <v>0</v>
      </c>
      <c r="N276" s="225">
        <f t="shared" si="367"/>
        <v>0</v>
      </c>
      <c r="O276" s="220">
        <f t="shared" si="367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104"/>
      <c r="F277" s="442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441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104"/>
      <c r="F278" s="442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441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104"/>
      <c r="F279" s="442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441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94"/>
      <c r="F280" s="44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440">
        <f t="shared" si="371"/>
        <v>0</v>
      </c>
      <c r="M280" s="217"/>
      <c r="N280" s="94"/>
      <c r="O280" s="216">
        <f t="shared" si="372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236">
        <f t="shared" si="373"/>
        <v>0</v>
      </c>
      <c r="F281" s="583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450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115"/>
      <c r="F282" s="585">
        <f>D282+E282</f>
        <v>0</v>
      </c>
      <c r="G282" s="284"/>
      <c r="H282" s="114"/>
      <c r="I282" s="246">
        <f>G282+H282</f>
        <v>0</v>
      </c>
      <c r="J282" s="114"/>
      <c r="K282" s="115"/>
      <c r="L282" s="451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225">
        <f t="shared" ref="E283:F283" si="374">SUM(E284:E285)</f>
        <v>0</v>
      </c>
      <c r="F283" s="442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441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104"/>
      <c r="F284" s="442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441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94"/>
      <c r="F285" s="44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440">
        <f t="shared" si="380"/>
        <v>0</v>
      </c>
      <c r="M285" s="217"/>
      <c r="N285" s="94"/>
      <c r="O285" s="216">
        <f t="shared" si="381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8"/>
        <v>1548335</v>
      </c>
      <c r="D286" s="289">
        <f t="shared" ref="D286:O286" si="382">SUM(D283,D269,D230,D195,D187,D173,D75,D53)</f>
        <v>974766</v>
      </c>
      <c r="E286" s="377">
        <f t="shared" si="382"/>
        <v>0</v>
      </c>
      <c r="F286" s="408">
        <f t="shared" si="382"/>
        <v>974766</v>
      </c>
      <c r="G286" s="289">
        <f t="shared" si="382"/>
        <v>514087</v>
      </c>
      <c r="H286" s="611">
        <f t="shared" si="382"/>
        <v>23855</v>
      </c>
      <c r="I286" s="408">
        <f t="shared" si="382"/>
        <v>537942</v>
      </c>
      <c r="J286" s="291">
        <f t="shared" si="382"/>
        <v>35627</v>
      </c>
      <c r="K286" s="377">
        <f t="shared" si="382"/>
        <v>0</v>
      </c>
      <c r="L286" s="408">
        <f t="shared" si="382"/>
        <v>35627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296">
        <f t="shared" ref="E287:F287" si="383">SUM(E24,E25,E41)-E51</f>
        <v>0</v>
      </c>
      <c r="F287" s="453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456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02">
        <f t="shared" si="387"/>
        <v>0</v>
      </c>
      <c r="F288" s="454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455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176">
        <f t="shared" si="388"/>
        <v>0</v>
      </c>
      <c r="F289" s="434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590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02">
        <f t="shared" si="389"/>
        <v>0</v>
      </c>
      <c r="F290" s="454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455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115"/>
      <c r="F291" s="585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451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104"/>
      <c r="F292" s="442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441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104"/>
      <c r="F293" s="442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441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104"/>
      <c r="F294" s="442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441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104"/>
      <c r="F295" s="442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441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256"/>
      <c r="F296" s="609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446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12"/>
      <c r="F297" s="453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456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242"/>
      <c r="F298" s="438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42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yc910Py+L3EeYNSTYty0SDp3pewu7lqRu2cKwviR/MwWTzx8nu5pZ8aYDT1VVsmydvKvnsGvKTTO6iwXpQJe6A==" saltValue="1WqRwqjUwYWy5zJUeyT3sw==" spinCount="100000" sheet="1" objects="1" scenarios="1" formatCells="0" formatColumns="0" formatRows="0"/>
  <autoFilter ref="A18:P298">
    <filterColumn colId="2">
      <filters blank="1">
        <filter val="1 198"/>
        <filter val="1 200"/>
        <filter val="1 269 769"/>
        <filter val="1 280"/>
        <filter val="1 399"/>
        <filter val="1 512 708"/>
        <filter val="1 548 035"/>
        <filter val="1 548 335"/>
        <filter val="1 662"/>
        <filter val="1 743"/>
        <filter val="1 809"/>
        <filter val="12 333"/>
        <filter val="121 977"/>
        <filter val="122 026"/>
        <filter val="123 492"/>
        <filter val="130"/>
        <filter val="17 075"/>
        <filter val="17 081"/>
        <filter val="2 106"/>
        <filter val="2 289"/>
        <filter val="2 336"/>
        <filter val="2 594"/>
        <filter val="2 682"/>
        <filter val="2 708"/>
        <filter val="20 223"/>
        <filter val="200"/>
        <filter val="237"/>
        <filter val="243 092"/>
        <filter val="26 848"/>
        <filter val="260 046"/>
        <filter val="27 371"/>
        <filter val="278 266"/>
        <filter val="28 577"/>
        <filter val="285"/>
        <filter val="3 000"/>
        <filter val="3 205"/>
        <filter val="3 589"/>
        <filter val="300"/>
        <filter val="304 127"/>
        <filter val="328"/>
        <filter val="330"/>
        <filter val="35 577"/>
        <filter val="390"/>
        <filter val="4 344"/>
        <filter val="4 931"/>
        <filter val="42 699"/>
        <filter val="43 460"/>
        <filter val="443"/>
        <filter val="49"/>
        <filter val="5 380"/>
        <filter val="50"/>
        <filter val="500"/>
        <filter val="510"/>
        <filter val="551"/>
        <filter val="576"/>
        <filter val="6 577"/>
        <filter val="60"/>
        <filter val="608"/>
        <filter val="61 035"/>
        <filter val="7 000"/>
        <filter val="7 524"/>
        <filter val="75"/>
        <filter val="75 870"/>
        <filter val="775"/>
        <filter val="84"/>
        <filter val="868 258"/>
        <filter val="965 642"/>
        <filter val="97 384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128.pielikums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8"/>
  <sheetViews>
    <sheetView view="pageLayout" zoomScaleNormal="100" workbookViewId="0">
      <selection activeCell="M10" sqref="M9:M10"/>
    </sheetView>
  </sheetViews>
  <sheetFormatPr defaultColWidth="9.140625" defaultRowHeight="12" outlineLevelCol="1" x14ac:dyDescent="0.2"/>
  <cols>
    <col min="1" max="1" width="6.140625" style="457" customWidth="1"/>
    <col min="2" max="2" width="17.28515625" style="457" customWidth="1"/>
    <col min="3" max="3" width="21.7109375" style="458" customWidth="1"/>
    <col min="4" max="4" width="10.5703125" style="458" customWidth="1"/>
    <col min="5" max="5" width="12.140625" style="458" hidden="1" customWidth="1" outlineLevel="1"/>
    <col min="6" max="6" width="11.7109375" style="458" hidden="1" customWidth="1" outlineLevel="1"/>
    <col min="7" max="7" width="13.85546875" style="458" customWidth="1" collapsed="1"/>
    <col min="8" max="8" width="29" style="458" hidden="1" customWidth="1" outlineLevel="1"/>
    <col min="9" max="9" width="16.85546875" style="458" customWidth="1" collapsed="1"/>
    <col min="10" max="16384" width="9.140625" style="457"/>
  </cols>
  <sheetData>
    <row r="1" spans="1:9" x14ac:dyDescent="0.2">
      <c r="I1" s="459" t="s">
        <v>389</v>
      </c>
    </row>
    <row r="2" spans="1:9" x14ac:dyDescent="0.2">
      <c r="I2" s="459" t="s">
        <v>328</v>
      </c>
    </row>
    <row r="3" spans="1:9" x14ac:dyDescent="0.2">
      <c r="A3" s="674" t="s">
        <v>2</v>
      </c>
      <c r="B3" s="674"/>
      <c r="C3" s="460" t="s">
        <v>3</v>
      </c>
      <c r="D3" s="461"/>
      <c r="E3" s="461"/>
      <c r="F3" s="461"/>
      <c r="G3" s="461"/>
      <c r="H3" s="461"/>
      <c r="I3" s="461"/>
    </row>
    <row r="4" spans="1:9" x14ac:dyDescent="0.2">
      <c r="A4" s="674" t="s">
        <v>4</v>
      </c>
      <c r="B4" s="674"/>
      <c r="C4" s="460">
        <v>90000056357</v>
      </c>
      <c r="D4" s="462"/>
      <c r="E4" s="462"/>
      <c r="F4" s="462"/>
      <c r="G4" s="462"/>
      <c r="H4" s="462"/>
      <c r="I4" s="462"/>
    </row>
    <row r="5" spans="1:9" ht="15.75" x14ac:dyDescent="0.25">
      <c r="A5" s="675" t="s">
        <v>329</v>
      </c>
      <c r="B5" s="675"/>
      <c r="C5" s="675"/>
      <c r="D5" s="675"/>
      <c r="E5" s="675"/>
      <c r="F5" s="675"/>
      <c r="G5" s="675"/>
      <c r="H5" s="675"/>
      <c r="I5" s="675"/>
    </row>
    <row r="6" spans="1:9" ht="15.75" x14ac:dyDescent="0.25">
      <c r="A6" s="463"/>
      <c r="B6" s="463"/>
      <c r="C6" s="464"/>
      <c r="D6" s="464"/>
      <c r="E6" s="464"/>
      <c r="F6" s="464"/>
      <c r="G6" s="464"/>
      <c r="H6" s="464"/>
      <c r="I6" s="464"/>
    </row>
    <row r="7" spans="1:9" ht="15.75" x14ac:dyDescent="0.25">
      <c r="A7" s="674" t="s">
        <v>390</v>
      </c>
      <c r="B7" s="674"/>
      <c r="C7" s="676" t="s">
        <v>391</v>
      </c>
      <c r="D7" s="676"/>
      <c r="E7" s="676"/>
      <c r="F7" s="676"/>
      <c r="G7" s="676"/>
      <c r="H7" s="676"/>
      <c r="I7" s="676"/>
    </row>
    <row r="8" spans="1:9" x14ac:dyDescent="0.2">
      <c r="A8" s="674" t="s">
        <v>332</v>
      </c>
      <c r="B8" s="674"/>
      <c r="C8" s="674" t="s">
        <v>392</v>
      </c>
      <c r="D8" s="674"/>
      <c r="E8" s="674"/>
      <c r="F8" s="674"/>
      <c r="G8" s="674"/>
      <c r="H8" s="674"/>
      <c r="I8" s="674"/>
    </row>
    <row r="9" spans="1:9" x14ac:dyDescent="0.2">
      <c r="A9" s="674" t="s">
        <v>333</v>
      </c>
      <c r="B9" s="674"/>
      <c r="C9" s="689" t="s">
        <v>393</v>
      </c>
      <c r="D9" s="689"/>
      <c r="E9" s="689"/>
      <c r="F9" s="689"/>
      <c r="G9" s="689"/>
      <c r="H9" s="689"/>
      <c r="I9" s="689"/>
    </row>
    <row r="10" spans="1:9" ht="15" customHeight="1" x14ac:dyDescent="0.2">
      <c r="A10" s="690" t="s">
        <v>335</v>
      </c>
      <c r="B10" s="690" t="s">
        <v>336</v>
      </c>
      <c r="C10" s="690"/>
      <c r="D10" s="691" t="s">
        <v>337</v>
      </c>
      <c r="E10" s="690" t="s">
        <v>338</v>
      </c>
      <c r="F10" s="692" t="s">
        <v>339</v>
      </c>
      <c r="G10" s="690" t="s">
        <v>340</v>
      </c>
      <c r="H10" s="694" t="s">
        <v>35</v>
      </c>
      <c r="I10" s="691" t="s">
        <v>341</v>
      </c>
    </row>
    <row r="11" spans="1:9" ht="30.75" customHeight="1" x14ac:dyDescent="0.2">
      <c r="A11" s="690"/>
      <c r="B11" s="690"/>
      <c r="C11" s="690"/>
      <c r="D11" s="691"/>
      <c r="E11" s="690"/>
      <c r="F11" s="693"/>
      <c r="G11" s="690"/>
      <c r="H11" s="695"/>
      <c r="I11" s="691"/>
    </row>
    <row r="12" spans="1:9" ht="12" customHeight="1" x14ac:dyDescent="0.2">
      <c r="A12" s="677" t="s">
        <v>342</v>
      </c>
      <c r="B12" s="677"/>
      <c r="C12" s="677"/>
      <c r="D12" s="465"/>
      <c r="E12" s="466">
        <f>SUM(E13:E15)</f>
        <v>237416</v>
      </c>
      <c r="F12" s="466">
        <f t="shared" ref="F12:G12" si="0">SUM(F13:F15)</f>
        <v>0</v>
      </c>
      <c r="G12" s="466">
        <f t="shared" si="0"/>
        <v>237416</v>
      </c>
      <c r="H12" s="466"/>
      <c r="I12" s="467"/>
    </row>
    <row r="13" spans="1:9" s="458" customFormat="1" ht="12" customHeight="1" x14ac:dyDescent="0.2">
      <c r="A13" s="678">
        <v>1</v>
      </c>
      <c r="B13" s="681" t="s">
        <v>394</v>
      </c>
      <c r="C13" s="682"/>
      <c r="D13" s="468">
        <v>5250</v>
      </c>
      <c r="E13" s="469">
        <v>227116</v>
      </c>
      <c r="F13" s="469"/>
      <c r="G13" s="469">
        <f>SUM(E13:F13)</f>
        <v>227116</v>
      </c>
      <c r="H13" s="469"/>
      <c r="I13" s="687" t="s">
        <v>395</v>
      </c>
    </row>
    <row r="14" spans="1:9" s="458" customFormat="1" ht="12" customHeight="1" x14ac:dyDescent="0.2">
      <c r="A14" s="679"/>
      <c r="B14" s="683"/>
      <c r="C14" s="684"/>
      <c r="D14" s="468">
        <v>2239</v>
      </c>
      <c r="E14" s="469">
        <v>300</v>
      </c>
      <c r="F14" s="469"/>
      <c r="G14" s="469">
        <f t="shared" ref="G14:G15" si="1">SUM(E14:F14)</f>
        <v>300</v>
      </c>
      <c r="H14" s="469"/>
      <c r="I14" s="687"/>
    </row>
    <row r="15" spans="1:9" s="458" customFormat="1" ht="12" customHeight="1" x14ac:dyDescent="0.2">
      <c r="A15" s="680"/>
      <c r="B15" s="685"/>
      <c r="C15" s="686"/>
      <c r="D15" s="468">
        <v>2241</v>
      </c>
      <c r="E15" s="469">
        <v>10000</v>
      </c>
      <c r="F15" s="469"/>
      <c r="G15" s="469">
        <f t="shared" si="1"/>
        <v>10000</v>
      </c>
      <c r="H15" s="469"/>
      <c r="I15" s="687"/>
    </row>
    <row r="16" spans="1:9" s="458" customFormat="1" x14ac:dyDescent="0.2">
      <c r="A16" s="470"/>
      <c r="B16" s="471"/>
      <c r="C16" s="471"/>
      <c r="D16" s="472"/>
      <c r="E16" s="472"/>
      <c r="F16" s="472"/>
      <c r="G16" s="472"/>
      <c r="H16" s="472"/>
      <c r="I16" s="472"/>
    </row>
    <row r="17" spans="1:9" s="458" customFormat="1" x14ac:dyDescent="0.2">
      <c r="A17" s="688" t="s">
        <v>332</v>
      </c>
      <c r="B17" s="688"/>
      <c r="C17" s="473" t="s">
        <v>396</v>
      </c>
      <c r="D17" s="473"/>
      <c r="E17" s="473"/>
      <c r="F17" s="473"/>
      <c r="G17" s="473"/>
      <c r="H17" s="473"/>
      <c r="I17" s="473"/>
    </row>
    <row r="18" spans="1:9" s="458" customFormat="1" x14ac:dyDescent="0.2">
      <c r="A18" s="688" t="s">
        <v>333</v>
      </c>
      <c r="B18" s="688"/>
      <c r="C18" s="474" t="s">
        <v>397</v>
      </c>
      <c r="D18" s="474"/>
      <c r="E18" s="474"/>
      <c r="F18" s="474"/>
      <c r="G18" s="474"/>
      <c r="H18" s="474"/>
      <c r="I18" s="474"/>
    </row>
    <row r="19" spans="1:9" s="458" customFormat="1" ht="12" customHeight="1" x14ac:dyDescent="0.2">
      <c r="A19" s="690" t="s">
        <v>335</v>
      </c>
      <c r="B19" s="690" t="s">
        <v>336</v>
      </c>
      <c r="C19" s="690"/>
      <c r="D19" s="691" t="s">
        <v>337</v>
      </c>
      <c r="E19" s="690" t="s">
        <v>338</v>
      </c>
      <c r="F19" s="692" t="s">
        <v>339</v>
      </c>
      <c r="G19" s="690" t="s">
        <v>340</v>
      </c>
      <c r="H19" s="694" t="s">
        <v>35</v>
      </c>
      <c r="I19" s="691" t="s">
        <v>341</v>
      </c>
    </row>
    <row r="20" spans="1:9" s="458" customFormat="1" ht="40.5" customHeight="1" x14ac:dyDescent="0.2">
      <c r="A20" s="690"/>
      <c r="B20" s="690"/>
      <c r="C20" s="690"/>
      <c r="D20" s="691"/>
      <c r="E20" s="690"/>
      <c r="F20" s="693"/>
      <c r="G20" s="690"/>
      <c r="H20" s="695"/>
      <c r="I20" s="691"/>
    </row>
    <row r="21" spans="1:9" s="458" customFormat="1" x14ac:dyDescent="0.2">
      <c r="A21" s="696" t="s">
        <v>342</v>
      </c>
      <c r="B21" s="696"/>
      <c r="C21" s="696"/>
      <c r="D21" s="466"/>
      <c r="E21" s="466">
        <f>SUM(E22:E23)</f>
        <v>61905</v>
      </c>
      <c r="F21" s="466">
        <f t="shared" ref="F21:G21" si="2">SUM(F22:F23)</f>
        <v>0</v>
      </c>
      <c r="G21" s="466">
        <f t="shared" si="2"/>
        <v>61905</v>
      </c>
      <c r="H21" s="466"/>
      <c r="I21" s="325"/>
    </row>
    <row r="22" spans="1:9" s="458" customFormat="1" ht="12" customHeight="1" x14ac:dyDescent="0.2">
      <c r="A22" s="475">
        <v>1</v>
      </c>
      <c r="B22" s="697" t="s">
        <v>398</v>
      </c>
      <c r="C22" s="698"/>
      <c r="D22" s="468">
        <v>5250</v>
      </c>
      <c r="E22" s="469">
        <v>46905</v>
      </c>
      <c r="F22" s="476"/>
      <c r="G22" s="469">
        <f t="shared" ref="G22:G23" si="3">SUM(E22:F22)</f>
        <v>46905</v>
      </c>
      <c r="H22" s="476"/>
      <c r="I22" s="337" t="s">
        <v>399</v>
      </c>
    </row>
    <row r="23" spans="1:9" s="458" customFormat="1" ht="12" customHeight="1" x14ac:dyDescent="0.2">
      <c r="A23" s="477">
        <v>2</v>
      </c>
      <c r="B23" s="699" t="s">
        <v>400</v>
      </c>
      <c r="C23" s="699"/>
      <c r="D23" s="468">
        <v>5250</v>
      </c>
      <c r="E23" s="469">
        <v>15000</v>
      </c>
      <c r="F23" s="469"/>
      <c r="G23" s="469">
        <f t="shared" si="3"/>
        <v>15000</v>
      </c>
      <c r="H23" s="469"/>
      <c r="I23" s="326" t="s">
        <v>399</v>
      </c>
    </row>
    <row r="24" spans="1:9" s="458" customFormat="1" x14ac:dyDescent="0.2">
      <c r="A24" s="478"/>
      <c r="B24" s="479"/>
      <c r="C24" s="479"/>
      <c r="D24" s="480"/>
      <c r="E24" s="481"/>
      <c r="F24" s="481"/>
      <c r="G24" s="481"/>
      <c r="H24" s="481"/>
      <c r="I24" s="482"/>
    </row>
    <row r="25" spans="1:9" s="458" customFormat="1" x14ac:dyDescent="0.2">
      <c r="A25" s="688" t="s">
        <v>332</v>
      </c>
      <c r="B25" s="688"/>
      <c r="C25" s="473" t="s">
        <v>401</v>
      </c>
      <c r="D25" s="473"/>
      <c r="E25" s="473"/>
      <c r="F25" s="473"/>
      <c r="G25" s="473"/>
      <c r="H25" s="473"/>
      <c r="I25" s="473"/>
    </row>
    <row r="26" spans="1:9" s="458" customFormat="1" x14ac:dyDescent="0.2">
      <c r="A26" s="688" t="s">
        <v>333</v>
      </c>
      <c r="B26" s="688"/>
      <c r="C26" s="474" t="s">
        <v>402</v>
      </c>
      <c r="D26" s="474"/>
      <c r="E26" s="474"/>
      <c r="F26" s="474"/>
      <c r="G26" s="474"/>
      <c r="H26" s="474"/>
      <c r="I26" s="474"/>
    </row>
    <row r="27" spans="1:9" s="458" customFormat="1" ht="12" customHeight="1" x14ac:dyDescent="0.2">
      <c r="A27" s="690" t="s">
        <v>335</v>
      </c>
      <c r="B27" s="690" t="s">
        <v>336</v>
      </c>
      <c r="C27" s="690"/>
      <c r="D27" s="691" t="s">
        <v>337</v>
      </c>
      <c r="E27" s="690" t="s">
        <v>338</v>
      </c>
      <c r="F27" s="692" t="s">
        <v>339</v>
      </c>
      <c r="G27" s="690" t="s">
        <v>340</v>
      </c>
      <c r="H27" s="694" t="s">
        <v>35</v>
      </c>
      <c r="I27" s="691" t="s">
        <v>341</v>
      </c>
    </row>
    <row r="28" spans="1:9" s="458" customFormat="1" ht="36.75" customHeight="1" x14ac:dyDescent="0.2">
      <c r="A28" s="690"/>
      <c r="B28" s="690"/>
      <c r="C28" s="690"/>
      <c r="D28" s="691"/>
      <c r="E28" s="690"/>
      <c r="F28" s="693"/>
      <c r="G28" s="690"/>
      <c r="H28" s="695"/>
      <c r="I28" s="691"/>
    </row>
    <row r="29" spans="1:9" s="458" customFormat="1" x14ac:dyDescent="0.2">
      <c r="A29" s="696" t="s">
        <v>342</v>
      </c>
      <c r="B29" s="696"/>
      <c r="C29" s="696"/>
      <c r="D29" s="466"/>
      <c r="E29" s="466">
        <f>SUM(E30)</f>
        <v>15105</v>
      </c>
      <c r="F29" s="466">
        <f t="shared" ref="F29:G29" si="4">SUM(F30)</f>
        <v>0</v>
      </c>
      <c r="G29" s="466">
        <f t="shared" si="4"/>
        <v>15105</v>
      </c>
      <c r="H29" s="466"/>
      <c r="I29" s="325"/>
    </row>
    <row r="30" spans="1:9" s="458" customFormat="1" ht="24" customHeight="1" x14ac:dyDescent="0.2">
      <c r="A30" s="323">
        <v>1</v>
      </c>
      <c r="B30" s="700" t="s">
        <v>403</v>
      </c>
      <c r="C30" s="700"/>
      <c r="D30" s="483">
        <v>5250</v>
      </c>
      <c r="E30" s="325">
        <v>15105</v>
      </c>
      <c r="F30" s="325"/>
      <c r="G30" s="484">
        <f t="shared" ref="G30" si="5">SUM(E30:F30)</f>
        <v>15105</v>
      </c>
      <c r="H30" s="325"/>
      <c r="I30" s="326" t="s">
        <v>404</v>
      </c>
    </row>
    <row r="31" spans="1:9" s="458" customFormat="1" x14ac:dyDescent="0.2">
      <c r="A31" s="485"/>
      <c r="B31" s="486"/>
      <c r="C31" s="486"/>
      <c r="D31" s="481"/>
      <c r="E31" s="481"/>
      <c r="F31" s="481"/>
      <c r="G31" s="481"/>
      <c r="H31" s="481"/>
      <c r="I31" s="487"/>
    </row>
    <row r="32" spans="1:9" s="458" customFormat="1" x14ac:dyDescent="0.2">
      <c r="A32" s="688" t="s">
        <v>332</v>
      </c>
      <c r="B32" s="688"/>
      <c r="C32" s="473" t="s">
        <v>405</v>
      </c>
      <c r="D32" s="473"/>
      <c r="E32" s="473"/>
      <c r="F32" s="473"/>
      <c r="G32" s="473"/>
      <c r="H32" s="473"/>
      <c r="I32" s="473"/>
    </row>
    <row r="33" spans="1:9" s="458" customFormat="1" x14ac:dyDescent="0.2">
      <c r="A33" s="688" t="s">
        <v>333</v>
      </c>
      <c r="B33" s="688"/>
      <c r="C33" s="474" t="s">
        <v>406</v>
      </c>
      <c r="D33" s="474"/>
      <c r="E33" s="474"/>
      <c r="F33" s="474"/>
      <c r="G33" s="474"/>
      <c r="H33" s="474"/>
      <c r="I33" s="474"/>
    </row>
    <row r="34" spans="1:9" s="458" customFormat="1" ht="12" customHeight="1" x14ac:dyDescent="0.2">
      <c r="A34" s="690" t="s">
        <v>335</v>
      </c>
      <c r="B34" s="690" t="s">
        <v>336</v>
      </c>
      <c r="C34" s="690"/>
      <c r="D34" s="691" t="s">
        <v>337</v>
      </c>
      <c r="E34" s="690" t="s">
        <v>338</v>
      </c>
      <c r="F34" s="692" t="s">
        <v>339</v>
      </c>
      <c r="G34" s="690" t="s">
        <v>340</v>
      </c>
      <c r="H34" s="694" t="s">
        <v>35</v>
      </c>
      <c r="I34" s="691" t="s">
        <v>341</v>
      </c>
    </row>
    <row r="35" spans="1:9" s="458" customFormat="1" ht="36.75" customHeight="1" x14ac:dyDescent="0.2">
      <c r="A35" s="690"/>
      <c r="B35" s="690"/>
      <c r="C35" s="690"/>
      <c r="D35" s="691"/>
      <c r="E35" s="690"/>
      <c r="F35" s="693"/>
      <c r="G35" s="690"/>
      <c r="H35" s="695"/>
      <c r="I35" s="691"/>
    </row>
    <row r="36" spans="1:9" s="458" customFormat="1" x14ac:dyDescent="0.2">
      <c r="A36" s="696" t="s">
        <v>342</v>
      </c>
      <c r="B36" s="696"/>
      <c r="C36" s="696"/>
      <c r="D36" s="466"/>
      <c r="E36" s="466">
        <f>SUM(E37:E50)</f>
        <v>3631666</v>
      </c>
      <c r="F36" s="466">
        <f t="shared" ref="F36:G36" si="6">SUM(F37:F50)</f>
        <v>0</v>
      </c>
      <c r="G36" s="466">
        <f t="shared" si="6"/>
        <v>3631666</v>
      </c>
      <c r="H36" s="466"/>
      <c r="I36" s="467"/>
    </row>
    <row r="37" spans="1:9" s="458" customFormat="1" ht="12" customHeight="1" x14ac:dyDescent="0.2">
      <c r="A37" s="336">
        <v>1</v>
      </c>
      <c r="B37" s="681" t="s">
        <v>407</v>
      </c>
      <c r="C37" s="682"/>
      <c r="D37" s="483">
        <v>5240</v>
      </c>
      <c r="E37" s="488">
        <v>49871</v>
      </c>
      <c r="F37" s="489"/>
      <c r="G37" s="325">
        <f t="shared" ref="G37:G50" si="7">SUM(E37:F37)</f>
        <v>49871</v>
      </c>
      <c r="H37" s="489"/>
      <c r="I37" s="337" t="s">
        <v>408</v>
      </c>
    </row>
    <row r="38" spans="1:9" s="458" customFormat="1" ht="21" customHeight="1" x14ac:dyDescent="0.2">
      <c r="A38" s="701">
        <v>2</v>
      </c>
      <c r="B38" s="702" t="s">
        <v>409</v>
      </c>
      <c r="C38" s="702"/>
      <c r="D38" s="490">
        <v>5240</v>
      </c>
      <c r="E38" s="325">
        <v>1311229</v>
      </c>
      <c r="F38" s="491"/>
      <c r="G38" s="325">
        <f t="shared" si="7"/>
        <v>1311229</v>
      </c>
      <c r="H38" s="491"/>
      <c r="I38" s="678" t="s">
        <v>410</v>
      </c>
    </row>
    <row r="39" spans="1:9" s="458" customFormat="1" ht="15" customHeight="1" x14ac:dyDescent="0.2">
      <c r="A39" s="701"/>
      <c r="B39" s="702"/>
      <c r="C39" s="702"/>
      <c r="D39" s="483">
        <v>5250</v>
      </c>
      <c r="E39" s="325">
        <v>1689331</v>
      </c>
      <c r="F39" s="328"/>
      <c r="G39" s="325">
        <f t="shared" si="7"/>
        <v>1689331</v>
      </c>
      <c r="H39" s="328"/>
      <c r="I39" s="680"/>
    </row>
    <row r="40" spans="1:9" s="458" customFormat="1" x14ac:dyDescent="0.2">
      <c r="A40" s="701">
        <v>3</v>
      </c>
      <c r="B40" s="702" t="s">
        <v>411</v>
      </c>
      <c r="C40" s="702"/>
      <c r="D40" s="483">
        <v>5250</v>
      </c>
      <c r="E40" s="325">
        <v>157446</v>
      </c>
      <c r="F40" s="325"/>
      <c r="G40" s="325">
        <f t="shared" si="7"/>
        <v>157446</v>
      </c>
      <c r="H40" s="325"/>
      <c r="I40" s="687" t="s">
        <v>412</v>
      </c>
    </row>
    <row r="41" spans="1:9" s="458" customFormat="1" x14ac:dyDescent="0.2">
      <c r="A41" s="701"/>
      <c r="B41" s="702"/>
      <c r="C41" s="702"/>
      <c r="D41" s="483">
        <v>2241</v>
      </c>
      <c r="E41" s="325">
        <v>10800</v>
      </c>
      <c r="F41" s="325"/>
      <c r="G41" s="325">
        <f t="shared" si="7"/>
        <v>10800</v>
      </c>
      <c r="H41" s="325"/>
      <c r="I41" s="687"/>
    </row>
    <row r="42" spans="1:9" s="458" customFormat="1" ht="13.5" customHeight="1" x14ac:dyDescent="0.2">
      <c r="A42" s="329">
        <v>4</v>
      </c>
      <c r="B42" s="702" t="s">
        <v>413</v>
      </c>
      <c r="C42" s="702"/>
      <c r="D42" s="483">
        <v>2241</v>
      </c>
      <c r="E42" s="325">
        <v>41054</v>
      </c>
      <c r="F42" s="325"/>
      <c r="G42" s="325">
        <f t="shared" si="7"/>
        <v>41054</v>
      </c>
      <c r="H42" s="325"/>
      <c r="I42" s="326" t="s">
        <v>414</v>
      </c>
    </row>
    <row r="43" spans="1:9" s="458" customFormat="1" x14ac:dyDescent="0.2">
      <c r="A43" s="329">
        <v>5</v>
      </c>
      <c r="B43" s="702" t="s">
        <v>415</v>
      </c>
      <c r="C43" s="702"/>
      <c r="D43" s="483">
        <v>2241</v>
      </c>
      <c r="E43" s="325">
        <v>4300</v>
      </c>
      <c r="F43" s="325"/>
      <c r="G43" s="325">
        <f t="shared" si="7"/>
        <v>4300</v>
      </c>
      <c r="H43" s="325"/>
      <c r="I43" s="326" t="s">
        <v>416</v>
      </c>
    </row>
    <row r="44" spans="1:9" s="458" customFormat="1" x14ac:dyDescent="0.2">
      <c r="A44" s="323">
        <v>6</v>
      </c>
      <c r="B44" s="702" t="s">
        <v>417</v>
      </c>
      <c r="C44" s="702"/>
      <c r="D44" s="483">
        <v>2239</v>
      </c>
      <c r="E44" s="325">
        <v>500</v>
      </c>
      <c r="F44" s="325"/>
      <c r="G44" s="325">
        <f t="shared" si="7"/>
        <v>500</v>
      </c>
      <c r="H44" s="325"/>
      <c r="I44" s="326" t="s">
        <v>418</v>
      </c>
    </row>
    <row r="45" spans="1:9" s="458" customFormat="1" ht="36" customHeight="1" x14ac:dyDescent="0.2">
      <c r="A45" s="492">
        <v>7</v>
      </c>
      <c r="B45" s="703" t="s">
        <v>419</v>
      </c>
      <c r="C45" s="703"/>
      <c r="D45" s="493">
        <v>5240</v>
      </c>
      <c r="E45" s="494">
        <v>62811</v>
      </c>
      <c r="F45" s="494"/>
      <c r="G45" s="325">
        <f t="shared" si="7"/>
        <v>62811</v>
      </c>
      <c r="H45" s="494"/>
      <c r="I45" s="495" t="s">
        <v>420</v>
      </c>
    </row>
    <row r="46" spans="1:9" s="458" customFormat="1" ht="26.25" customHeight="1" x14ac:dyDescent="0.2">
      <c r="A46" s="323">
        <v>8</v>
      </c>
      <c r="B46" s="702" t="s">
        <v>421</v>
      </c>
      <c r="C46" s="702"/>
      <c r="D46" s="493">
        <v>5250</v>
      </c>
      <c r="E46" s="494">
        <v>243445</v>
      </c>
      <c r="F46" s="494"/>
      <c r="G46" s="325">
        <f t="shared" si="7"/>
        <v>243445</v>
      </c>
      <c r="H46" s="494"/>
      <c r="I46" s="326" t="s">
        <v>422</v>
      </c>
    </row>
    <row r="47" spans="1:9" s="458" customFormat="1" ht="24" customHeight="1" x14ac:dyDescent="0.2">
      <c r="A47" s="323">
        <v>9</v>
      </c>
      <c r="B47" s="702" t="s">
        <v>423</v>
      </c>
      <c r="C47" s="702"/>
      <c r="D47" s="483">
        <v>5240</v>
      </c>
      <c r="E47" s="325">
        <v>3747</v>
      </c>
      <c r="F47" s="325"/>
      <c r="G47" s="325">
        <f t="shared" si="7"/>
        <v>3747</v>
      </c>
      <c r="H47" s="325"/>
      <c r="I47" s="326" t="s">
        <v>424</v>
      </c>
    </row>
    <row r="48" spans="1:9" s="458" customFormat="1" x14ac:dyDescent="0.2">
      <c r="A48" s="323">
        <v>10</v>
      </c>
      <c r="B48" s="702" t="s">
        <v>425</v>
      </c>
      <c r="C48" s="702"/>
      <c r="D48" s="483">
        <v>5250</v>
      </c>
      <c r="E48" s="325">
        <v>25132</v>
      </c>
      <c r="F48" s="325"/>
      <c r="G48" s="325">
        <f t="shared" si="7"/>
        <v>25132</v>
      </c>
      <c r="H48" s="325"/>
      <c r="I48" s="326" t="s">
        <v>412</v>
      </c>
    </row>
    <row r="49" spans="1:9" s="458" customFormat="1" x14ac:dyDescent="0.2">
      <c r="A49" s="323">
        <v>11</v>
      </c>
      <c r="B49" s="702" t="s">
        <v>426</v>
      </c>
      <c r="C49" s="702"/>
      <c r="D49" s="483">
        <v>2241</v>
      </c>
      <c r="E49" s="325">
        <v>5000</v>
      </c>
      <c r="F49" s="325"/>
      <c r="G49" s="325">
        <f t="shared" si="7"/>
        <v>5000</v>
      </c>
      <c r="H49" s="325"/>
      <c r="I49" s="326" t="s">
        <v>414</v>
      </c>
    </row>
    <row r="50" spans="1:9" s="458" customFormat="1" ht="26.25" customHeight="1" x14ac:dyDescent="0.2">
      <c r="A50" s="323">
        <v>12</v>
      </c>
      <c r="B50" s="702" t="s">
        <v>427</v>
      </c>
      <c r="C50" s="702"/>
      <c r="D50" s="483">
        <v>5250</v>
      </c>
      <c r="E50" s="325">
        <v>27000</v>
      </c>
      <c r="F50" s="325"/>
      <c r="G50" s="325">
        <f t="shared" si="7"/>
        <v>27000</v>
      </c>
      <c r="H50" s="325"/>
      <c r="I50" s="326" t="s">
        <v>428</v>
      </c>
    </row>
    <row r="51" spans="1:9" s="458" customFormat="1" x14ac:dyDescent="0.2">
      <c r="A51" s="496"/>
      <c r="B51" s="497"/>
      <c r="C51" s="497"/>
      <c r="D51" s="498"/>
      <c r="E51" s="499"/>
      <c r="F51" s="499"/>
      <c r="G51" s="499"/>
      <c r="H51" s="499"/>
      <c r="I51" s="499"/>
    </row>
    <row r="52" spans="1:9" s="458" customFormat="1" x14ac:dyDescent="0.2">
      <c r="A52" s="704" t="s">
        <v>332</v>
      </c>
      <c r="B52" s="704"/>
      <c r="C52" s="704" t="s">
        <v>429</v>
      </c>
      <c r="D52" s="704"/>
      <c r="E52" s="704"/>
      <c r="F52" s="704"/>
      <c r="G52" s="704"/>
      <c r="H52" s="704"/>
      <c r="I52" s="704"/>
    </row>
    <row r="53" spans="1:9" s="458" customFormat="1" x14ac:dyDescent="0.2">
      <c r="A53" s="705" t="s">
        <v>333</v>
      </c>
      <c r="B53" s="705"/>
      <c r="C53" s="500" t="s">
        <v>430</v>
      </c>
      <c r="D53" s="501"/>
      <c r="E53" s="501"/>
      <c r="F53" s="501"/>
      <c r="G53" s="501"/>
      <c r="H53" s="501"/>
      <c r="I53" s="501"/>
    </row>
    <row r="54" spans="1:9" s="458" customFormat="1" ht="12" customHeight="1" x14ac:dyDescent="0.2">
      <c r="A54" s="690" t="s">
        <v>335</v>
      </c>
      <c r="B54" s="690" t="s">
        <v>336</v>
      </c>
      <c r="C54" s="690"/>
      <c r="D54" s="691" t="s">
        <v>337</v>
      </c>
      <c r="E54" s="690" t="s">
        <v>338</v>
      </c>
      <c r="F54" s="692" t="s">
        <v>339</v>
      </c>
      <c r="G54" s="690" t="s">
        <v>340</v>
      </c>
      <c r="H54" s="694" t="s">
        <v>35</v>
      </c>
      <c r="I54" s="691" t="s">
        <v>341</v>
      </c>
    </row>
    <row r="55" spans="1:9" s="458" customFormat="1" ht="33" customHeight="1" x14ac:dyDescent="0.2">
      <c r="A55" s="690"/>
      <c r="B55" s="690"/>
      <c r="C55" s="690"/>
      <c r="D55" s="691"/>
      <c r="E55" s="690"/>
      <c r="F55" s="693"/>
      <c r="G55" s="690"/>
      <c r="H55" s="695"/>
      <c r="I55" s="691"/>
    </row>
    <row r="56" spans="1:9" s="458" customFormat="1" x14ac:dyDescent="0.2">
      <c r="A56" s="696" t="s">
        <v>342</v>
      </c>
      <c r="B56" s="696"/>
      <c r="C56" s="696"/>
      <c r="D56" s="466"/>
      <c r="E56" s="466">
        <f>SUM(E57:E67)</f>
        <v>1002183</v>
      </c>
      <c r="F56" s="466">
        <f t="shared" ref="F56:G56" si="8">SUM(F57:F67)</f>
        <v>0</v>
      </c>
      <c r="G56" s="466">
        <f t="shared" si="8"/>
        <v>1002183</v>
      </c>
      <c r="H56" s="466"/>
      <c r="I56" s="502"/>
    </row>
    <row r="57" spans="1:9" s="458" customFormat="1" ht="24.75" customHeight="1" x14ac:dyDescent="0.2">
      <c r="A57" s="477">
        <v>1</v>
      </c>
      <c r="B57" s="699" t="s">
        <v>431</v>
      </c>
      <c r="C57" s="699"/>
      <c r="D57" s="483">
        <v>5240</v>
      </c>
      <c r="E57" s="325">
        <v>283405</v>
      </c>
      <c r="F57" s="325"/>
      <c r="G57" s="325">
        <f t="shared" ref="G57:G67" si="9">SUM(E57:F57)</f>
        <v>283405</v>
      </c>
      <c r="H57" s="325"/>
      <c r="I57" s="326" t="s">
        <v>432</v>
      </c>
    </row>
    <row r="58" spans="1:9" s="458" customFormat="1" x14ac:dyDescent="0.2">
      <c r="A58" s="477">
        <v>2</v>
      </c>
      <c r="B58" s="699" t="s">
        <v>433</v>
      </c>
      <c r="C58" s="699"/>
      <c r="D58" s="483">
        <v>5240</v>
      </c>
      <c r="E58" s="325">
        <v>50000</v>
      </c>
      <c r="F58" s="325"/>
      <c r="G58" s="325">
        <f t="shared" si="9"/>
        <v>50000</v>
      </c>
      <c r="H58" s="325"/>
      <c r="I58" s="503" t="s">
        <v>434</v>
      </c>
    </row>
    <row r="59" spans="1:9" s="458" customFormat="1" x14ac:dyDescent="0.2">
      <c r="A59" s="475">
        <v>3</v>
      </c>
      <c r="B59" s="697" t="s">
        <v>435</v>
      </c>
      <c r="C59" s="698"/>
      <c r="D59" s="483">
        <v>5250</v>
      </c>
      <c r="E59" s="325">
        <v>195536</v>
      </c>
      <c r="F59" s="504"/>
      <c r="G59" s="325">
        <f t="shared" si="9"/>
        <v>195536</v>
      </c>
      <c r="H59" s="325"/>
      <c r="I59" s="326" t="s">
        <v>436</v>
      </c>
    </row>
    <row r="60" spans="1:9" s="458" customFormat="1" x14ac:dyDescent="0.2">
      <c r="A60" s="477">
        <v>4</v>
      </c>
      <c r="B60" s="699" t="s">
        <v>437</v>
      </c>
      <c r="C60" s="699"/>
      <c r="D60" s="483">
        <v>5240</v>
      </c>
      <c r="E60" s="325">
        <v>190551</v>
      </c>
      <c r="F60" s="491"/>
      <c r="G60" s="325">
        <f t="shared" si="9"/>
        <v>190551</v>
      </c>
      <c r="H60" s="491"/>
      <c r="I60" s="505" t="s">
        <v>438</v>
      </c>
    </row>
    <row r="61" spans="1:9" s="458" customFormat="1" ht="12" customHeight="1" x14ac:dyDescent="0.2">
      <c r="A61" s="506">
        <v>5</v>
      </c>
      <c r="B61" s="699" t="s">
        <v>439</v>
      </c>
      <c r="C61" s="699"/>
      <c r="D61" s="483">
        <v>5250</v>
      </c>
      <c r="E61" s="325">
        <v>31944</v>
      </c>
      <c r="F61" s="325"/>
      <c r="G61" s="325">
        <f t="shared" si="9"/>
        <v>31944</v>
      </c>
      <c r="H61" s="325"/>
      <c r="I61" s="326" t="s">
        <v>438</v>
      </c>
    </row>
    <row r="62" spans="1:9" s="458" customFormat="1" ht="26.25" customHeight="1" x14ac:dyDescent="0.2">
      <c r="A62" s="506">
        <v>6</v>
      </c>
      <c r="B62" s="702" t="s">
        <v>440</v>
      </c>
      <c r="C62" s="702"/>
      <c r="D62" s="483">
        <v>5240</v>
      </c>
      <c r="E62" s="325">
        <v>27104</v>
      </c>
      <c r="F62" s="325"/>
      <c r="G62" s="325">
        <f t="shared" si="9"/>
        <v>27104</v>
      </c>
      <c r="H62" s="325"/>
      <c r="I62" s="326" t="s">
        <v>432</v>
      </c>
    </row>
    <row r="63" spans="1:9" s="458" customFormat="1" ht="12" customHeight="1" x14ac:dyDescent="0.2">
      <c r="A63" s="477">
        <v>7</v>
      </c>
      <c r="B63" s="699" t="s">
        <v>441</v>
      </c>
      <c r="C63" s="699"/>
      <c r="D63" s="483">
        <v>5250</v>
      </c>
      <c r="E63" s="325">
        <v>12100</v>
      </c>
      <c r="F63" s="325"/>
      <c r="G63" s="325">
        <f t="shared" si="9"/>
        <v>12100</v>
      </c>
      <c r="H63" s="325"/>
      <c r="I63" s="507" t="s">
        <v>442</v>
      </c>
    </row>
    <row r="64" spans="1:9" s="458" customFormat="1" x14ac:dyDescent="0.2">
      <c r="A64" s="477">
        <v>8</v>
      </c>
      <c r="B64" s="699" t="s">
        <v>443</v>
      </c>
      <c r="C64" s="699"/>
      <c r="D64" s="483">
        <v>5250</v>
      </c>
      <c r="E64" s="325">
        <v>21107</v>
      </c>
      <c r="F64" s="325"/>
      <c r="G64" s="325">
        <f t="shared" si="9"/>
        <v>21107</v>
      </c>
      <c r="H64" s="325"/>
      <c r="I64" s="507" t="s">
        <v>442</v>
      </c>
    </row>
    <row r="65" spans="1:9" s="458" customFormat="1" ht="15" customHeight="1" x14ac:dyDescent="0.2">
      <c r="A65" s="475">
        <v>9</v>
      </c>
      <c r="B65" s="697" t="s">
        <v>444</v>
      </c>
      <c r="C65" s="698"/>
      <c r="D65" s="490">
        <v>5250</v>
      </c>
      <c r="E65" s="508">
        <v>49936</v>
      </c>
      <c r="F65" s="508"/>
      <c r="G65" s="325">
        <f t="shared" si="9"/>
        <v>49936</v>
      </c>
      <c r="H65" s="508"/>
      <c r="I65" s="326" t="s">
        <v>445</v>
      </c>
    </row>
    <row r="66" spans="1:9" s="458" customFormat="1" ht="12" customHeight="1" x14ac:dyDescent="0.2">
      <c r="A66" s="475">
        <v>10</v>
      </c>
      <c r="B66" s="697" t="s">
        <v>446</v>
      </c>
      <c r="C66" s="698"/>
      <c r="D66" s="483">
        <v>5250</v>
      </c>
      <c r="E66" s="325">
        <v>15500</v>
      </c>
      <c r="F66" s="491"/>
      <c r="G66" s="325">
        <f t="shared" si="9"/>
        <v>15500</v>
      </c>
      <c r="H66" s="491"/>
      <c r="I66" s="337" t="s">
        <v>445</v>
      </c>
    </row>
    <row r="67" spans="1:9" s="458" customFormat="1" ht="15" customHeight="1" x14ac:dyDescent="0.2">
      <c r="A67" s="475">
        <v>11</v>
      </c>
      <c r="B67" s="681" t="s">
        <v>447</v>
      </c>
      <c r="C67" s="682"/>
      <c r="D67" s="483">
        <v>5250</v>
      </c>
      <c r="E67" s="325">
        <v>125000</v>
      </c>
      <c r="F67" s="325"/>
      <c r="G67" s="325">
        <f t="shared" si="9"/>
        <v>125000</v>
      </c>
      <c r="H67" s="325"/>
      <c r="I67" s="507" t="s">
        <v>445</v>
      </c>
    </row>
    <row r="68" spans="1:9" s="458" customFormat="1" ht="80.25" customHeight="1" x14ac:dyDescent="0.2">
      <c r="A68" s="509"/>
      <c r="B68" s="510"/>
      <c r="C68" s="510"/>
      <c r="D68" s="511"/>
      <c r="E68" s="487"/>
      <c r="F68" s="487"/>
      <c r="G68" s="487"/>
      <c r="H68" s="487"/>
      <c r="I68" s="512"/>
    </row>
    <row r="69" spans="1:9" s="458" customFormat="1" x14ac:dyDescent="0.2">
      <c r="A69" s="704" t="s">
        <v>332</v>
      </c>
      <c r="B69" s="704"/>
      <c r="C69" s="513" t="s">
        <v>448</v>
      </c>
      <c r="D69" s="513"/>
      <c r="E69" s="513"/>
      <c r="F69" s="513"/>
      <c r="G69" s="513"/>
      <c r="H69" s="513"/>
      <c r="I69" s="513"/>
    </row>
    <row r="70" spans="1:9" s="458" customFormat="1" x14ac:dyDescent="0.2">
      <c r="A70" s="705" t="s">
        <v>333</v>
      </c>
      <c r="B70" s="705"/>
      <c r="C70" s="500" t="s">
        <v>449</v>
      </c>
      <c r="D70" s="500"/>
      <c r="E70" s="500"/>
      <c r="F70" s="500"/>
      <c r="G70" s="500"/>
      <c r="H70" s="500"/>
      <c r="I70" s="500"/>
    </row>
    <row r="71" spans="1:9" s="458" customFormat="1" ht="12" customHeight="1" x14ac:dyDescent="0.2">
      <c r="A71" s="690" t="s">
        <v>335</v>
      </c>
      <c r="B71" s="690" t="s">
        <v>336</v>
      </c>
      <c r="C71" s="690"/>
      <c r="D71" s="691" t="s">
        <v>337</v>
      </c>
      <c r="E71" s="690" t="s">
        <v>338</v>
      </c>
      <c r="F71" s="692" t="s">
        <v>339</v>
      </c>
      <c r="G71" s="690" t="s">
        <v>340</v>
      </c>
      <c r="H71" s="694" t="s">
        <v>35</v>
      </c>
      <c r="I71" s="691" t="s">
        <v>341</v>
      </c>
    </row>
    <row r="72" spans="1:9" s="458" customFormat="1" ht="34.5" customHeight="1" x14ac:dyDescent="0.2">
      <c r="A72" s="690"/>
      <c r="B72" s="690"/>
      <c r="C72" s="690"/>
      <c r="D72" s="691"/>
      <c r="E72" s="690"/>
      <c r="F72" s="693"/>
      <c r="G72" s="690"/>
      <c r="H72" s="695"/>
      <c r="I72" s="691"/>
    </row>
    <row r="73" spans="1:9" s="458" customFormat="1" x14ac:dyDescent="0.2">
      <c r="A73" s="696" t="s">
        <v>342</v>
      </c>
      <c r="B73" s="696"/>
      <c r="C73" s="696"/>
      <c r="D73" s="466"/>
      <c r="E73" s="466">
        <f>SUM(E74:E75)</f>
        <v>30387</v>
      </c>
      <c r="F73" s="466">
        <f t="shared" ref="F73:G73" si="10">SUM(F74:F75)</f>
        <v>0</v>
      </c>
      <c r="G73" s="466">
        <f t="shared" si="10"/>
        <v>30387</v>
      </c>
      <c r="H73" s="466"/>
      <c r="I73" s="507"/>
    </row>
    <row r="74" spans="1:9" s="458" customFormat="1" x14ac:dyDescent="0.2">
      <c r="A74" s="706">
        <v>1</v>
      </c>
      <c r="B74" s="681" t="s">
        <v>450</v>
      </c>
      <c r="C74" s="682"/>
      <c r="D74" s="468">
        <v>5250</v>
      </c>
      <c r="E74" s="469">
        <v>29097</v>
      </c>
      <c r="F74" s="469"/>
      <c r="G74" s="325">
        <f t="shared" ref="G74:G75" si="11">SUM(E74:F74)</f>
        <v>29097</v>
      </c>
      <c r="H74" s="469"/>
      <c r="I74" s="679" t="s">
        <v>451</v>
      </c>
    </row>
    <row r="75" spans="1:9" s="458" customFormat="1" x14ac:dyDescent="0.2">
      <c r="A75" s="707"/>
      <c r="B75" s="685"/>
      <c r="C75" s="686"/>
      <c r="D75" s="468">
        <v>2241</v>
      </c>
      <c r="E75" s="469">
        <v>1290</v>
      </c>
      <c r="F75" s="469"/>
      <c r="G75" s="325">
        <f t="shared" si="11"/>
        <v>1290</v>
      </c>
      <c r="H75" s="469"/>
      <c r="I75" s="680"/>
    </row>
    <row r="76" spans="1:9" s="458" customFormat="1" x14ac:dyDescent="0.2">
      <c r="A76" s="478"/>
      <c r="B76" s="479"/>
      <c r="C76" s="479"/>
      <c r="D76" s="480"/>
      <c r="E76" s="481"/>
      <c r="F76" s="481"/>
      <c r="G76" s="481"/>
      <c r="H76" s="481"/>
      <c r="I76" s="481"/>
    </row>
    <row r="77" spans="1:9" s="458" customFormat="1" x14ac:dyDescent="0.2">
      <c r="A77" s="688" t="s">
        <v>332</v>
      </c>
      <c r="B77" s="688"/>
      <c r="C77" s="473" t="s">
        <v>452</v>
      </c>
      <c r="D77" s="473"/>
      <c r="E77" s="473"/>
      <c r="F77" s="473"/>
      <c r="G77" s="473"/>
      <c r="H77" s="473"/>
      <c r="I77" s="473"/>
    </row>
    <row r="78" spans="1:9" s="458" customFormat="1" x14ac:dyDescent="0.2">
      <c r="A78" s="688" t="s">
        <v>333</v>
      </c>
      <c r="B78" s="688"/>
      <c r="C78" s="474" t="s">
        <v>453</v>
      </c>
      <c r="D78" s="474"/>
      <c r="E78" s="474"/>
      <c r="F78" s="474"/>
      <c r="G78" s="474"/>
      <c r="H78" s="474"/>
      <c r="I78" s="474"/>
    </row>
    <row r="79" spans="1:9" s="458" customFormat="1" ht="12" customHeight="1" x14ac:dyDescent="0.2">
      <c r="A79" s="690" t="s">
        <v>335</v>
      </c>
      <c r="B79" s="690" t="s">
        <v>336</v>
      </c>
      <c r="C79" s="690"/>
      <c r="D79" s="691" t="s">
        <v>337</v>
      </c>
      <c r="E79" s="690" t="s">
        <v>338</v>
      </c>
      <c r="F79" s="692" t="s">
        <v>339</v>
      </c>
      <c r="G79" s="690" t="s">
        <v>340</v>
      </c>
      <c r="H79" s="694" t="s">
        <v>35</v>
      </c>
      <c r="I79" s="691" t="s">
        <v>341</v>
      </c>
    </row>
    <row r="80" spans="1:9" s="458" customFormat="1" ht="37.5" customHeight="1" x14ac:dyDescent="0.2">
      <c r="A80" s="690"/>
      <c r="B80" s="690"/>
      <c r="C80" s="690"/>
      <c r="D80" s="691"/>
      <c r="E80" s="690"/>
      <c r="F80" s="693"/>
      <c r="G80" s="690"/>
      <c r="H80" s="695"/>
      <c r="I80" s="691"/>
    </row>
    <row r="81" spans="1:9" s="458" customFormat="1" x14ac:dyDescent="0.2">
      <c r="A81" s="696" t="s">
        <v>342</v>
      </c>
      <c r="B81" s="696"/>
      <c r="C81" s="696"/>
      <c r="D81" s="466"/>
      <c r="E81" s="466">
        <f>SUM(E82:E83)</f>
        <v>247882</v>
      </c>
      <c r="F81" s="466">
        <f t="shared" ref="F81:G81" si="12">SUM(F82:F83)</f>
        <v>0</v>
      </c>
      <c r="G81" s="466">
        <f t="shared" si="12"/>
        <v>247882</v>
      </c>
      <c r="H81" s="466"/>
      <c r="I81" s="514"/>
    </row>
    <row r="82" spans="1:9" s="458" customFormat="1" ht="26.25" customHeight="1" x14ac:dyDescent="0.2">
      <c r="A82" s="323">
        <v>1</v>
      </c>
      <c r="B82" s="699" t="s">
        <v>454</v>
      </c>
      <c r="C82" s="699"/>
      <c r="D82" s="483">
        <v>5250</v>
      </c>
      <c r="E82" s="325">
        <v>4994</v>
      </c>
      <c r="F82" s="325"/>
      <c r="G82" s="325">
        <f t="shared" ref="G82:G83" si="13">SUM(E82:F82)</f>
        <v>4994</v>
      </c>
      <c r="H82" s="325"/>
      <c r="I82" s="326" t="s">
        <v>455</v>
      </c>
    </row>
    <row r="83" spans="1:9" s="458" customFormat="1" ht="12" customHeight="1" x14ac:dyDescent="0.2">
      <c r="A83" s="477">
        <v>2</v>
      </c>
      <c r="B83" s="699" t="s">
        <v>456</v>
      </c>
      <c r="C83" s="699"/>
      <c r="D83" s="468">
        <v>5250</v>
      </c>
      <c r="E83" s="469">
        <v>242888</v>
      </c>
      <c r="F83" s="469"/>
      <c r="G83" s="325">
        <f t="shared" si="13"/>
        <v>242888</v>
      </c>
      <c r="H83" s="469"/>
      <c r="I83" s="326" t="s">
        <v>434</v>
      </c>
    </row>
    <row r="84" spans="1:9" s="458" customFormat="1" x14ac:dyDescent="0.2">
      <c r="A84" s="515"/>
      <c r="B84" s="510"/>
      <c r="C84" s="510"/>
      <c r="D84" s="511"/>
      <c r="E84" s="487"/>
      <c r="F84" s="487"/>
      <c r="G84" s="487"/>
      <c r="H84" s="487"/>
      <c r="I84" s="511"/>
    </row>
    <row r="85" spans="1:9" s="458" customFormat="1" x14ac:dyDescent="0.2">
      <c r="A85" s="704" t="s">
        <v>332</v>
      </c>
      <c r="B85" s="704"/>
      <c r="C85" s="513" t="s">
        <v>457</v>
      </c>
      <c r="D85" s="513"/>
      <c r="E85" s="513"/>
      <c r="F85" s="513"/>
      <c r="G85" s="513"/>
      <c r="H85" s="513"/>
      <c r="I85" s="513"/>
    </row>
    <row r="86" spans="1:9" s="458" customFormat="1" x14ac:dyDescent="0.2">
      <c r="A86" s="705" t="s">
        <v>333</v>
      </c>
      <c r="B86" s="705"/>
      <c r="C86" s="500" t="s">
        <v>458</v>
      </c>
      <c r="D86" s="500"/>
      <c r="E86" s="500"/>
      <c r="F86" s="500"/>
      <c r="G86" s="500"/>
      <c r="H86" s="500"/>
      <c r="I86" s="500"/>
    </row>
    <row r="87" spans="1:9" s="458" customFormat="1" ht="12" customHeight="1" x14ac:dyDescent="0.2">
      <c r="A87" s="690" t="s">
        <v>335</v>
      </c>
      <c r="B87" s="690" t="s">
        <v>336</v>
      </c>
      <c r="C87" s="690"/>
      <c r="D87" s="691" t="s">
        <v>337</v>
      </c>
      <c r="E87" s="690" t="s">
        <v>338</v>
      </c>
      <c r="F87" s="692" t="s">
        <v>339</v>
      </c>
      <c r="G87" s="690" t="s">
        <v>340</v>
      </c>
      <c r="H87" s="694" t="s">
        <v>35</v>
      </c>
      <c r="I87" s="691" t="s">
        <v>341</v>
      </c>
    </row>
    <row r="88" spans="1:9" s="458" customFormat="1" ht="36.75" customHeight="1" x14ac:dyDescent="0.2">
      <c r="A88" s="690"/>
      <c r="B88" s="690"/>
      <c r="C88" s="690"/>
      <c r="D88" s="691"/>
      <c r="E88" s="690"/>
      <c r="F88" s="693"/>
      <c r="G88" s="690"/>
      <c r="H88" s="695"/>
      <c r="I88" s="691"/>
    </row>
    <row r="89" spans="1:9" s="458" customFormat="1" x14ac:dyDescent="0.2">
      <c r="A89" s="696" t="s">
        <v>342</v>
      </c>
      <c r="B89" s="696"/>
      <c r="C89" s="696"/>
      <c r="D89" s="466"/>
      <c r="E89" s="466">
        <f>SUM(E90:E91)</f>
        <v>113733</v>
      </c>
      <c r="F89" s="466">
        <f t="shared" ref="F89:G89" si="14">SUM(F90:F91)</f>
        <v>0</v>
      </c>
      <c r="G89" s="466">
        <f t="shared" si="14"/>
        <v>113733</v>
      </c>
      <c r="H89" s="466"/>
      <c r="I89" s="507"/>
    </row>
    <row r="90" spans="1:9" s="458" customFormat="1" ht="12" customHeight="1" x14ac:dyDescent="0.2">
      <c r="A90" s="477">
        <v>1</v>
      </c>
      <c r="B90" s="699" t="s">
        <v>459</v>
      </c>
      <c r="C90" s="699"/>
      <c r="D90" s="468">
        <v>5250</v>
      </c>
      <c r="E90" s="469">
        <v>15000</v>
      </c>
      <c r="F90" s="469"/>
      <c r="G90" s="325">
        <f t="shared" ref="G90:G91" si="15">SUM(E90:F90)</f>
        <v>15000</v>
      </c>
      <c r="H90" s="469"/>
      <c r="I90" s="326" t="s">
        <v>434</v>
      </c>
    </row>
    <row r="91" spans="1:9" s="458" customFormat="1" x14ac:dyDescent="0.2">
      <c r="A91" s="477">
        <v>2</v>
      </c>
      <c r="B91" s="699" t="s">
        <v>460</v>
      </c>
      <c r="C91" s="699"/>
      <c r="D91" s="468">
        <v>5250</v>
      </c>
      <c r="E91" s="469">
        <v>98733</v>
      </c>
      <c r="F91" s="469"/>
      <c r="G91" s="325">
        <f t="shared" si="15"/>
        <v>98733</v>
      </c>
      <c r="H91" s="469"/>
      <c r="I91" s="326" t="s">
        <v>434</v>
      </c>
    </row>
    <row r="92" spans="1:9" s="458" customFormat="1" x14ac:dyDescent="0.2">
      <c r="A92" s="516"/>
      <c r="B92" s="516"/>
      <c r="C92" s="516"/>
      <c r="D92" s="472"/>
      <c r="E92" s="472"/>
      <c r="F92" s="472"/>
      <c r="G92" s="472"/>
      <c r="H92" s="472"/>
      <c r="I92" s="516"/>
    </row>
    <row r="93" spans="1:9" s="458" customFormat="1" x14ac:dyDescent="0.2">
      <c r="A93" s="688" t="s">
        <v>332</v>
      </c>
      <c r="B93" s="688"/>
      <c r="C93" s="473" t="s">
        <v>461</v>
      </c>
      <c r="D93" s="473"/>
      <c r="E93" s="480"/>
      <c r="F93" s="480"/>
      <c r="G93" s="480"/>
      <c r="H93" s="480"/>
      <c r="I93" s="480"/>
    </row>
    <row r="94" spans="1:9" s="458" customFormat="1" x14ac:dyDescent="0.2">
      <c r="A94" s="688" t="s">
        <v>333</v>
      </c>
      <c r="B94" s="688"/>
      <c r="C94" s="474" t="s">
        <v>462</v>
      </c>
      <c r="D94" s="474"/>
      <c r="E94" s="474"/>
      <c r="F94" s="474"/>
      <c r="G94" s="474"/>
      <c r="H94" s="474"/>
      <c r="I94" s="474"/>
    </row>
    <row r="95" spans="1:9" s="458" customFormat="1" ht="12" customHeight="1" x14ac:dyDescent="0.2">
      <c r="A95" s="690" t="s">
        <v>335</v>
      </c>
      <c r="B95" s="690" t="s">
        <v>336</v>
      </c>
      <c r="C95" s="690"/>
      <c r="D95" s="691" t="s">
        <v>337</v>
      </c>
      <c r="E95" s="690" t="s">
        <v>338</v>
      </c>
      <c r="F95" s="692" t="s">
        <v>339</v>
      </c>
      <c r="G95" s="690" t="s">
        <v>340</v>
      </c>
      <c r="H95" s="694" t="s">
        <v>35</v>
      </c>
      <c r="I95" s="691" t="s">
        <v>341</v>
      </c>
    </row>
    <row r="96" spans="1:9" s="458" customFormat="1" ht="36" customHeight="1" x14ac:dyDescent="0.2">
      <c r="A96" s="690"/>
      <c r="B96" s="690"/>
      <c r="C96" s="690"/>
      <c r="D96" s="691"/>
      <c r="E96" s="690"/>
      <c r="F96" s="693"/>
      <c r="G96" s="690"/>
      <c r="H96" s="695"/>
      <c r="I96" s="691"/>
    </row>
    <row r="97" spans="1:9" s="458" customFormat="1" x14ac:dyDescent="0.2">
      <c r="A97" s="696" t="s">
        <v>342</v>
      </c>
      <c r="B97" s="696"/>
      <c r="C97" s="696"/>
      <c r="D97" s="466"/>
      <c r="E97" s="466">
        <f>SUM(E98:E110)</f>
        <v>376211</v>
      </c>
      <c r="F97" s="466">
        <f t="shared" ref="F97:G97" si="16">SUM(F98:F110)</f>
        <v>0</v>
      </c>
      <c r="G97" s="466">
        <f t="shared" si="16"/>
        <v>376211</v>
      </c>
      <c r="H97" s="466"/>
      <c r="I97" s="507"/>
    </row>
    <row r="98" spans="1:9" s="458" customFormat="1" ht="12" customHeight="1" x14ac:dyDescent="0.2">
      <c r="A98" s="517">
        <v>1</v>
      </c>
      <c r="B98" s="709" t="s">
        <v>463</v>
      </c>
      <c r="C98" s="709"/>
      <c r="D98" s="468">
        <v>2241</v>
      </c>
      <c r="E98" s="465">
        <v>57000</v>
      </c>
      <c r="F98" s="465"/>
      <c r="G98" s="325">
        <f t="shared" ref="G98:G110" si="17">SUM(E98:F98)</f>
        <v>57000</v>
      </c>
      <c r="H98" s="465"/>
      <c r="I98" s="518" t="s">
        <v>464</v>
      </c>
    </row>
    <row r="99" spans="1:9" s="458" customFormat="1" ht="15" customHeight="1" x14ac:dyDescent="0.2">
      <c r="A99" s="339">
        <v>2</v>
      </c>
      <c r="B99" s="702" t="s">
        <v>465</v>
      </c>
      <c r="C99" s="702"/>
      <c r="D99" s="468">
        <v>5250</v>
      </c>
      <c r="E99" s="465">
        <v>9000</v>
      </c>
      <c r="F99" s="519"/>
      <c r="G99" s="325">
        <f t="shared" si="17"/>
        <v>9000</v>
      </c>
      <c r="H99" s="519"/>
      <c r="I99" s="520" t="s">
        <v>464</v>
      </c>
    </row>
    <row r="100" spans="1:9" s="458" customFormat="1" ht="12" customHeight="1" x14ac:dyDescent="0.2">
      <c r="A100" s="339">
        <v>3</v>
      </c>
      <c r="B100" s="702" t="s">
        <v>466</v>
      </c>
      <c r="C100" s="702"/>
      <c r="D100" s="468">
        <v>2241</v>
      </c>
      <c r="E100" s="521">
        <v>11299</v>
      </c>
      <c r="F100" s="521"/>
      <c r="G100" s="325">
        <f t="shared" si="17"/>
        <v>11299</v>
      </c>
      <c r="H100" s="521"/>
      <c r="I100" s="518" t="s">
        <v>464</v>
      </c>
    </row>
    <row r="101" spans="1:9" s="458" customFormat="1" x14ac:dyDescent="0.2">
      <c r="A101" s="323">
        <v>4</v>
      </c>
      <c r="B101" s="702" t="s">
        <v>467</v>
      </c>
      <c r="C101" s="702"/>
      <c r="D101" s="468">
        <v>5250</v>
      </c>
      <c r="E101" s="469">
        <v>51955</v>
      </c>
      <c r="F101" s="469"/>
      <c r="G101" s="325">
        <f t="shared" si="17"/>
        <v>51955</v>
      </c>
      <c r="H101" s="469"/>
      <c r="I101" s="326" t="s">
        <v>464</v>
      </c>
    </row>
    <row r="102" spans="1:9" s="458" customFormat="1" ht="12" customHeight="1" x14ac:dyDescent="0.2">
      <c r="A102" s="339">
        <v>5</v>
      </c>
      <c r="B102" s="702" t="s">
        <v>468</v>
      </c>
      <c r="C102" s="702"/>
      <c r="D102" s="468">
        <v>5250</v>
      </c>
      <c r="E102" s="469">
        <v>23519</v>
      </c>
      <c r="F102" s="469"/>
      <c r="G102" s="325">
        <f t="shared" si="17"/>
        <v>23519</v>
      </c>
      <c r="H102" s="469"/>
      <c r="I102" s="518" t="s">
        <v>464</v>
      </c>
    </row>
    <row r="103" spans="1:9" s="458" customFormat="1" ht="12" customHeight="1" x14ac:dyDescent="0.2">
      <c r="A103" s="339">
        <v>6</v>
      </c>
      <c r="B103" s="702" t="s">
        <v>469</v>
      </c>
      <c r="C103" s="702"/>
      <c r="D103" s="468">
        <v>5250</v>
      </c>
      <c r="E103" s="521">
        <v>40959</v>
      </c>
      <c r="F103" s="521"/>
      <c r="G103" s="325">
        <f t="shared" si="17"/>
        <v>40959</v>
      </c>
      <c r="H103" s="521"/>
      <c r="I103" s="518" t="s">
        <v>464</v>
      </c>
    </row>
    <row r="104" spans="1:9" s="458" customFormat="1" x14ac:dyDescent="0.2">
      <c r="A104" s="492">
        <v>7</v>
      </c>
      <c r="B104" s="703" t="s">
        <v>470</v>
      </c>
      <c r="C104" s="703"/>
      <c r="D104" s="522">
        <v>5250</v>
      </c>
      <c r="E104" s="523">
        <v>49000</v>
      </c>
      <c r="F104" s="523"/>
      <c r="G104" s="325">
        <f t="shared" si="17"/>
        <v>49000</v>
      </c>
      <c r="H104" s="523"/>
      <c r="I104" s="495" t="s">
        <v>464</v>
      </c>
    </row>
    <row r="105" spans="1:9" s="458" customFormat="1" ht="12" customHeight="1" x14ac:dyDescent="0.2">
      <c r="A105" s="691">
        <v>8</v>
      </c>
      <c r="B105" s="702" t="s">
        <v>471</v>
      </c>
      <c r="C105" s="702"/>
      <c r="D105" s="468">
        <v>5250</v>
      </c>
      <c r="E105" s="521">
        <v>27000</v>
      </c>
      <c r="F105" s="521"/>
      <c r="G105" s="325">
        <f t="shared" si="17"/>
        <v>27000</v>
      </c>
      <c r="H105" s="521"/>
      <c r="I105" s="708" t="s">
        <v>464</v>
      </c>
    </row>
    <row r="106" spans="1:9" s="458" customFormat="1" ht="12" customHeight="1" x14ac:dyDescent="0.2">
      <c r="A106" s="691"/>
      <c r="B106" s="702"/>
      <c r="C106" s="702"/>
      <c r="D106" s="468">
        <v>2241</v>
      </c>
      <c r="E106" s="465">
        <v>21593</v>
      </c>
      <c r="F106" s="465"/>
      <c r="G106" s="325">
        <f t="shared" si="17"/>
        <v>21593</v>
      </c>
      <c r="H106" s="465"/>
      <c r="I106" s="708"/>
    </row>
    <row r="107" spans="1:9" s="458" customFormat="1" ht="25.5" customHeight="1" x14ac:dyDescent="0.2">
      <c r="A107" s="339">
        <v>9</v>
      </c>
      <c r="B107" s="702" t="s">
        <v>472</v>
      </c>
      <c r="C107" s="702"/>
      <c r="D107" s="483">
        <v>5250</v>
      </c>
      <c r="E107" s="508">
        <v>22636</v>
      </c>
      <c r="F107" s="508"/>
      <c r="G107" s="325">
        <f t="shared" si="17"/>
        <v>22636</v>
      </c>
      <c r="H107" s="508"/>
      <c r="I107" s="518" t="s">
        <v>464</v>
      </c>
    </row>
    <row r="108" spans="1:9" s="458" customFormat="1" ht="12" customHeight="1" x14ac:dyDescent="0.2">
      <c r="A108" s="323">
        <v>10</v>
      </c>
      <c r="B108" s="702" t="s">
        <v>473</v>
      </c>
      <c r="C108" s="702"/>
      <c r="D108" s="483">
        <v>5250</v>
      </c>
      <c r="E108" s="508">
        <v>5583</v>
      </c>
      <c r="F108" s="508"/>
      <c r="G108" s="325">
        <f t="shared" si="17"/>
        <v>5583</v>
      </c>
      <c r="H108" s="508"/>
      <c r="I108" s="326" t="s">
        <v>464</v>
      </c>
    </row>
    <row r="109" spans="1:9" s="458" customFormat="1" ht="12" customHeight="1" x14ac:dyDescent="0.2">
      <c r="A109" s="323">
        <v>11</v>
      </c>
      <c r="B109" s="702" t="s">
        <v>474</v>
      </c>
      <c r="C109" s="702"/>
      <c r="D109" s="483">
        <v>5250</v>
      </c>
      <c r="E109" s="508">
        <v>32443</v>
      </c>
      <c r="F109" s="508"/>
      <c r="G109" s="325">
        <f t="shared" si="17"/>
        <v>32443</v>
      </c>
      <c r="H109" s="508"/>
      <c r="I109" s="326" t="s">
        <v>464</v>
      </c>
    </row>
    <row r="110" spans="1:9" s="458" customFormat="1" ht="12" customHeight="1" x14ac:dyDescent="0.2">
      <c r="A110" s="339">
        <v>12</v>
      </c>
      <c r="B110" s="702" t="s">
        <v>475</v>
      </c>
      <c r="C110" s="702"/>
      <c r="D110" s="483">
        <v>5250</v>
      </c>
      <c r="E110" s="508">
        <v>24224</v>
      </c>
      <c r="F110" s="508"/>
      <c r="G110" s="325">
        <f t="shared" si="17"/>
        <v>24224</v>
      </c>
      <c r="H110" s="508"/>
      <c r="I110" s="518" t="s">
        <v>464</v>
      </c>
    </row>
    <row r="111" spans="1:9" s="458" customFormat="1" x14ac:dyDescent="0.2">
      <c r="A111" s="509"/>
      <c r="B111" s="510"/>
      <c r="C111" s="510"/>
      <c r="D111" s="524"/>
      <c r="E111" s="481"/>
      <c r="F111" s="481"/>
      <c r="G111" s="481"/>
      <c r="H111" s="481"/>
      <c r="I111" s="525"/>
    </row>
    <row r="112" spans="1:9" s="458" customFormat="1" x14ac:dyDescent="0.2">
      <c r="A112" s="688" t="s">
        <v>332</v>
      </c>
      <c r="B112" s="688"/>
      <c r="C112" s="473" t="s">
        <v>388</v>
      </c>
      <c r="D112" s="473"/>
      <c r="E112" s="473"/>
      <c r="F112" s="473"/>
      <c r="G112" s="473"/>
      <c r="H112" s="473"/>
    </row>
    <row r="113" spans="1:9" s="458" customFormat="1" x14ac:dyDescent="0.2">
      <c r="A113" s="688" t="s">
        <v>333</v>
      </c>
      <c r="B113" s="688"/>
      <c r="C113" s="474" t="s">
        <v>476</v>
      </c>
      <c r="D113" s="474"/>
      <c r="E113" s="474"/>
      <c r="F113" s="474"/>
      <c r="G113" s="474"/>
      <c r="H113" s="474"/>
    </row>
    <row r="114" spans="1:9" s="458" customFormat="1" ht="12" customHeight="1" x14ac:dyDescent="0.2">
      <c r="A114" s="690" t="s">
        <v>335</v>
      </c>
      <c r="B114" s="690" t="s">
        <v>336</v>
      </c>
      <c r="C114" s="690"/>
      <c r="D114" s="691" t="s">
        <v>337</v>
      </c>
      <c r="E114" s="690" t="s">
        <v>338</v>
      </c>
      <c r="F114" s="692" t="s">
        <v>339</v>
      </c>
      <c r="G114" s="690" t="s">
        <v>340</v>
      </c>
      <c r="H114" s="694" t="s">
        <v>35</v>
      </c>
      <c r="I114" s="691" t="s">
        <v>341</v>
      </c>
    </row>
    <row r="115" spans="1:9" s="458" customFormat="1" ht="33.75" customHeight="1" x14ac:dyDescent="0.2">
      <c r="A115" s="690"/>
      <c r="B115" s="690"/>
      <c r="C115" s="690"/>
      <c r="D115" s="691"/>
      <c r="E115" s="690"/>
      <c r="F115" s="693"/>
      <c r="G115" s="690"/>
      <c r="H115" s="695"/>
      <c r="I115" s="691"/>
    </row>
    <row r="116" spans="1:9" s="458" customFormat="1" x14ac:dyDescent="0.2">
      <c r="A116" s="696" t="s">
        <v>342</v>
      </c>
      <c r="B116" s="696"/>
      <c r="C116" s="696"/>
      <c r="D116" s="466"/>
      <c r="E116" s="466">
        <f>SUM(E117:E137)</f>
        <v>944038</v>
      </c>
      <c r="F116" s="466">
        <f t="shared" ref="F116:G116" si="18">SUM(F117:F137)</f>
        <v>0</v>
      </c>
      <c r="G116" s="466">
        <f t="shared" si="18"/>
        <v>944038</v>
      </c>
      <c r="H116" s="466"/>
      <c r="I116" s="507"/>
    </row>
    <row r="117" spans="1:9" s="458" customFormat="1" ht="12" customHeight="1" x14ac:dyDescent="0.2">
      <c r="A117" s="323">
        <v>1</v>
      </c>
      <c r="B117" s="699" t="s">
        <v>463</v>
      </c>
      <c r="C117" s="699"/>
      <c r="D117" s="483">
        <v>2241</v>
      </c>
      <c r="E117" s="325">
        <v>108000</v>
      </c>
      <c r="F117" s="325"/>
      <c r="G117" s="325">
        <f t="shared" ref="G117:G137" si="19">SUM(E117:F117)</f>
        <v>108000</v>
      </c>
      <c r="H117" s="325"/>
      <c r="I117" s="326" t="s">
        <v>477</v>
      </c>
    </row>
    <row r="118" spans="1:9" s="458" customFormat="1" x14ac:dyDescent="0.2">
      <c r="A118" s="339">
        <v>2</v>
      </c>
      <c r="B118" s="699" t="s">
        <v>478</v>
      </c>
      <c r="C118" s="699"/>
      <c r="D118" s="483">
        <v>5250</v>
      </c>
      <c r="E118" s="508">
        <v>12000</v>
      </c>
      <c r="F118" s="508"/>
      <c r="G118" s="325">
        <f t="shared" si="19"/>
        <v>12000</v>
      </c>
      <c r="H118" s="508"/>
      <c r="I118" s="326" t="s">
        <v>477</v>
      </c>
    </row>
    <row r="119" spans="1:9" s="458" customFormat="1" ht="12" customHeight="1" x14ac:dyDescent="0.2">
      <c r="A119" s="323">
        <v>3</v>
      </c>
      <c r="B119" s="699" t="s">
        <v>479</v>
      </c>
      <c r="C119" s="699"/>
      <c r="D119" s="483">
        <v>5250</v>
      </c>
      <c r="E119" s="508">
        <v>29883</v>
      </c>
      <c r="F119" s="508"/>
      <c r="G119" s="325">
        <f t="shared" si="19"/>
        <v>29883</v>
      </c>
      <c r="H119" s="508"/>
      <c r="I119" s="326" t="s">
        <v>477</v>
      </c>
    </row>
    <row r="120" spans="1:9" s="458" customFormat="1" ht="12" customHeight="1" x14ac:dyDescent="0.2">
      <c r="A120" s="329">
        <v>4</v>
      </c>
      <c r="B120" s="699" t="s">
        <v>480</v>
      </c>
      <c r="C120" s="699"/>
      <c r="D120" s="483">
        <v>5250</v>
      </c>
      <c r="E120" s="508">
        <v>24189</v>
      </c>
      <c r="F120" s="508"/>
      <c r="G120" s="325">
        <f t="shared" si="19"/>
        <v>24189</v>
      </c>
      <c r="H120" s="508"/>
      <c r="I120" s="326" t="s">
        <v>477</v>
      </c>
    </row>
    <row r="121" spans="1:9" s="458" customFormat="1" ht="24" customHeight="1" x14ac:dyDescent="0.2">
      <c r="A121" s="526">
        <v>5</v>
      </c>
      <c r="B121" s="710" t="s">
        <v>481</v>
      </c>
      <c r="C121" s="711"/>
      <c r="D121" s="483">
        <v>5250</v>
      </c>
      <c r="E121" s="325">
        <v>76380</v>
      </c>
      <c r="F121" s="325"/>
      <c r="G121" s="325">
        <f t="shared" si="19"/>
        <v>76380</v>
      </c>
      <c r="H121" s="325"/>
      <c r="I121" s="326" t="s">
        <v>477</v>
      </c>
    </row>
    <row r="122" spans="1:9" s="458" customFormat="1" ht="12" customHeight="1" x14ac:dyDescent="0.2">
      <c r="A122" s="323">
        <v>6</v>
      </c>
      <c r="B122" s="699" t="s">
        <v>482</v>
      </c>
      <c r="C122" s="699"/>
      <c r="D122" s="483">
        <v>5250</v>
      </c>
      <c r="E122" s="325">
        <v>2854</v>
      </c>
      <c r="F122" s="325"/>
      <c r="G122" s="325">
        <f t="shared" si="19"/>
        <v>2854</v>
      </c>
      <c r="H122" s="325"/>
      <c r="I122" s="326" t="s">
        <v>477</v>
      </c>
    </row>
    <row r="123" spans="1:9" s="458" customFormat="1" ht="12" customHeight="1" x14ac:dyDescent="0.2">
      <c r="A123" s="336">
        <v>7</v>
      </c>
      <c r="B123" s="697" t="s">
        <v>483</v>
      </c>
      <c r="C123" s="698"/>
      <c r="D123" s="527">
        <v>5240</v>
      </c>
      <c r="E123" s="325">
        <v>139546</v>
      </c>
      <c r="F123" s="528"/>
      <c r="G123" s="325">
        <f t="shared" si="19"/>
        <v>139546</v>
      </c>
      <c r="H123" s="528"/>
      <c r="I123" s="529" t="s">
        <v>477</v>
      </c>
    </row>
    <row r="124" spans="1:9" s="458" customFormat="1" ht="25.5" customHeight="1" x14ac:dyDescent="0.2">
      <c r="A124" s="323">
        <v>8</v>
      </c>
      <c r="B124" s="699" t="s">
        <v>484</v>
      </c>
      <c r="C124" s="699"/>
      <c r="D124" s="483">
        <v>5250</v>
      </c>
      <c r="E124" s="325">
        <v>116099</v>
      </c>
      <c r="F124" s="325"/>
      <c r="G124" s="325">
        <f t="shared" si="19"/>
        <v>116099</v>
      </c>
      <c r="H124" s="325"/>
      <c r="I124" s="518" t="s">
        <v>477</v>
      </c>
    </row>
    <row r="125" spans="1:9" s="458" customFormat="1" ht="38.25" customHeight="1" x14ac:dyDescent="0.2">
      <c r="A125" s="329">
        <v>9</v>
      </c>
      <c r="B125" s="699" t="s">
        <v>485</v>
      </c>
      <c r="C125" s="699"/>
      <c r="D125" s="483">
        <v>5250</v>
      </c>
      <c r="E125" s="325">
        <v>24601</v>
      </c>
      <c r="F125" s="504"/>
      <c r="G125" s="325">
        <f t="shared" si="19"/>
        <v>24601</v>
      </c>
      <c r="H125" s="325"/>
      <c r="I125" s="518" t="s">
        <v>486</v>
      </c>
    </row>
    <row r="126" spans="1:9" s="458" customFormat="1" x14ac:dyDescent="0.2">
      <c r="A126" s="323">
        <v>10</v>
      </c>
      <c r="B126" s="699" t="s">
        <v>487</v>
      </c>
      <c r="C126" s="699"/>
      <c r="D126" s="483">
        <v>5250</v>
      </c>
      <c r="E126" s="325">
        <v>14791</v>
      </c>
      <c r="F126" s="325"/>
      <c r="G126" s="325">
        <f t="shared" si="19"/>
        <v>14791</v>
      </c>
      <c r="H126" s="325"/>
      <c r="I126" s="326" t="s">
        <v>477</v>
      </c>
    </row>
    <row r="127" spans="1:9" s="458" customFormat="1" ht="24" customHeight="1" x14ac:dyDescent="0.2">
      <c r="A127" s="530">
        <v>11</v>
      </c>
      <c r="B127" s="681" t="s">
        <v>488</v>
      </c>
      <c r="C127" s="682"/>
      <c r="D127" s="483">
        <v>5250</v>
      </c>
      <c r="E127" s="325">
        <v>58392</v>
      </c>
      <c r="F127" s="325"/>
      <c r="G127" s="325">
        <f t="shared" si="19"/>
        <v>58392</v>
      </c>
      <c r="H127" s="325"/>
      <c r="I127" s="326" t="s">
        <v>477</v>
      </c>
    </row>
    <row r="128" spans="1:9" s="458" customFormat="1" ht="12" customHeight="1" x14ac:dyDescent="0.2">
      <c r="A128" s="323">
        <v>12</v>
      </c>
      <c r="B128" s="699" t="s">
        <v>489</v>
      </c>
      <c r="C128" s="699"/>
      <c r="D128" s="483">
        <v>5250</v>
      </c>
      <c r="E128" s="325">
        <v>34352</v>
      </c>
      <c r="F128" s="325"/>
      <c r="G128" s="325">
        <f t="shared" si="19"/>
        <v>34352</v>
      </c>
      <c r="H128" s="325"/>
      <c r="I128" s="326" t="s">
        <v>477</v>
      </c>
    </row>
    <row r="129" spans="1:9" s="458" customFormat="1" x14ac:dyDescent="0.2">
      <c r="A129" s="329">
        <v>13</v>
      </c>
      <c r="B129" s="699" t="s">
        <v>490</v>
      </c>
      <c r="C129" s="699"/>
      <c r="D129" s="483">
        <v>5250</v>
      </c>
      <c r="E129" s="325">
        <v>53304</v>
      </c>
      <c r="F129" s="325"/>
      <c r="G129" s="325">
        <f t="shared" si="19"/>
        <v>53304</v>
      </c>
      <c r="H129" s="325"/>
      <c r="I129" s="326" t="s">
        <v>477</v>
      </c>
    </row>
    <row r="130" spans="1:9" s="458" customFormat="1" ht="12" customHeight="1" x14ac:dyDescent="0.2">
      <c r="A130" s="329">
        <v>14</v>
      </c>
      <c r="B130" s="699" t="s">
        <v>491</v>
      </c>
      <c r="C130" s="699"/>
      <c r="D130" s="483">
        <v>5250</v>
      </c>
      <c r="E130" s="325">
        <v>25634</v>
      </c>
      <c r="F130" s="325"/>
      <c r="G130" s="325">
        <f t="shared" si="19"/>
        <v>25634</v>
      </c>
      <c r="H130" s="325"/>
      <c r="I130" s="326" t="s">
        <v>477</v>
      </c>
    </row>
    <row r="131" spans="1:9" s="458" customFormat="1" ht="21" customHeight="1" x14ac:dyDescent="0.2">
      <c r="A131" s="706">
        <v>15</v>
      </c>
      <c r="B131" s="681" t="s">
        <v>492</v>
      </c>
      <c r="C131" s="682"/>
      <c r="D131" s="483">
        <v>2239</v>
      </c>
      <c r="E131" s="325">
        <v>52040</v>
      </c>
      <c r="F131" s="325">
        <v>-3388</v>
      </c>
      <c r="G131" s="325">
        <f t="shared" si="19"/>
        <v>48652</v>
      </c>
      <c r="H131" s="325"/>
      <c r="I131" s="678" t="s">
        <v>477</v>
      </c>
    </row>
    <row r="132" spans="1:9" s="458" customFormat="1" ht="48" x14ac:dyDescent="0.2">
      <c r="A132" s="707"/>
      <c r="B132" s="685"/>
      <c r="C132" s="686"/>
      <c r="D132" s="483">
        <v>5250</v>
      </c>
      <c r="E132" s="325">
        <v>0</v>
      </c>
      <c r="F132" s="325">
        <v>3388</v>
      </c>
      <c r="G132" s="325">
        <f t="shared" si="19"/>
        <v>3388</v>
      </c>
      <c r="H132" s="325" t="s">
        <v>493</v>
      </c>
      <c r="I132" s="680"/>
    </row>
    <row r="133" spans="1:9" s="458" customFormat="1" ht="12" customHeight="1" x14ac:dyDescent="0.2">
      <c r="A133" s="323">
        <v>16</v>
      </c>
      <c r="B133" s="699" t="s">
        <v>494</v>
      </c>
      <c r="C133" s="699"/>
      <c r="D133" s="483">
        <v>5250</v>
      </c>
      <c r="E133" s="325">
        <v>26815</v>
      </c>
      <c r="F133" s="325"/>
      <c r="G133" s="325">
        <f t="shared" si="19"/>
        <v>26815</v>
      </c>
      <c r="H133" s="325"/>
      <c r="I133" s="326" t="s">
        <v>477</v>
      </c>
    </row>
    <row r="134" spans="1:9" s="458" customFormat="1" x14ac:dyDescent="0.2">
      <c r="A134" s="323">
        <v>17</v>
      </c>
      <c r="B134" s="699" t="s">
        <v>495</v>
      </c>
      <c r="C134" s="699"/>
      <c r="D134" s="483">
        <v>5250</v>
      </c>
      <c r="E134" s="325">
        <v>64917</v>
      </c>
      <c r="F134" s="325"/>
      <c r="G134" s="325">
        <f t="shared" si="19"/>
        <v>64917</v>
      </c>
      <c r="H134" s="325"/>
      <c r="I134" s="326" t="s">
        <v>477</v>
      </c>
    </row>
    <row r="135" spans="1:9" s="458" customFormat="1" ht="15" customHeight="1" x14ac:dyDescent="0.2">
      <c r="A135" s="530">
        <v>18</v>
      </c>
      <c r="B135" s="697" t="s">
        <v>496</v>
      </c>
      <c r="C135" s="698"/>
      <c r="D135" s="483">
        <v>5250</v>
      </c>
      <c r="E135" s="325">
        <v>16898</v>
      </c>
      <c r="F135" s="491"/>
      <c r="G135" s="325">
        <f t="shared" si="19"/>
        <v>16898</v>
      </c>
      <c r="H135" s="491"/>
      <c r="I135" s="337" t="s">
        <v>477</v>
      </c>
    </row>
    <row r="136" spans="1:9" s="458" customFormat="1" ht="12" customHeight="1" x14ac:dyDescent="0.2">
      <c r="A136" s="329">
        <v>19</v>
      </c>
      <c r="B136" s="699" t="s">
        <v>497</v>
      </c>
      <c r="C136" s="699"/>
      <c r="D136" s="483">
        <v>5250</v>
      </c>
      <c r="E136" s="325">
        <v>13343</v>
      </c>
      <c r="F136" s="325"/>
      <c r="G136" s="325">
        <f t="shared" si="19"/>
        <v>13343</v>
      </c>
      <c r="H136" s="325"/>
      <c r="I136" s="326" t="s">
        <v>477</v>
      </c>
    </row>
    <row r="137" spans="1:9" s="458" customFormat="1" ht="12" customHeight="1" x14ac:dyDescent="0.2">
      <c r="A137" s="329">
        <v>20</v>
      </c>
      <c r="B137" s="699" t="s">
        <v>498</v>
      </c>
      <c r="C137" s="699"/>
      <c r="D137" s="483">
        <v>5240</v>
      </c>
      <c r="E137" s="325">
        <v>50000</v>
      </c>
      <c r="F137" s="325"/>
      <c r="G137" s="325">
        <f t="shared" si="19"/>
        <v>50000</v>
      </c>
      <c r="H137" s="325"/>
      <c r="I137" s="326" t="s">
        <v>477</v>
      </c>
    </row>
    <row r="138" spans="1:9" s="458" customFormat="1" ht="46.5" customHeight="1" x14ac:dyDescent="0.2">
      <c r="A138" s="531"/>
      <c r="B138" s="471"/>
      <c r="C138" s="471"/>
      <c r="D138" s="524"/>
      <c r="E138" s="481"/>
      <c r="F138" s="481"/>
      <c r="G138" s="481"/>
      <c r="H138" s="481"/>
      <c r="I138" s="532"/>
    </row>
    <row r="139" spans="1:9" s="458" customFormat="1" x14ac:dyDescent="0.2">
      <c r="A139" s="688" t="s">
        <v>332</v>
      </c>
      <c r="B139" s="688"/>
      <c r="C139" s="473" t="s">
        <v>499</v>
      </c>
      <c r="D139" s="473"/>
      <c r="E139" s="473"/>
      <c r="F139" s="473"/>
      <c r="G139" s="473"/>
      <c r="H139" s="473"/>
      <c r="I139" s="473"/>
    </row>
    <row r="140" spans="1:9" s="458" customFormat="1" x14ac:dyDescent="0.2">
      <c r="A140" s="705" t="s">
        <v>333</v>
      </c>
      <c r="B140" s="705"/>
      <c r="C140" s="474" t="s">
        <v>500</v>
      </c>
      <c r="D140" s="474"/>
      <c r="E140" s="474"/>
      <c r="F140" s="474"/>
      <c r="G140" s="474"/>
      <c r="H140" s="474"/>
      <c r="I140" s="474"/>
    </row>
    <row r="141" spans="1:9" s="458" customFormat="1" ht="12" customHeight="1" x14ac:dyDescent="0.2">
      <c r="A141" s="690" t="s">
        <v>335</v>
      </c>
      <c r="B141" s="690" t="s">
        <v>336</v>
      </c>
      <c r="C141" s="690"/>
      <c r="D141" s="691" t="s">
        <v>337</v>
      </c>
      <c r="E141" s="690" t="s">
        <v>338</v>
      </c>
      <c r="F141" s="692" t="s">
        <v>339</v>
      </c>
      <c r="G141" s="690" t="s">
        <v>340</v>
      </c>
      <c r="H141" s="694" t="s">
        <v>35</v>
      </c>
      <c r="I141" s="691" t="s">
        <v>341</v>
      </c>
    </row>
    <row r="142" spans="1:9" s="458" customFormat="1" ht="35.25" customHeight="1" x14ac:dyDescent="0.2">
      <c r="A142" s="690"/>
      <c r="B142" s="690"/>
      <c r="C142" s="690"/>
      <c r="D142" s="691"/>
      <c r="E142" s="690"/>
      <c r="F142" s="693"/>
      <c r="G142" s="690"/>
      <c r="H142" s="695"/>
      <c r="I142" s="691"/>
    </row>
    <row r="143" spans="1:9" s="458" customFormat="1" x14ac:dyDescent="0.2">
      <c r="A143" s="696" t="s">
        <v>342</v>
      </c>
      <c r="B143" s="696"/>
      <c r="C143" s="696"/>
      <c r="D143" s="466"/>
      <c r="E143" s="466">
        <f>SUM(E144:E147)</f>
        <v>80568</v>
      </c>
      <c r="F143" s="466">
        <f t="shared" ref="F143:G143" si="20">SUM(F144:F147)</f>
        <v>0</v>
      </c>
      <c r="G143" s="466">
        <f t="shared" si="20"/>
        <v>80568</v>
      </c>
      <c r="H143" s="466"/>
      <c r="I143" s="514"/>
    </row>
    <row r="144" spans="1:9" s="458" customFormat="1" x14ac:dyDescent="0.2">
      <c r="A144" s="477">
        <v>1</v>
      </c>
      <c r="B144" s="699" t="s">
        <v>501</v>
      </c>
      <c r="C144" s="699"/>
      <c r="D144" s="483">
        <v>5250</v>
      </c>
      <c r="E144" s="325">
        <v>21714</v>
      </c>
      <c r="F144" s="325"/>
      <c r="G144" s="325">
        <f t="shared" ref="G144:G147" si="21">SUM(E144:F144)</f>
        <v>21714</v>
      </c>
      <c r="H144" s="325"/>
      <c r="I144" s="326" t="s">
        <v>502</v>
      </c>
    </row>
    <row r="145" spans="1:9" s="458" customFormat="1" ht="27.75" customHeight="1" x14ac:dyDescent="0.2">
      <c r="A145" s="475">
        <v>2</v>
      </c>
      <c r="B145" s="683" t="s">
        <v>503</v>
      </c>
      <c r="C145" s="684"/>
      <c r="D145" s="483">
        <v>5250</v>
      </c>
      <c r="E145" s="325">
        <v>48650</v>
      </c>
      <c r="F145" s="491"/>
      <c r="G145" s="325">
        <f t="shared" si="21"/>
        <v>48650</v>
      </c>
      <c r="H145" s="491"/>
      <c r="I145" s="337" t="s">
        <v>502</v>
      </c>
    </row>
    <row r="146" spans="1:9" s="458" customFormat="1" ht="12" customHeight="1" x14ac:dyDescent="0.2">
      <c r="A146" s="323">
        <v>3</v>
      </c>
      <c r="B146" s="699" t="s">
        <v>504</v>
      </c>
      <c r="C146" s="699"/>
      <c r="D146" s="483">
        <v>5250</v>
      </c>
      <c r="E146" s="325">
        <v>4504</v>
      </c>
      <c r="F146" s="491"/>
      <c r="G146" s="325">
        <f t="shared" si="21"/>
        <v>4504</v>
      </c>
      <c r="H146" s="491"/>
      <c r="I146" s="337" t="s">
        <v>502</v>
      </c>
    </row>
    <row r="147" spans="1:9" s="458" customFormat="1" x14ac:dyDescent="0.2">
      <c r="A147" s="477">
        <v>4</v>
      </c>
      <c r="B147" s="699" t="s">
        <v>463</v>
      </c>
      <c r="C147" s="699"/>
      <c r="D147" s="483">
        <v>2241</v>
      </c>
      <c r="E147" s="325">
        <v>5700</v>
      </c>
      <c r="F147" s="325"/>
      <c r="G147" s="325">
        <f t="shared" si="21"/>
        <v>5700</v>
      </c>
      <c r="H147" s="325"/>
      <c r="I147" s="326" t="s">
        <v>502</v>
      </c>
    </row>
    <row r="148" spans="1:9" s="458" customFormat="1" x14ac:dyDescent="0.2">
      <c r="A148" s="509"/>
      <c r="B148" s="510"/>
      <c r="C148" s="510"/>
      <c r="D148" s="511"/>
      <c r="E148" s="487"/>
      <c r="F148" s="487"/>
      <c r="G148" s="487"/>
      <c r="H148" s="487"/>
      <c r="I148" s="487"/>
    </row>
    <row r="149" spans="1:9" s="458" customFormat="1" x14ac:dyDescent="0.2">
      <c r="A149" s="704" t="s">
        <v>332</v>
      </c>
      <c r="B149" s="704"/>
      <c r="C149" s="513" t="s">
        <v>505</v>
      </c>
      <c r="D149" s="513"/>
      <c r="E149" s="513"/>
      <c r="F149" s="513"/>
      <c r="G149" s="513"/>
      <c r="H149" s="513"/>
      <c r="I149" s="513"/>
    </row>
    <row r="150" spans="1:9" s="458" customFormat="1" x14ac:dyDescent="0.2">
      <c r="A150" s="705" t="s">
        <v>333</v>
      </c>
      <c r="B150" s="705"/>
      <c r="C150" s="500" t="s">
        <v>506</v>
      </c>
      <c r="D150" s="500"/>
      <c r="E150" s="500"/>
      <c r="F150" s="500"/>
      <c r="G150" s="500"/>
      <c r="H150" s="500"/>
      <c r="I150" s="500"/>
    </row>
    <row r="151" spans="1:9" s="458" customFormat="1" ht="12" customHeight="1" x14ac:dyDescent="0.2">
      <c r="A151" s="690" t="s">
        <v>335</v>
      </c>
      <c r="B151" s="690" t="s">
        <v>336</v>
      </c>
      <c r="C151" s="690"/>
      <c r="D151" s="691" t="s">
        <v>337</v>
      </c>
      <c r="E151" s="690" t="s">
        <v>338</v>
      </c>
      <c r="F151" s="692" t="s">
        <v>339</v>
      </c>
      <c r="G151" s="690" t="s">
        <v>340</v>
      </c>
      <c r="H151" s="694" t="s">
        <v>35</v>
      </c>
      <c r="I151" s="691" t="s">
        <v>341</v>
      </c>
    </row>
    <row r="152" spans="1:9" s="458" customFormat="1" ht="34.5" customHeight="1" x14ac:dyDescent="0.2">
      <c r="A152" s="690"/>
      <c r="B152" s="690"/>
      <c r="C152" s="690"/>
      <c r="D152" s="691"/>
      <c r="E152" s="690"/>
      <c r="F152" s="693"/>
      <c r="G152" s="690"/>
      <c r="H152" s="695"/>
      <c r="I152" s="691"/>
    </row>
    <row r="153" spans="1:9" s="458" customFormat="1" x14ac:dyDescent="0.2">
      <c r="A153" s="696" t="s">
        <v>342</v>
      </c>
      <c r="B153" s="696"/>
      <c r="C153" s="696"/>
      <c r="D153" s="466"/>
      <c r="E153" s="466">
        <f>SUM(E154:E159)</f>
        <v>869741</v>
      </c>
      <c r="F153" s="466">
        <f t="shared" ref="F153:G153" si="22">SUM(F154:F159)</f>
        <v>0</v>
      </c>
      <c r="G153" s="466">
        <f t="shared" si="22"/>
        <v>869741</v>
      </c>
      <c r="H153" s="466"/>
      <c r="I153" s="507"/>
    </row>
    <row r="154" spans="1:9" s="458" customFormat="1" ht="12" customHeight="1" x14ac:dyDescent="0.2">
      <c r="A154" s="477">
        <v>1</v>
      </c>
      <c r="B154" s="699" t="s">
        <v>507</v>
      </c>
      <c r="C154" s="699"/>
      <c r="D154" s="468">
        <v>5250</v>
      </c>
      <c r="E154" s="469">
        <v>11992</v>
      </c>
      <c r="F154" s="469"/>
      <c r="G154" s="325">
        <f t="shared" ref="G154:G159" si="23">SUM(E154:F154)</f>
        <v>11992</v>
      </c>
      <c r="H154" s="469"/>
      <c r="I154" s="326" t="s">
        <v>508</v>
      </c>
    </row>
    <row r="155" spans="1:9" s="458" customFormat="1" ht="22.5" customHeight="1" x14ac:dyDescent="0.2">
      <c r="A155" s="323">
        <v>2</v>
      </c>
      <c r="B155" s="699" t="s">
        <v>509</v>
      </c>
      <c r="C155" s="699"/>
      <c r="D155" s="483">
        <v>5250</v>
      </c>
      <c r="E155" s="325">
        <v>83049</v>
      </c>
      <c r="F155" s="325"/>
      <c r="G155" s="325">
        <f t="shared" si="23"/>
        <v>83049</v>
      </c>
      <c r="H155" s="325"/>
      <c r="I155" s="339" t="s">
        <v>510</v>
      </c>
    </row>
    <row r="156" spans="1:9" s="458" customFormat="1" ht="12" customHeight="1" x14ac:dyDescent="0.2">
      <c r="A156" s="323">
        <v>3</v>
      </c>
      <c r="B156" s="699" t="s">
        <v>511</v>
      </c>
      <c r="C156" s="699"/>
      <c r="D156" s="483">
        <v>5250</v>
      </c>
      <c r="E156" s="325">
        <v>9216</v>
      </c>
      <c r="F156" s="325"/>
      <c r="G156" s="325">
        <f t="shared" si="23"/>
        <v>9216</v>
      </c>
      <c r="H156" s="325"/>
      <c r="I156" s="326" t="s">
        <v>512</v>
      </c>
    </row>
    <row r="157" spans="1:9" s="458" customFormat="1" ht="25.5" customHeight="1" x14ac:dyDescent="0.2">
      <c r="A157" s="492">
        <v>4</v>
      </c>
      <c r="B157" s="700" t="s">
        <v>513</v>
      </c>
      <c r="C157" s="700"/>
      <c r="D157" s="483">
        <v>5250</v>
      </c>
      <c r="E157" s="494">
        <v>715020</v>
      </c>
      <c r="F157" s="494"/>
      <c r="G157" s="325">
        <f t="shared" si="23"/>
        <v>715020</v>
      </c>
      <c r="H157" s="494"/>
      <c r="I157" s="495" t="s">
        <v>512</v>
      </c>
    </row>
    <row r="158" spans="1:9" s="458" customFormat="1" ht="28.5" customHeight="1" x14ac:dyDescent="0.2">
      <c r="A158" s="323">
        <v>5</v>
      </c>
      <c r="B158" s="699" t="s">
        <v>514</v>
      </c>
      <c r="C158" s="699"/>
      <c r="D158" s="483">
        <v>5240</v>
      </c>
      <c r="E158" s="325">
        <v>38365</v>
      </c>
      <c r="F158" s="325"/>
      <c r="G158" s="325">
        <f t="shared" si="23"/>
        <v>38365</v>
      </c>
      <c r="H158" s="325"/>
      <c r="I158" s="495" t="s">
        <v>515</v>
      </c>
    </row>
    <row r="159" spans="1:9" s="458" customFormat="1" ht="25.5" customHeight="1" x14ac:dyDescent="0.2">
      <c r="A159" s="533">
        <v>6</v>
      </c>
      <c r="B159" s="712" t="s">
        <v>516</v>
      </c>
      <c r="C159" s="713"/>
      <c r="D159" s="490">
        <v>5240</v>
      </c>
      <c r="E159" s="508">
        <v>12099</v>
      </c>
      <c r="F159" s="508"/>
      <c r="G159" s="325">
        <f t="shared" si="23"/>
        <v>12099</v>
      </c>
      <c r="H159" s="508"/>
      <c r="I159" s="495" t="s">
        <v>512</v>
      </c>
    </row>
    <row r="160" spans="1:9" s="458" customFormat="1" x14ac:dyDescent="0.2">
      <c r="A160" s="534"/>
      <c r="B160" s="534"/>
      <c r="C160" s="534"/>
      <c r="D160" s="535"/>
      <c r="E160" s="536"/>
      <c r="F160" s="536"/>
      <c r="G160" s="536"/>
      <c r="H160" s="536"/>
      <c r="I160" s="535"/>
    </row>
    <row r="161" spans="1:10" ht="12" customHeight="1" x14ac:dyDescent="0.2">
      <c r="A161" s="714" t="s">
        <v>517</v>
      </c>
      <c r="B161" s="714"/>
      <c r="C161" s="714"/>
      <c r="D161" s="714"/>
      <c r="E161" s="714"/>
      <c r="F161" s="714"/>
      <c r="G161" s="714"/>
      <c r="H161" s="714"/>
      <c r="I161" s="714"/>
      <c r="J161" s="714"/>
    </row>
    <row r="162" spans="1:10" x14ac:dyDescent="0.2">
      <c r="A162" s="537" t="s">
        <v>518</v>
      </c>
      <c r="B162" s="537"/>
      <c r="C162" s="538"/>
      <c r="D162" s="538"/>
      <c r="E162" s="538"/>
      <c r="F162" s="538"/>
      <c r="G162" s="538"/>
      <c r="H162" s="538"/>
      <c r="I162" s="539"/>
    </row>
    <row r="163" spans="1:10" x14ac:dyDescent="0.2">
      <c r="A163" s="537" t="s">
        <v>519</v>
      </c>
      <c r="B163" s="537"/>
      <c r="C163" s="538"/>
      <c r="D163" s="538"/>
      <c r="E163" s="538"/>
      <c r="F163" s="538"/>
      <c r="G163" s="538"/>
      <c r="H163" s="538"/>
      <c r="I163" s="539"/>
    </row>
    <row r="164" spans="1:10" x14ac:dyDescent="0.2">
      <c r="A164" s="537"/>
      <c r="B164" s="537"/>
      <c r="C164" s="538"/>
      <c r="D164" s="538"/>
      <c r="E164" s="538"/>
      <c r="F164" s="538"/>
      <c r="G164" s="538"/>
      <c r="H164" s="538"/>
      <c r="I164" s="539"/>
    </row>
    <row r="165" spans="1:10" x14ac:dyDescent="0.2">
      <c r="A165" s="537"/>
      <c r="B165" s="537"/>
      <c r="C165" s="538"/>
      <c r="D165" s="538"/>
      <c r="E165" s="538"/>
      <c r="F165" s="538"/>
      <c r="G165" s="538"/>
      <c r="H165" s="538"/>
      <c r="I165" s="539"/>
    </row>
    <row r="166" spans="1:10" s="319" customFormat="1" x14ac:dyDescent="0.25">
      <c r="A166" s="540"/>
      <c r="F166" s="338"/>
      <c r="I166" s="338"/>
    </row>
    <row r="167" spans="1:10" s="319" customFormat="1" x14ac:dyDescent="0.25">
      <c r="A167" s="540"/>
      <c r="F167" s="338"/>
      <c r="I167" s="338"/>
    </row>
    <row r="168" spans="1:10" s="319" customFormat="1" x14ac:dyDescent="0.25">
      <c r="A168" s="540"/>
      <c r="F168" s="338"/>
      <c r="I168" s="338"/>
    </row>
  </sheetData>
  <sheetProtection algorithmName="SHA-512" hashValue="ki6qtX2pnn9e7JvCsGD6pKxXeFb2MDTnanw3uK0y/YLk58AZMnKKegLvR1+GTpzeO1COW7pXFb4J451VBIXloA==" saltValue="4zpkm5tuWNEjNs/30FaMDQ==" spinCount="100000" sheet="1" objects="1" scenarios="1"/>
  <mergeCells count="227">
    <mergeCell ref="B159:C159"/>
    <mergeCell ref="A161:J161"/>
    <mergeCell ref="A153:C153"/>
    <mergeCell ref="B154:C154"/>
    <mergeCell ref="B155:C155"/>
    <mergeCell ref="B156:C156"/>
    <mergeCell ref="B157:C157"/>
    <mergeCell ref="B158:C158"/>
    <mergeCell ref="D151:D152"/>
    <mergeCell ref="E151:E152"/>
    <mergeCell ref="F151:F152"/>
    <mergeCell ref="G151:G152"/>
    <mergeCell ref="H151:H152"/>
    <mergeCell ref="I151:I152"/>
    <mergeCell ref="B146:C146"/>
    <mergeCell ref="B147:C147"/>
    <mergeCell ref="A149:B149"/>
    <mergeCell ref="A150:B150"/>
    <mergeCell ref="A151:A152"/>
    <mergeCell ref="B151:C152"/>
    <mergeCell ref="G141:G142"/>
    <mergeCell ref="H141:H142"/>
    <mergeCell ref="I141:I142"/>
    <mergeCell ref="A143:C143"/>
    <mergeCell ref="B144:C144"/>
    <mergeCell ref="B145:C145"/>
    <mergeCell ref="A140:B140"/>
    <mergeCell ref="A141:A142"/>
    <mergeCell ref="B141:C142"/>
    <mergeCell ref="D141:D142"/>
    <mergeCell ref="E141:E142"/>
    <mergeCell ref="F141:F142"/>
    <mergeCell ref="B133:C133"/>
    <mergeCell ref="B134:C134"/>
    <mergeCell ref="B135:C135"/>
    <mergeCell ref="B136:C136"/>
    <mergeCell ref="B137:C137"/>
    <mergeCell ref="A139:B139"/>
    <mergeCell ref="B128:C128"/>
    <mergeCell ref="B129:C129"/>
    <mergeCell ref="B130:C130"/>
    <mergeCell ref="A131:A132"/>
    <mergeCell ref="B131:C132"/>
    <mergeCell ref="I131:I132"/>
    <mergeCell ref="B122:C122"/>
    <mergeCell ref="B123:C123"/>
    <mergeCell ref="B124:C124"/>
    <mergeCell ref="B125:C125"/>
    <mergeCell ref="B126:C126"/>
    <mergeCell ref="B127:C127"/>
    <mergeCell ref="A116:C116"/>
    <mergeCell ref="B117:C117"/>
    <mergeCell ref="B118:C118"/>
    <mergeCell ref="B119:C119"/>
    <mergeCell ref="B120:C120"/>
    <mergeCell ref="B121:C121"/>
    <mergeCell ref="D114:D115"/>
    <mergeCell ref="E114:E115"/>
    <mergeCell ref="F114:F115"/>
    <mergeCell ref="G114:G115"/>
    <mergeCell ref="H114:H115"/>
    <mergeCell ref="I114:I115"/>
    <mergeCell ref="B109:C109"/>
    <mergeCell ref="B110:C110"/>
    <mergeCell ref="A112:B112"/>
    <mergeCell ref="A113:B113"/>
    <mergeCell ref="A114:A115"/>
    <mergeCell ref="B114:C115"/>
    <mergeCell ref="B104:C104"/>
    <mergeCell ref="A105:A106"/>
    <mergeCell ref="B105:C106"/>
    <mergeCell ref="I105:I106"/>
    <mergeCell ref="B107:C107"/>
    <mergeCell ref="B108:C108"/>
    <mergeCell ref="B98:C98"/>
    <mergeCell ref="B99:C99"/>
    <mergeCell ref="B100:C100"/>
    <mergeCell ref="B101:C101"/>
    <mergeCell ref="B102:C102"/>
    <mergeCell ref="B103:C103"/>
    <mergeCell ref="E95:E96"/>
    <mergeCell ref="F95:F96"/>
    <mergeCell ref="G95:G96"/>
    <mergeCell ref="H95:H96"/>
    <mergeCell ref="I95:I96"/>
    <mergeCell ref="A97:C97"/>
    <mergeCell ref="B91:C91"/>
    <mergeCell ref="A93:B93"/>
    <mergeCell ref="A94:B94"/>
    <mergeCell ref="A95:A96"/>
    <mergeCell ref="B95:C96"/>
    <mergeCell ref="D95:D96"/>
    <mergeCell ref="F87:F88"/>
    <mergeCell ref="G87:G88"/>
    <mergeCell ref="H87:H88"/>
    <mergeCell ref="I87:I88"/>
    <mergeCell ref="A89:C89"/>
    <mergeCell ref="B90:C90"/>
    <mergeCell ref="A85:B85"/>
    <mergeCell ref="A86:B86"/>
    <mergeCell ref="A87:A88"/>
    <mergeCell ref="B87:C88"/>
    <mergeCell ref="D87:D88"/>
    <mergeCell ref="E87:E88"/>
    <mergeCell ref="G79:G80"/>
    <mergeCell ref="H79:H80"/>
    <mergeCell ref="I79:I80"/>
    <mergeCell ref="A81:C81"/>
    <mergeCell ref="B82:C82"/>
    <mergeCell ref="B83:C83"/>
    <mergeCell ref="A74:A75"/>
    <mergeCell ref="B74:C75"/>
    <mergeCell ref="I74:I75"/>
    <mergeCell ref="A77:B77"/>
    <mergeCell ref="A78:B78"/>
    <mergeCell ref="A79:A80"/>
    <mergeCell ref="B79:C80"/>
    <mergeCell ref="D79:D80"/>
    <mergeCell ref="E79:E80"/>
    <mergeCell ref="F79:F80"/>
    <mergeCell ref="E71:E72"/>
    <mergeCell ref="F71:F72"/>
    <mergeCell ref="G71:G72"/>
    <mergeCell ref="H71:H72"/>
    <mergeCell ref="I71:I72"/>
    <mergeCell ref="A73:C73"/>
    <mergeCell ref="B67:C67"/>
    <mergeCell ref="A69:B69"/>
    <mergeCell ref="A70:B70"/>
    <mergeCell ref="A71:A72"/>
    <mergeCell ref="B71:C72"/>
    <mergeCell ref="D71:D72"/>
    <mergeCell ref="B61:C61"/>
    <mergeCell ref="B62:C62"/>
    <mergeCell ref="B63:C63"/>
    <mergeCell ref="B64:C64"/>
    <mergeCell ref="B65:C65"/>
    <mergeCell ref="B66:C66"/>
    <mergeCell ref="I54:I55"/>
    <mergeCell ref="A56:C56"/>
    <mergeCell ref="B57:C57"/>
    <mergeCell ref="B58:C58"/>
    <mergeCell ref="B59:C59"/>
    <mergeCell ref="B60:C60"/>
    <mergeCell ref="A52:B52"/>
    <mergeCell ref="C52:I52"/>
    <mergeCell ref="A53:B53"/>
    <mergeCell ref="A54:A55"/>
    <mergeCell ref="B54:C55"/>
    <mergeCell ref="D54:D55"/>
    <mergeCell ref="E54:E55"/>
    <mergeCell ref="F54:F55"/>
    <mergeCell ref="G54:G55"/>
    <mergeCell ref="H54:H55"/>
    <mergeCell ref="B45:C45"/>
    <mergeCell ref="B46:C46"/>
    <mergeCell ref="B47:C47"/>
    <mergeCell ref="B48:C48"/>
    <mergeCell ref="B49:C49"/>
    <mergeCell ref="B50:C50"/>
    <mergeCell ref="A40:A41"/>
    <mergeCell ref="B40:C41"/>
    <mergeCell ref="I40:I41"/>
    <mergeCell ref="B42:C42"/>
    <mergeCell ref="B43:C43"/>
    <mergeCell ref="B44:C44"/>
    <mergeCell ref="G34:G35"/>
    <mergeCell ref="H34:H35"/>
    <mergeCell ref="I34:I35"/>
    <mergeCell ref="A36:C36"/>
    <mergeCell ref="B37:C37"/>
    <mergeCell ref="A38:A39"/>
    <mergeCell ref="B38:C39"/>
    <mergeCell ref="I38:I39"/>
    <mergeCell ref="A33:B33"/>
    <mergeCell ref="A34:A35"/>
    <mergeCell ref="B34:C35"/>
    <mergeCell ref="D34:D35"/>
    <mergeCell ref="E34:E35"/>
    <mergeCell ref="F34:F35"/>
    <mergeCell ref="G27:G28"/>
    <mergeCell ref="H27:H28"/>
    <mergeCell ref="I27:I28"/>
    <mergeCell ref="A29:C29"/>
    <mergeCell ref="B30:C30"/>
    <mergeCell ref="A32:B32"/>
    <mergeCell ref="A26:B26"/>
    <mergeCell ref="A27:A28"/>
    <mergeCell ref="B27:C28"/>
    <mergeCell ref="D27:D28"/>
    <mergeCell ref="E27:E28"/>
    <mergeCell ref="F27:F28"/>
    <mergeCell ref="H19:H20"/>
    <mergeCell ref="I19:I20"/>
    <mergeCell ref="A21:C21"/>
    <mergeCell ref="B22:C22"/>
    <mergeCell ref="B23:C23"/>
    <mergeCell ref="A25:B25"/>
    <mergeCell ref="A19:A20"/>
    <mergeCell ref="B19:C20"/>
    <mergeCell ref="D19:D20"/>
    <mergeCell ref="E19:E20"/>
    <mergeCell ref="F19:F20"/>
    <mergeCell ref="G19:G20"/>
    <mergeCell ref="A17:B17"/>
    <mergeCell ref="A18:B18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A3:B3"/>
    <mergeCell ref="A4:B4"/>
    <mergeCell ref="A5:I5"/>
    <mergeCell ref="A7:B7"/>
    <mergeCell ref="C7:I7"/>
    <mergeCell ref="A8:B8"/>
    <mergeCell ref="C8:I8"/>
    <mergeCell ref="A12:C12"/>
    <mergeCell ref="A13:A15"/>
    <mergeCell ref="B13:C15"/>
    <mergeCell ref="I13:I15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129.pielikums Jūrmalas pilsētas domes
2018.gada 16.februāra saistošajiem noteikumiem Nr.9
(protokols Nr.3, 1.punkts)
 </firstHeader>
    <firstFooter>&amp;L&amp;9&amp;D; &amp;T&amp;R&amp;9&amp;P (&amp;N)</first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8"/>
  <sheetViews>
    <sheetView tabSelected="1" view="pageLayout" zoomScaleNormal="100" workbookViewId="0">
      <selection activeCell="M8" sqref="M7:M8"/>
    </sheetView>
  </sheetViews>
  <sheetFormatPr defaultRowHeight="12" outlineLevelCol="1" x14ac:dyDescent="0.25"/>
  <cols>
    <col min="1" max="1" width="3.42578125" style="317" customWidth="1"/>
    <col min="2" max="2" width="17.28515625" style="317" customWidth="1"/>
    <col min="3" max="3" width="10" style="317" customWidth="1"/>
    <col min="4" max="4" width="10.5703125" style="317" customWidth="1"/>
    <col min="5" max="5" width="12" style="317" hidden="1" customWidth="1" outlineLevel="1"/>
    <col min="6" max="6" width="11.42578125" style="317" hidden="1" customWidth="1" outlineLevel="1"/>
    <col min="7" max="7" width="13.7109375" style="317" customWidth="1" collapsed="1"/>
    <col min="8" max="8" width="26.42578125" style="317" hidden="1" customWidth="1" outlineLevel="1"/>
    <col min="9" max="9" width="22.5703125" style="317" customWidth="1" collapsed="1"/>
    <col min="10" max="255" width="9.140625" style="319"/>
    <col min="256" max="256" width="6.140625" style="319" customWidth="1"/>
    <col min="257" max="257" width="17.28515625" style="319" customWidth="1"/>
    <col min="258" max="258" width="15.28515625" style="319" customWidth="1"/>
    <col min="259" max="259" width="11.85546875" style="319" customWidth="1"/>
    <col min="260" max="260" width="11.140625" style="319" customWidth="1"/>
    <col min="261" max="261" width="10.28515625" style="319" customWidth="1"/>
    <col min="262" max="262" width="10.5703125" style="319" customWidth="1"/>
    <col min="263" max="263" width="9.7109375" style="319" customWidth="1"/>
    <col min="264" max="264" width="23" style="319" customWidth="1"/>
    <col min="265" max="265" width="48.85546875" style="319" customWidth="1"/>
    <col min="266" max="511" width="9.140625" style="319"/>
    <col min="512" max="512" width="6.140625" style="319" customWidth="1"/>
    <col min="513" max="513" width="17.28515625" style="319" customWidth="1"/>
    <col min="514" max="514" width="15.28515625" style="319" customWidth="1"/>
    <col min="515" max="515" width="11.85546875" style="319" customWidth="1"/>
    <col min="516" max="516" width="11.140625" style="319" customWidth="1"/>
    <col min="517" max="517" width="10.28515625" style="319" customWidth="1"/>
    <col min="518" max="518" width="10.5703125" style="319" customWidth="1"/>
    <col min="519" max="519" width="9.7109375" style="319" customWidth="1"/>
    <col min="520" max="520" width="23" style="319" customWidth="1"/>
    <col min="521" max="521" width="48.85546875" style="319" customWidth="1"/>
    <col min="522" max="767" width="9.140625" style="319"/>
    <col min="768" max="768" width="6.140625" style="319" customWidth="1"/>
    <col min="769" max="769" width="17.28515625" style="319" customWidth="1"/>
    <col min="770" max="770" width="15.28515625" style="319" customWidth="1"/>
    <col min="771" max="771" width="11.85546875" style="319" customWidth="1"/>
    <col min="772" max="772" width="11.140625" style="319" customWidth="1"/>
    <col min="773" max="773" width="10.28515625" style="319" customWidth="1"/>
    <col min="774" max="774" width="10.5703125" style="319" customWidth="1"/>
    <col min="775" max="775" width="9.7109375" style="319" customWidth="1"/>
    <col min="776" max="776" width="23" style="319" customWidth="1"/>
    <col min="777" max="777" width="48.85546875" style="319" customWidth="1"/>
    <col min="778" max="1023" width="9.140625" style="319"/>
    <col min="1024" max="1024" width="6.140625" style="319" customWidth="1"/>
    <col min="1025" max="1025" width="17.28515625" style="319" customWidth="1"/>
    <col min="1026" max="1026" width="15.28515625" style="319" customWidth="1"/>
    <col min="1027" max="1027" width="11.85546875" style="319" customWidth="1"/>
    <col min="1028" max="1028" width="11.140625" style="319" customWidth="1"/>
    <col min="1029" max="1029" width="10.28515625" style="319" customWidth="1"/>
    <col min="1030" max="1030" width="10.5703125" style="319" customWidth="1"/>
    <col min="1031" max="1031" width="9.7109375" style="319" customWidth="1"/>
    <col min="1032" max="1032" width="23" style="319" customWidth="1"/>
    <col min="1033" max="1033" width="48.85546875" style="319" customWidth="1"/>
    <col min="1034" max="1279" width="9.140625" style="319"/>
    <col min="1280" max="1280" width="6.140625" style="319" customWidth="1"/>
    <col min="1281" max="1281" width="17.28515625" style="319" customWidth="1"/>
    <col min="1282" max="1282" width="15.28515625" style="319" customWidth="1"/>
    <col min="1283" max="1283" width="11.85546875" style="319" customWidth="1"/>
    <col min="1284" max="1284" width="11.140625" style="319" customWidth="1"/>
    <col min="1285" max="1285" width="10.28515625" style="319" customWidth="1"/>
    <col min="1286" max="1286" width="10.5703125" style="319" customWidth="1"/>
    <col min="1287" max="1287" width="9.7109375" style="319" customWidth="1"/>
    <col min="1288" max="1288" width="23" style="319" customWidth="1"/>
    <col min="1289" max="1289" width="48.85546875" style="319" customWidth="1"/>
    <col min="1290" max="1535" width="9.140625" style="319"/>
    <col min="1536" max="1536" width="6.140625" style="319" customWidth="1"/>
    <col min="1537" max="1537" width="17.28515625" style="319" customWidth="1"/>
    <col min="1538" max="1538" width="15.28515625" style="319" customWidth="1"/>
    <col min="1539" max="1539" width="11.85546875" style="319" customWidth="1"/>
    <col min="1540" max="1540" width="11.140625" style="319" customWidth="1"/>
    <col min="1541" max="1541" width="10.28515625" style="319" customWidth="1"/>
    <col min="1542" max="1542" width="10.5703125" style="319" customWidth="1"/>
    <col min="1543" max="1543" width="9.7109375" style="319" customWidth="1"/>
    <col min="1544" max="1544" width="23" style="319" customWidth="1"/>
    <col min="1545" max="1545" width="48.85546875" style="319" customWidth="1"/>
    <col min="1546" max="1791" width="9.140625" style="319"/>
    <col min="1792" max="1792" width="6.140625" style="319" customWidth="1"/>
    <col min="1793" max="1793" width="17.28515625" style="319" customWidth="1"/>
    <col min="1794" max="1794" width="15.28515625" style="319" customWidth="1"/>
    <col min="1795" max="1795" width="11.85546875" style="319" customWidth="1"/>
    <col min="1796" max="1796" width="11.140625" style="319" customWidth="1"/>
    <col min="1797" max="1797" width="10.28515625" style="319" customWidth="1"/>
    <col min="1798" max="1798" width="10.5703125" style="319" customWidth="1"/>
    <col min="1799" max="1799" width="9.7109375" style="319" customWidth="1"/>
    <col min="1800" max="1800" width="23" style="319" customWidth="1"/>
    <col min="1801" max="1801" width="48.85546875" style="319" customWidth="1"/>
    <col min="1802" max="2047" width="9.140625" style="319"/>
    <col min="2048" max="2048" width="6.140625" style="319" customWidth="1"/>
    <col min="2049" max="2049" width="17.28515625" style="319" customWidth="1"/>
    <col min="2050" max="2050" width="15.28515625" style="319" customWidth="1"/>
    <col min="2051" max="2051" width="11.85546875" style="319" customWidth="1"/>
    <col min="2052" max="2052" width="11.140625" style="319" customWidth="1"/>
    <col min="2053" max="2053" width="10.28515625" style="319" customWidth="1"/>
    <col min="2054" max="2054" width="10.5703125" style="319" customWidth="1"/>
    <col min="2055" max="2055" width="9.7109375" style="319" customWidth="1"/>
    <col min="2056" max="2056" width="23" style="319" customWidth="1"/>
    <col min="2057" max="2057" width="48.85546875" style="319" customWidth="1"/>
    <col min="2058" max="2303" width="9.140625" style="319"/>
    <col min="2304" max="2304" width="6.140625" style="319" customWidth="1"/>
    <col min="2305" max="2305" width="17.28515625" style="319" customWidth="1"/>
    <col min="2306" max="2306" width="15.28515625" style="319" customWidth="1"/>
    <col min="2307" max="2307" width="11.85546875" style="319" customWidth="1"/>
    <col min="2308" max="2308" width="11.140625" style="319" customWidth="1"/>
    <col min="2309" max="2309" width="10.28515625" style="319" customWidth="1"/>
    <col min="2310" max="2310" width="10.5703125" style="319" customWidth="1"/>
    <col min="2311" max="2311" width="9.7109375" style="319" customWidth="1"/>
    <col min="2312" max="2312" width="23" style="319" customWidth="1"/>
    <col min="2313" max="2313" width="48.85546875" style="319" customWidth="1"/>
    <col min="2314" max="2559" width="9.140625" style="319"/>
    <col min="2560" max="2560" width="6.140625" style="319" customWidth="1"/>
    <col min="2561" max="2561" width="17.28515625" style="319" customWidth="1"/>
    <col min="2562" max="2562" width="15.28515625" style="319" customWidth="1"/>
    <col min="2563" max="2563" width="11.85546875" style="319" customWidth="1"/>
    <col min="2564" max="2564" width="11.140625" style="319" customWidth="1"/>
    <col min="2565" max="2565" width="10.28515625" style="319" customWidth="1"/>
    <col min="2566" max="2566" width="10.5703125" style="319" customWidth="1"/>
    <col min="2567" max="2567" width="9.7109375" style="319" customWidth="1"/>
    <col min="2568" max="2568" width="23" style="319" customWidth="1"/>
    <col min="2569" max="2569" width="48.85546875" style="319" customWidth="1"/>
    <col min="2570" max="2815" width="9.140625" style="319"/>
    <col min="2816" max="2816" width="6.140625" style="319" customWidth="1"/>
    <col min="2817" max="2817" width="17.28515625" style="319" customWidth="1"/>
    <col min="2818" max="2818" width="15.28515625" style="319" customWidth="1"/>
    <col min="2819" max="2819" width="11.85546875" style="319" customWidth="1"/>
    <col min="2820" max="2820" width="11.140625" style="319" customWidth="1"/>
    <col min="2821" max="2821" width="10.28515625" style="319" customWidth="1"/>
    <col min="2822" max="2822" width="10.5703125" style="319" customWidth="1"/>
    <col min="2823" max="2823" width="9.7109375" style="319" customWidth="1"/>
    <col min="2824" max="2824" width="23" style="319" customWidth="1"/>
    <col min="2825" max="2825" width="48.85546875" style="319" customWidth="1"/>
    <col min="2826" max="3071" width="9.140625" style="319"/>
    <col min="3072" max="3072" width="6.140625" style="319" customWidth="1"/>
    <col min="3073" max="3073" width="17.28515625" style="319" customWidth="1"/>
    <col min="3074" max="3074" width="15.28515625" style="319" customWidth="1"/>
    <col min="3075" max="3075" width="11.85546875" style="319" customWidth="1"/>
    <col min="3076" max="3076" width="11.140625" style="319" customWidth="1"/>
    <col min="3077" max="3077" width="10.28515625" style="319" customWidth="1"/>
    <col min="3078" max="3078" width="10.5703125" style="319" customWidth="1"/>
    <col min="3079" max="3079" width="9.7109375" style="319" customWidth="1"/>
    <col min="3080" max="3080" width="23" style="319" customWidth="1"/>
    <col min="3081" max="3081" width="48.85546875" style="319" customWidth="1"/>
    <col min="3082" max="3327" width="9.140625" style="319"/>
    <col min="3328" max="3328" width="6.140625" style="319" customWidth="1"/>
    <col min="3329" max="3329" width="17.28515625" style="319" customWidth="1"/>
    <col min="3330" max="3330" width="15.28515625" style="319" customWidth="1"/>
    <col min="3331" max="3331" width="11.85546875" style="319" customWidth="1"/>
    <col min="3332" max="3332" width="11.140625" style="319" customWidth="1"/>
    <col min="3333" max="3333" width="10.28515625" style="319" customWidth="1"/>
    <col min="3334" max="3334" width="10.5703125" style="319" customWidth="1"/>
    <col min="3335" max="3335" width="9.7109375" style="319" customWidth="1"/>
    <col min="3336" max="3336" width="23" style="319" customWidth="1"/>
    <col min="3337" max="3337" width="48.85546875" style="319" customWidth="1"/>
    <col min="3338" max="3583" width="9.140625" style="319"/>
    <col min="3584" max="3584" width="6.140625" style="319" customWidth="1"/>
    <col min="3585" max="3585" width="17.28515625" style="319" customWidth="1"/>
    <col min="3586" max="3586" width="15.28515625" style="319" customWidth="1"/>
    <col min="3587" max="3587" width="11.85546875" style="319" customWidth="1"/>
    <col min="3588" max="3588" width="11.140625" style="319" customWidth="1"/>
    <col min="3589" max="3589" width="10.28515625" style="319" customWidth="1"/>
    <col min="3590" max="3590" width="10.5703125" style="319" customWidth="1"/>
    <col min="3591" max="3591" width="9.7109375" style="319" customWidth="1"/>
    <col min="3592" max="3592" width="23" style="319" customWidth="1"/>
    <col min="3593" max="3593" width="48.85546875" style="319" customWidth="1"/>
    <col min="3594" max="3839" width="9.140625" style="319"/>
    <col min="3840" max="3840" width="6.140625" style="319" customWidth="1"/>
    <col min="3841" max="3841" width="17.28515625" style="319" customWidth="1"/>
    <col min="3842" max="3842" width="15.28515625" style="319" customWidth="1"/>
    <col min="3843" max="3843" width="11.85546875" style="319" customWidth="1"/>
    <col min="3844" max="3844" width="11.140625" style="319" customWidth="1"/>
    <col min="3845" max="3845" width="10.28515625" style="319" customWidth="1"/>
    <col min="3846" max="3846" width="10.5703125" style="319" customWidth="1"/>
    <col min="3847" max="3847" width="9.7109375" style="319" customWidth="1"/>
    <col min="3848" max="3848" width="23" style="319" customWidth="1"/>
    <col min="3849" max="3849" width="48.85546875" style="319" customWidth="1"/>
    <col min="3850" max="4095" width="9.140625" style="319"/>
    <col min="4096" max="4096" width="6.140625" style="319" customWidth="1"/>
    <col min="4097" max="4097" width="17.28515625" style="319" customWidth="1"/>
    <col min="4098" max="4098" width="15.28515625" style="319" customWidth="1"/>
    <col min="4099" max="4099" width="11.85546875" style="319" customWidth="1"/>
    <col min="4100" max="4100" width="11.140625" style="319" customWidth="1"/>
    <col min="4101" max="4101" width="10.28515625" style="319" customWidth="1"/>
    <col min="4102" max="4102" width="10.5703125" style="319" customWidth="1"/>
    <col min="4103" max="4103" width="9.7109375" style="319" customWidth="1"/>
    <col min="4104" max="4104" width="23" style="319" customWidth="1"/>
    <col min="4105" max="4105" width="48.85546875" style="319" customWidth="1"/>
    <col min="4106" max="4351" width="9.140625" style="319"/>
    <col min="4352" max="4352" width="6.140625" style="319" customWidth="1"/>
    <col min="4353" max="4353" width="17.28515625" style="319" customWidth="1"/>
    <col min="4354" max="4354" width="15.28515625" style="319" customWidth="1"/>
    <col min="4355" max="4355" width="11.85546875" style="319" customWidth="1"/>
    <col min="4356" max="4356" width="11.140625" style="319" customWidth="1"/>
    <col min="4357" max="4357" width="10.28515625" style="319" customWidth="1"/>
    <col min="4358" max="4358" width="10.5703125" style="319" customWidth="1"/>
    <col min="4359" max="4359" width="9.7109375" style="319" customWidth="1"/>
    <col min="4360" max="4360" width="23" style="319" customWidth="1"/>
    <col min="4361" max="4361" width="48.85546875" style="319" customWidth="1"/>
    <col min="4362" max="4607" width="9.140625" style="319"/>
    <col min="4608" max="4608" width="6.140625" style="319" customWidth="1"/>
    <col min="4609" max="4609" width="17.28515625" style="319" customWidth="1"/>
    <col min="4610" max="4610" width="15.28515625" style="319" customWidth="1"/>
    <col min="4611" max="4611" width="11.85546875" style="319" customWidth="1"/>
    <col min="4612" max="4612" width="11.140625" style="319" customWidth="1"/>
    <col min="4613" max="4613" width="10.28515625" style="319" customWidth="1"/>
    <col min="4614" max="4614" width="10.5703125" style="319" customWidth="1"/>
    <col min="4615" max="4615" width="9.7109375" style="319" customWidth="1"/>
    <col min="4616" max="4616" width="23" style="319" customWidth="1"/>
    <col min="4617" max="4617" width="48.85546875" style="319" customWidth="1"/>
    <col min="4618" max="4863" width="9.140625" style="319"/>
    <col min="4864" max="4864" width="6.140625" style="319" customWidth="1"/>
    <col min="4865" max="4865" width="17.28515625" style="319" customWidth="1"/>
    <col min="4866" max="4866" width="15.28515625" style="319" customWidth="1"/>
    <col min="4867" max="4867" width="11.85546875" style="319" customWidth="1"/>
    <col min="4868" max="4868" width="11.140625" style="319" customWidth="1"/>
    <col min="4869" max="4869" width="10.28515625" style="319" customWidth="1"/>
    <col min="4870" max="4870" width="10.5703125" style="319" customWidth="1"/>
    <col min="4871" max="4871" width="9.7109375" style="319" customWidth="1"/>
    <col min="4872" max="4872" width="23" style="319" customWidth="1"/>
    <col min="4873" max="4873" width="48.85546875" style="319" customWidth="1"/>
    <col min="4874" max="5119" width="9.140625" style="319"/>
    <col min="5120" max="5120" width="6.140625" style="319" customWidth="1"/>
    <col min="5121" max="5121" width="17.28515625" style="319" customWidth="1"/>
    <col min="5122" max="5122" width="15.28515625" style="319" customWidth="1"/>
    <col min="5123" max="5123" width="11.85546875" style="319" customWidth="1"/>
    <col min="5124" max="5124" width="11.140625" style="319" customWidth="1"/>
    <col min="5125" max="5125" width="10.28515625" style="319" customWidth="1"/>
    <col min="5126" max="5126" width="10.5703125" style="319" customWidth="1"/>
    <col min="5127" max="5127" width="9.7109375" style="319" customWidth="1"/>
    <col min="5128" max="5128" width="23" style="319" customWidth="1"/>
    <col min="5129" max="5129" width="48.85546875" style="319" customWidth="1"/>
    <col min="5130" max="5375" width="9.140625" style="319"/>
    <col min="5376" max="5376" width="6.140625" style="319" customWidth="1"/>
    <col min="5377" max="5377" width="17.28515625" style="319" customWidth="1"/>
    <col min="5378" max="5378" width="15.28515625" style="319" customWidth="1"/>
    <col min="5379" max="5379" width="11.85546875" style="319" customWidth="1"/>
    <col min="5380" max="5380" width="11.140625" style="319" customWidth="1"/>
    <col min="5381" max="5381" width="10.28515625" style="319" customWidth="1"/>
    <col min="5382" max="5382" width="10.5703125" style="319" customWidth="1"/>
    <col min="5383" max="5383" width="9.7109375" style="319" customWidth="1"/>
    <col min="5384" max="5384" width="23" style="319" customWidth="1"/>
    <col min="5385" max="5385" width="48.85546875" style="319" customWidth="1"/>
    <col min="5386" max="5631" width="9.140625" style="319"/>
    <col min="5632" max="5632" width="6.140625" style="319" customWidth="1"/>
    <col min="5633" max="5633" width="17.28515625" style="319" customWidth="1"/>
    <col min="5634" max="5634" width="15.28515625" style="319" customWidth="1"/>
    <col min="5635" max="5635" width="11.85546875" style="319" customWidth="1"/>
    <col min="5636" max="5636" width="11.140625" style="319" customWidth="1"/>
    <col min="5637" max="5637" width="10.28515625" style="319" customWidth="1"/>
    <col min="5638" max="5638" width="10.5703125" style="319" customWidth="1"/>
    <col min="5639" max="5639" width="9.7109375" style="319" customWidth="1"/>
    <col min="5640" max="5640" width="23" style="319" customWidth="1"/>
    <col min="5641" max="5641" width="48.85546875" style="319" customWidth="1"/>
    <col min="5642" max="5887" width="9.140625" style="319"/>
    <col min="5888" max="5888" width="6.140625" style="319" customWidth="1"/>
    <col min="5889" max="5889" width="17.28515625" style="319" customWidth="1"/>
    <col min="5890" max="5890" width="15.28515625" style="319" customWidth="1"/>
    <col min="5891" max="5891" width="11.85546875" style="319" customWidth="1"/>
    <col min="5892" max="5892" width="11.140625" style="319" customWidth="1"/>
    <col min="5893" max="5893" width="10.28515625" style="319" customWidth="1"/>
    <col min="5894" max="5894" width="10.5703125" style="319" customWidth="1"/>
    <col min="5895" max="5895" width="9.7109375" style="319" customWidth="1"/>
    <col min="5896" max="5896" width="23" style="319" customWidth="1"/>
    <col min="5897" max="5897" width="48.85546875" style="319" customWidth="1"/>
    <col min="5898" max="6143" width="9.140625" style="319"/>
    <col min="6144" max="6144" width="6.140625" style="319" customWidth="1"/>
    <col min="6145" max="6145" width="17.28515625" style="319" customWidth="1"/>
    <col min="6146" max="6146" width="15.28515625" style="319" customWidth="1"/>
    <col min="6147" max="6147" width="11.85546875" style="319" customWidth="1"/>
    <col min="6148" max="6148" width="11.140625" style="319" customWidth="1"/>
    <col min="6149" max="6149" width="10.28515625" style="319" customWidth="1"/>
    <col min="6150" max="6150" width="10.5703125" style="319" customWidth="1"/>
    <col min="6151" max="6151" width="9.7109375" style="319" customWidth="1"/>
    <col min="6152" max="6152" width="23" style="319" customWidth="1"/>
    <col min="6153" max="6153" width="48.85546875" style="319" customWidth="1"/>
    <col min="6154" max="6399" width="9.140625" style="319"/>
    <col min="6400" max="6400" width="6.140625" style="319" customWidth="1"/>
    <col min="6401" max="6401" width="17.28515625" style="319" customWidth="1"/>
    <col min="6402" max="6402" width="15.28515625" style="319" customWidth="1"/>
    <col min="6403" max="6403" width="11.85546875" style="319" customWidth="1"/>
    <col min="6404" max="6404" width="11.140625" style="319" customWidth="1"/>
    <col min="6405" max="6405" width="10.28515625" style="319" customWidth="1"/>
    <col min="6406" max="6406" width="10.5703125" style="319" customWidth="1"/>
    <col min="6407" max="6407" width="9.7109375" style="319" customWidth="1"/>
    <col min="6408" max="6408" width="23" style="319" customWidth="1"/>
    <col min="6409" max="6409" width="48.85546875" style="319" customWidth="1"/>
    <col min="6410" max="6655" width="9.140625" style="319"/>
    <col min="6656" max="6656" width="6.140625" style="319" customWidth="1"/>
    <col min="6657" max="6657" width="17.28515625" style="319" customWidth="1"/>
    <col min="6658" max="6658" width="15.28515625" style="319" customWidth="1"/>
    <col min="6659" max="6659" width="11.85546875" style="319" customWidth="1"/>
    <col min="6660" max="6660" width="11.140625" style="319" customWidth="1"/>
    <col min="6661" max="6661" width="10.28515625" style="319" customWidth="1"/>
    <col min="6662" max="6662" width="10.5703125" style="319" customWidth="1"/>
    <col min="6663" max="6663" width="9.7109375" style="319" customWidth="1"/>
    <col min="6664" max="6664" width="23" style="319" customWidth="1"/>
    <col min="6665" max="6665" width="48.85546875" style="319" customWidth="1"/>
    <col min="6666" max="6911" width="9.140625" style="319"/>
    <col min="6912" max="6912" width="6.140625" style="319" customWidth="1"/>
    <col min="6913" max="6913" width="17.28515625" style="319" customWidth="1"/>
    <col min="6914" max="6914" width="15.28515625" style="319" customWidth="1"/>
    <col min="6915" max="6915" width="11.85546875" style="319" customWidth="1"/>
    <col min="6916" max="6916" width="11.140625" style="319" customWidth="1"/>
    <col min="6917" max="6917" width="10.28515625" style="319" customWidth="1"/>
    <col min="6918" max="6918" width="10.5703125" style="319" customWidth="1"/>
    <col min="6919" max="6919" width="9.7109375" style="319" customWidth="1"/>
    <col min="6920" max="6920" width="23" style="319" customWidth="1"/>
    <col min="6921" max="6921" width="48.85546875" style="319" customWidth="1"/>
    <col min="6922" max="7167" width="9.140625" style="319"/>
    <col min="7168" max="7168" width="6.140625" style="319" customWidth="1"/>
    <col min="7169" max="7169" width="17.28515625" style="319" customWidth="1"/>
    <col min="7170" max="7170" width="15.28515625" style="319" customWidth="1"/>
    <col min="7171" max="7171" width="11.85546875" style="319" customWidth="1"/>
    <col min="7172" max="7172" width="11.140625" style="319" customWidth="1"/>
    <col min="7173" max="7173" width="10.28515625" style="319" customWidth="1"/>
    <col min="7174" max="7174" width="10.5703125" style="319" customWidth="1"/>
    <col min="7175" max="7175" width="9.7109375" style="319" customWidth="1"/>
    <col min="7176" max="7176" width="23" style="319" customWidth="1"/>
    <col min="7177" max="7177" width="48.85546875" style="319" customWidth="1"/>
    <col min="7178" max="7423" width="9.140625" style="319"/>
    <col min="7424" max="7424" width="6.140625" style="319" customWidth="1"/>
    <col min="7425" max="7425" width="17.28515625" style="319" customWidth="1"/>
    <col min="7426" max="7426" width="15.28515625" style="319" customWidth="1"/>
    <col min="7427" max="7427" width="11.85546875" style="319" customWidth="1"/>
    <col min="7428" max="7428" width="11.140625" style="319" customWidth="1"/>
    <col min="7429" max="7429" width="10.28515625" style="319" customWidth="1"/>
    <col min="7430" max="7430" width="10.5703125" style="319" customWidth="1"/>
    <col min="7431" max="7431" width="9.7109375" style="319" customWidth="1"/>
    <col min="7432" max="7432" width="23" style="319" customWidth="1"/>
    <col min="7433" max="7433" width="48.85546875" style="319" customWidth="1"/>
    <col min="7434" max="7679" width="9.140625" style="319"/>
    <col min="7680" max="7680" width="6.140625" style="319" customWidth="1"/>
    <col min="7681" max="7681" width="17.28515625" style="319" customWidth="1"/>
    <col min="7682" max="7682" width="15.28515625" style="319" customWidth="1"/>
    <col min="7683" max="7683" width="11.85546875" style="319" customWidth="1"/>
    <col min="7684" max="7684" width="11.140625" style="319" customWidth="1"/>
    <col min="7685" max="7685" width="10.28515625" style="319" customWidth="1"/>
    <col min="7686" max="7686" width="10.5703125" style="319" customWidth="1"/>
    <col min="7687" max="7687" width="9.7109375" style="319" customWidth="1"/>
    <col min="7688" max="7688" width="23" style="319" customWidth="1"/>
    <col min="7689" max="7689" width="48.85546875" style="319" customWidth="1"/>
    <col min="7690" max="7935" width="9.140625" style="319"/>
    <col min="7936" max="7936" width="6.140625" style="319" customWidth="1"/>
    <col min="7937" max="7937" width="17.28515625" style="319" customWidth="1"/>
    <col min="7938" max="7938" width="15.28515625" style="319" customWidth="1"/>
    <col min="7939" max="7939" width="11.85546875" style="319" customWidth="1"/>
    <col min="7940" max="7940" width="11.140625" style="319" customWidth="1"/>
    <col min="7941" max="7941" width="10.28515625" style="319" customWidth="1"/>
    <col min="7942" max="7942" width="10.5703125" style="319" customWidth="1"/>
    <col min="7943" max="7943" width="9.7109375" style="319" customWidth="1"/>
    <col min="7944" max="7944" width="23" style="319" customWidth="1"/>
    <col min="7945" max="7945" width="48.85546875" style="319" customWidth="1"/>
    <col min="7946" max="8191" width="9.140625" style="319"/>
    <col min="8192" max="8192" width="6.140625" style="319" customWidth="1"/>
    <col min="8193" max="8193" width="17.28515625" style="319" customWidth="1"/>
    <col min="8194" max="8194" width="15.28515625" style="319" customWidth="1"/>
    <col min="8195" max="8195" width="11.85546875" style="319" customWidth="1"/>
    <col min="8196" max="8196" width="11.140625" style="319" customWidth="1"/>
    <col min="8197" max="8197" width="10.28515625" style="319" customWidth="1"/>
    <col min="8198" max="8198" width="10.5703125" style="319" customWidth="1"/>
    <col min="8199" max="8199" width="9.7109375" style="319" customWidth="1"/>
    <col min="8200" max="8200" width="23" style="319" customWidth="1"/>
    <col min="8201" max="8201" width="48.85546875" style="319" customWidth="1"/>
    <col min="8202" max="8447" width="9.140625" style="319"/>
    <col min="8448" max="8448" width="6.140625" style="319" customWidth="1"/>
    <col min="8449" max="8449" width="17.28515625" style="319" customWidth="1"/>
    <col min="8450" max="8450" width="15.28515625" style="319" customWidth="1"/>
    <col min="8451" max="8451" width="11.85546875" style="319" customWidth="1"/>
    <col min="8452" max="8452" width="11.140625" style="319" customWidth="1"/>
    <col min="8453" max="8453" width="10.28515625" style="319" customWidth="1"/>
    <col min="8454" max="8454" width="10.5703125" style="319" customWidth="1"/>
    <col min="8455" max="8455" width="9.7109375" style="319" customWidth="1"/>
    <col min="8456" max="8456" width="23" style="319" customWidth="1"/>
    <col min="8457" max="8457" width="48.85546875" style="319" customWidth="1"/>
    <col min="8458" max="8703" width="9.140625" style="319"/>
    <col min="8704" max="8704" width="6.140625" style="319" customWidth="1"/>
    <col min="8705" max="8705" width="17.28515625" style="319" customWidth="1"/>
    <col min="8706" max="8706" width="15.28515625" style="319" customWidth="1"/>
    <col min="8707" max="8707" width="11.85546875" style="319" customWidth="1"/>
    <col min="8708" max="8708" width="11.140625" style="319" customWidth="1"/>
    <col min="8709" max="8709" width="10.28515625" style="319" customWidth="1"/>
    <col min="8710" max="8710" width="10.5703125" style="319" customWidth="1"/>
    <col min="8711" max="8711" width="9.7109375" style="319" customWidth="1"/>
    <col min="8712" max="8712" width="23" style="319" customWidth="1"/>
    <col min="8713" max="8713" width="48.85546875" style="319" customWidth="1"/>
    <col min="8714" max="8959" width="9.140625" style="319"/>
    <col min="8960" max="8960" width="6.140625" style="319" customWidth="1"/>
    <col min="8961" max="8961" width="17.28515625" style="319" customWidth="1"/>
    <col min="8962" max="8962" width="15.28515625" style="319" customWidth="1"/>
    <col min="8963" max="8963" width="11.85546875" style="319" customWidth="1"/>
    <col min="8964" max="8964" width="11.140625" style="319" customWidth="1"/>
    <col min="8965" max="8965" width="10.28515625" style="319" customWidth="1"/>
    <col min="8966" max="8966" width="10.5703125" style="319" customWidth="1"/>
    <col min="8967" max="8967" width="9.7109375" style="319" customWidth="1"/>
    <col min="8968" max="8968" width="23" style="319" customWidth="1"/>
    <col min="8969" max="8969" width="48.85546875" style="319" customWidth="1"/>
    <col min="8970" max="9215" width="9.140625" style="319"/>
    <col min="9216" max="9216" width="6.140625" style="319" customWidth="1"/>
    <col min="9217" max="9217" width="17.28515625" style="319" customWidth="1"/>
    <col min="9218" max="9218" width="15.28515625" style="319" customWidth="1"/>
    <col min="9219" max="9219" width="11.85546875" style="319" customWidth="1"/>
    <col min="9220" max="9220" width="11.140625" style="319" customWidth="1"/>
    <col min="9221" max="9221" width="10.28515625" style="319" customWidth="1"/>
    <col min="9222" max="9222" width="10.5703125" style="319" customWidth="1"/>
    <col min="9223" max="9223" width="9.7109375" style="319" customWidth="1"/>
    <col min="9224" max="9224" width="23" style="319" customWidth="1"/>
    <col min="9225" max="9225" width="48.85546875" style="319" customWidth="1"/>
    <col min="9226" max="9471" width="9.140625" style="319"/>
    <col min="9472" max="9472" width="6.140625" style="319" customWidth="1"/>
    <col min="9473" max="9473" width="17.28515625" style="319" customWidth="1"/>
    <col min="9474" max="9474" width="15.28515625" style="319" customWidth="1"/>
    <col min="9475" max="9475" width="11.85546875" style="319" customWidth="1"/>
    <col min="9476" max="9476" width="11.140625" style="319" customWidth="1"/>
    <col min="9477" max="9477" width="10.28515625" style="319" customWidth="1"/>
    <col min="9478" max="9478" width="10.5703125" style="319" customWidth="1"/>
    <col min="9479" max="9479" width="9.7109375" style="319" customWidth="1"/>
    <col min="9480" max="9480" width="23" style="319" customWidth="1"/>
    <col min="9481" max="9481" width="48.85546875" style="319" customWidth="1"/>
    <col min="9482" max="9727" width="9.140625" style="319"/>
    <col min="9728" max="9728" width="6.140625" style="319" customWidth="1"/>
    <col min="9729" max="9729" width="17.28515625" style="319" customWidth="1"/>
    <col min="9730" max="9730" width="15.28515625" style="319" customWidth="1"/>
    <col min="9731" max="9731" width="11.85546875" style="319" customWidth="1"/>
    <col min="9732" max="9732" width="11.140625" style="319" customWidth="1"/>
    <col min="9733" max="9733" width="10.28515625" style="319" customWidth="1"/>
    <col min="9734" max="9734" width="10.5703125" style="319" customWidth="1"/>
    <col min="9735" max="9735" width="9.7109375" style="319" customWidth="1"/>
    <col min="9736" max="9736" width="23" style="319" customWidth="1"/>
    <col min="9737" max="9737" width="48.85546875" style="319" customWidth="1"/>
    <col min="9738" max="9983" width="9.140625" style="319"/>
    <col min="9984" max="9984" width="6.140625" style="319" customWidth="1"/>
    <col min="9985" max="9985" width="17.28515625" style="319" customWidth="1"/>
    <col min="9986" max="9986" width="15.28515625" style="319" customWidth="1"/>
    <col min="9987" max="9987" width="11.85546875" style="319" customWidth="1"/>
    <col min="9988" max="9988" width="11.140625" style="319" customWidth="1"/>
    <col min="9989" max="9989" width="10.28515625" style="319" customWidth="1"/>
    <col min="9990" max="9990" width="10.5703125" style="319" customWidth="1"/>
    <col min="9991" max="9991" width="9.7109375" style="319" customWidth="1"/>
    <col min="9992" max="9992" width="23" style="319" customWidth="1"/>
    <col min="9993" max="9993" width="48.85546875" style="319" customWidth="1"/>
    <col min="9994" max="10239" width="9.140625" style="319"/>
    <col min="10240" max="10240" width="6.140625" style="319" customWidth="1"/>
    <col min="10241" max="10241" width="17.28515625" style="319" customWidth="1"/>
    <col min="10242" max="10242" width="15.28515625" style="319" customWidth="1"/>
    <col min="10243" max="10243" width="11.85546875" style="319" customWidth="1"/>
    <col min="10244" max="10244" width="11.140625" style="319" customWidth="1"/>
    <col min="10245" max="10245" width="10.28515625" style="319" customWidth="1"/>
    <col min="10246" max="10246" width="10.5703125" style="319" customWidth="1"/>
    <col min="10247" max="10247" width="9.7109375" style="319" customWidth="1"/>
    <col min="10248" max="10248" width="23" style="319" customWidth="1"/>
    <col min="10249" max="10249" width="48.85546875" style="319" customWidth="1"/>
    <col min="10250" max="10495" width="9.140625" style="319"/>
    <col min="10496" max="10496" width="6.140625" style="319" customWidth="1"/>
    <col min="10497" max="10497" width="17.28515625" style="319" customWidth="1"/>
    <col min="10498" max="10498" width="15.28515625" style="319" customWidth="1"/>
    <col min="10499" max="10499" width="11.85546875" style="319" customWidth="1"/>
    <col min="10500" max="10500" width="11.140625" style="319" customWidth="1"/>
    <col min="10501" max="10501" width="10.28515625" style="319" customWidth="1"/>
    <col min="10502" max="10502" width="10.5703125" style="319" customWidth="1"/>
    <col min="10503" max="10503" width="9.7109375" style="319" customWidth="1"/>
    <col min="10504" max="10504" width="23" style="319" customWidth="1"/>
    <col min="10505" max="10505" width="48.85546875" style="319" customWidth="1"/>
    <col min="10506" max="10751" width="9.140625" style="319"/>
    <col min="10752" max="10752" width="6.140625" style="319" customWidth="1"/>
    <col min="10753" max="10753" width="17.28515625" style="319" customWidth="1"/>
    <col min="10754" max="10754" width="15.28515625" style="319" customWidth="1"/>
    <col min="10755" max="10755" width="11.85546875" style="319" customWidth="1"/>
    <col min="10756" max="10756" width="11.140625" style="319" customWidth="1"/>
    <col min="10757" max="10757" width="10.28515625" style="319" customWidth="1"/>
    <col min="10758" max="10758" width="10.5703125" style="319" customWidth="1"/>
    <col min="10759" max="10759" width="9.7109375" style="319" customWidth="1"/>
    <col min="10760" max="10760" width="23" style="319" customWidth="1"/>
    <col min="10761" max="10761" width="48.85546875" style="319" customWidth="1"/>
    <col min="10762" max="11007" width="9.140625" style="319"/>
    <col min="11008" max="11008" width="6.140625" style="319" customWidth="1"/>
    <col min="11009" max="11009" width="17.28515625" style="319" customWidth="1"/>
    <col min="11010" max="11010" width="15.28515625" style="319" customWidth="1"/>
    <col min="11011" max="11011" width="11.85546875" style="319" customWidth="1"/>
    <col min="11012" max="11012" width="11.140625" style="319" customWidth="1"/>
    <col min="11013" max="11013" width="10.28515625" style="319" customWidth="1"/>
    <col min="11014" max="11014" width="10.5703125" style="319" customWidth="1"/>
    <col min="11015" max="11015" width="9.7109375" style="319" customWidth="1"/>
    <col min="11016" max="11016" width="23" style="319" customWidth="1"/>
    <col min="11017" max="11017" width="48.85546875" style="319" customWidth="1"/>
    <col min="11018" max="11263" width="9.140625" style="319"/>
    <col min="11264" max="11264" width="6.140625" style="319" customWidth="1"/>
    <col min="11265" max="11265" width="17.28515625" style="319" customWidth="1"/>
    <col min="11266" max="11266" width="15.28515625" style="319" customWidth="1"/>
    <col min="11267" max="11267" width="11.85546875" style="319" customWidth="1"/>
    <col min="11268" max="11268" width="11.140625" style="319" customWidth="1"/>
    <col min="11269" max="11269" width="10.28515625" style="319" customWidth="1"/>
    <col min="11270" max="11270" width="10.5703125" style="319" customWidth="1"/>
    <col min="11271" max="11271" width="9.7109375" style="319" customWidth="1"/>
    <col min="11272" max="11272" width="23" style="319" customWidth="1"/>
    <col min="11273" max="11273" width="48.85546875" style="319" customWidth="1"/>
    <col min="11274" max="11519" width="9.140625" style="319"/>
    <col min="11520" max="11520" width="6.140625" style="319" customWidth="1"/>
    <col min="11521" max="11521" width="17.28515625" style="319" customWidth="1"/>
    <col min="11522" max="11522" width="15.28515625" style="319" customWidth="1"/>
    <col min="11523" max="11523" width="11.85546875" style="319" customWidth="1"/>
    <col min="11524" max="11524" width="11.140625" style="319" customWidth="1"/>
    <col min="11525" max="11525" width="10.28515625" style="319" customWidth="1"/>
    <col min="11526" max="11526" width="10.5703125" style="319" customWidth="1"/>
    <col min="11527" max="11527" width="9.7109375" style="319" customWidth="1"/>
    <col min="11528" max="11528" width="23" style="319" customWidth="1"/>
    <col min="11529" max="11529" width="48.85546875" style="319" customWidth="1"/>
    <col min="11530" max="11775" width="9.140625" style="319"/>
    <col min="11776" max="11776" width="6.140625" style="319" customWidth="1"/>
    <col min="11777" max="11777" width="17.28515625" style="319" customWidth="1"/>
    <col min="11778" max="11778" width="15.28515625" style="319" customWidth="1"/>
    <col min="11779" max="11779" width="11.85546875" style="319" customWidth="1"/>
    <col min="11780" max="11780" width="11.140625" style="319" customWidth="1"/>
    <col min="11781" max="11781" width="10.28515625" style="319" customWidth="1"/>
    <col min="11782" max="11782" width="10.5703125" style="319" customWidth="1"/>
    <col min="11783" max="11783" width="9.7109375" style="319" customWidth="1"/>
    <col min="11784" max="11784" width="23" style="319" customWidth="1"/>
    <col min="11785" max="11785" width="48.85546875" style="319" customWidth="1"/>
    <col min="11786" max="12031" width="9.140625" style="319"/>
    <col min="12032" max="12032" width="6.140625" style="319" customWidth="1"/>
    <col min="12033" max="12033" width="17.28515625" style="319" customWidth="1"/>
    <col min="12034" max="12034" width="15.28515625" style="319" customWidth="1"/>
    <col min="12035" max="12035" width="11.85546875" style="319" customWidth="1"/>
    <col min="12036" max="12036" width="11.140625" style="319" customWidth="1"/>
    <col min="12037" max="12037" width="10.28515625" style="319" customWidth="1"/>
    <col min="12038" max="12038" width="10.5703125" style="319" customWidth="1"/>
    <col min="12039" max="12039" width="9.7109375" style="319" customWidth="1"/>
    <col min="12040" max="12040" width="23" style="319" customWidth="1"/>
    <col min="12041" max="12041" width="48.85546875" style="319" customWidth="1"/>
    <col min="12042" max="12287" width="9.140625" style="319"/>
    <col min="12288" max="12288" width="6.140625" style="319" customWidth="1"/>
    <col min="12289" max="12289" width="17.28515625" style="319" customWidth="1"/>
    <col min="12290" max="12290" width="15.28515625" style="319" customWidth="1"/>
    <col min="12291" max="12291" width="11.85546875" style="319" customWidth="1"/>
    <col min="12292" max="12292" width="11.140625" style="319" customWidth="1"/>
    <col min="12293" max="12293" width="10.28515625" style="319" customWidth="1"/>
    <col min="12294" max="12294" width="10.5703125" style="319" customWidth="1"/>
    <col min="12295" max="12295" width="9.7109375" style="319" customWidth="1"/>
    <col min="12296" max="12296" width="23" style="319" customWidth="1"/>
    <col min="12297" max="12297" width="48.85546875" style="319" customWidth="1"/>
    <col min="12298" max="12543" width="9.140625" style="319"/>
    <col min="12544" max="12544" width="6.140625" style="319" customWidth="1"/>
    <col min="12545" max="12545" width="17.28515625" style="319" customWidth="1"/>
    <col min="12546" max="12546" width="15.28515625" style="319" customWidth="1"/>
    <col min="12547" max="12547" width="11.85546875" style="319" customWidth="1"/>
    <col min="12548" max="12548" width="11.140625" style="319" customWidth="1"/>
    <col min="12549" max="12549" width="10.28515625" style="319" customWidth="1"/>
    <col min="12550" max="12550" width="10.5703125" style="319" customWidth="1"/>
    <col min="12551" max="12551" width="9.7109375" style="319" customWidth="1"/>
    <col min="12552" max="12552" width="23" style="319" customWidth="1"/>
    <col min="12553" max="12553" width="48.85546875" style="319" customWidth="1"/>
    <col min="12554" max="12799" width="9.140625" style="319"/>
    <col min="12800" max="12800" width="6.140625" style="319" customWidth="1"/>
    <col min="12801" max="12801" width="17.28515625" style="319" customWidth="1"/>
    <col min="12802" max="12802" width="15.28515625" style="319" customWidth="1"/>
    <col min="12803" max="12803" width="11.85546875" style="319" customWidth="1"/>
    <col min="12804" max="12804" width="11.140625" style="319" customWidth="1"/>
    <col min="12805" max="12805" width="10.28515625" style="319" customWidth="1"/>
    <col min="12806" max="12806" width="10.5703125" style="319" customWidth="1"/>
    <col min="12807" max="12807" width="9.7109375" style="319" customWidth="1"/>
    <col min="12808" max="12808" width="23" style="319" customWidth="1"/>
    <col min="12809" max="12809" width="48.85546875" style="319" customWidth="1"/>
    <col min="12810" max="13055" width="9.140625" style="319"/>
    <col min="13056" max="13056" width="6.140625" style="319" customWidth="1"/>
    <col min="13057" max="13057" width="17.28515625" style="319" customWidth="1"/>
    <col min="13058" max="13058" width="15.28515625" style="319" customWidth="1"/>
    <col min="13059" max="13059" width="11.85546875" style="319" customWidth="1"/>
    <col min="13060" max="13060" width="11.140625" style="319" customWidth="1"/>
    <col min="13061" max="13061" width="10.28515625" style="319" customWidth="1"/>
    <col min="13062" max="13062" width="10.5703125" style="319" customWidth="1"/>
    <col min="13063" max="13063" width="9.7109375" style="319" customWidth="1"/>
    <col min="13064" max="13064" width="23" style="319" customWidth="1"/>
    <col min="13065" max="13065" width="48.85546875" style="319" customWidth="1"/>
    <col min="13066" max="13311" width="9.140625" style="319"/>
    <col min="13312" max="13312" width="6.140625" style="319" customWidth="1"/>
    <col min="13313" max="13313" width="17.28515625" style="319" customWidth="1"/>
    <col min="13314" max="13314" width="15.28515625" style="319" customWidth="1"/>
    <col min="13315" max="13315" width="11.85546875" style="319" customWidth="1"/>
    <col min="13316" max="13316" width="11.140625" style="319" customWidth="1"/>
    <col min="13317" max="13317" width="10.28515625" style="319" customWidth="1"/>
    <col min="13318" max="13318" width="10.5703125" style="319" customWidth="1"/>
    <col min="13319" max="13319" width="9.7109375" style="319" customWidth="1"/>
    <col min="13320" max="13320" width="23" style="319" customWidth="1"/>
    <col min="13321" max="13321" width="48.85546875" style="319" customWidth="1"/>
    <col min="13322" max="13567" width="9.140625" style="319"/>
    <col min="13568" max="13568" width="6.140625" style="319" customWidth="1"/>
    <col min="13569" max="13569" width="17.28515625" style="319" customWidth="1"/>
    <col min="13570" max="13570" width="15.28515625" style="319" customWidth="1"/>
    <col min="13571" max="13571" width="11.85546875" style="319" customWidth="1"/>
    <col min="13572" max="13572" width="11.140625" style="319" customWidth="1"/>
    <col min="13573" max="13573" width="10.28515625" style="319" customWidth="1"/>
    <col min="13574" max="13574" width="10.5703125" style="319" customWidth="1"/>
    <col min="13575" max="13575" width="9.7109375" style="319" customWidth="1"/>
    <col min="13576" max="13576" width="23" style="319" customWidth="1"/>
    <col min="13577" max="13577" width="48.85546875" style="319" customWidth="1"/>
    <col min="13578" max="13823" width="9.140625" style="319"/>
    <col min="13824" max="13824" width="6.140625" style="319" customWidth="1"/>
    <col min="13825" max="13825" width="17.28515625" style="319" customWidth="1"/>
    <col min="13826" max="13826" width="15.28515625" style="319" customWidth="1"/>
    <col min="13827" max="13827" width="11.85546875" style="319" customWidth="1"/>
    <col min="13828" max="13828" width="11.140625" style="319" customWidth="1"/>
    <col min="13829" max="13829" width="10.28515625" style="319" customWidth="1"/>
    <col min="13830" max="13830" width="10.5703125" style="319" customWidth="1"/>
    <col min="13831" max="13831" width="9.7109375" style="319" customWidth="1"/>
    <col min="13832" max="13832" width="23" style="319" customWidth="1"/>
    <col min="13833" max="13833" width="48.85546875" style="319" customWidth="1"/>
    <col min="13834" max="14079" width="9.140625" style="319"/>
    <col min="14080" max="14080" width="6.140625" style="319" customWidth="1"/>
    <col min="14081" max="14081" width="17.28515625" style="319" customWidth="1"/>
    <col min="14082" max="14082" width="15.28515625" style="319" customWidth="1"/>
    <col min="14083" max="14083" width="11.85546875" style="319" customWidth="1"/>
    <col min="14084" max="14084" width="11.140625" style="319" customWidth="1"/>
    <col min="14085" max="14085" width="10.28515625" style="319" customWidth="1"/>
    <col min="14086" max="14086" width="10.5703125" style="319" customWidth="1"/>
    <col min="14087" max="14087" width="9.7109375" style="319" customWidth="1"/>
    <col min="14088" max="14088" width="23" style="319" customWidth="1"/>
    <col min="14089" max="14089" width="48.85546875" style="319" customWidth="1"/>
    <col min="14090" max="14335" width="9.140625" style="319"/>
    <col min="14336" max="14336" width="6.140625" style="319" customWidth="1"/>
    <col min="14337" max="14337" width="17.28515625" style="319" customWidth="1"/>
    <col min="14338" max="14338" width="15.28515625" style="319" customWidth="1"/>
    <col min="14339" max="14339" width="11.85546875" style="319" customWidth="1"/>
    <col min="14340" max="14340" width="11.140625" style="319" customWidth="1"/>
    <col min="14341" max="14341" width="10.28515625" style="319" customWidth="1"/>
    <col min="14342" max="14342" width="10.5703125" style="319" customWidth="1"/>
    <col min="14343" max="14343" width="9.7109375" style="319" customWidth="1"/>
    <col min="14344" max="14344" width="23" style="319" customWidth="1"/>
    <col min="14345" max="14345" width="48.85546875" style="319" customWidth="1"/>
    <col min="14346" max="14591" width="9.140625" style="319"/>
    <col min="14592" max="14592" width="6.140625" style="319" customWidth="1"/>
    <col min="14593" max="14593" width="17.28515625" style="319" customWidth="1"/>
    <col min="14594" max="14594" width="15.28515625" style="319" customWidth="1"/>
    <col min="14595" max="14595" width="11.85546875" style="319" customWidth="1"/>
    <col min="14596" max="14596" width="11.140625" style="319" customWidth="1"/>
    <col min="14597" max="14597" width="10.28515625" style="319" customWidth="1"/>
    <col min="14598" max="14598" width="10.5703125" style="319" customWidth="1"/>
    <col min="14599" max="14599" width="9.7109375" style="319" customWidth="1"/>
    <col min="14600" max="14600" width="23" style="319" customWidth="1"/>
    <col min="14601" max="14601" width="48.85546875" style="319" customWidth="1"/>
    <col min="14602" max="14847" width="9.140625" style="319"/>
    <col min="14848" max="14848" width="6.140625" style="319" customWidth="1"/>
    <col min="14849" max="14849" width="17.28515625" style="319" customWidth="1"/>
    <col min="14850" max="14850" width="15.28515625" style="319" customWidth="1"/>
    <col min="14851" max="14851" width="11.85546875" style="319" customWidth="1"/>
    <col min="14852" max="14852" width="11.140625" style="319" customWidth="1"/>
    <col min="14853" max="14853" width="10.28515625" style="319" customWidth="1"/>
    <col min="14854" max="14854" width="10.5703125" style="319" customWidth="1"/>
    <col min="14855" max="14855" width="9.7109375" style="319" customWidth="1"/>
    <col min="14856" max="14856" width="23" style="319" customWidth="1"/>
    <col min="14857" max="14857" width="48.85546875" style="319" customWidth="1"/>
    <col min="14858" max="15103" width="9.140625" style="319"/>
    <col min="15104" max="15104" width="6.140625" style="319" customWidth="1"/>
    <col min="15105" max="15105" width="17.28515625" style="319" customWidth="1"/>
    <col min="15106" max="15106" width="15.28515625" style="319" customWidth="1"/>
    <col min="15107" max="15107" width="11.85546875" style="319" customWidth="1"/>
    <col min="15108" max="15108" width="11.140625" style="319" customWidth="1"/>
    <col min="15109" max="15109" width="10.28515625" style="319" customWidth="1"/>
    <col min="15110" max="15110" width="10.5703125" style="319" customWidth="1"/>
    <col min="15111" max="15111" width="9.7109375" style="319" customWidth="1"/>
    <col min="15112" max="15112" width="23" style="319" customWidth="1"/>
    <col min="15113" max="15113" width="48.85546875" style="319" customWidth="1"/>
    <col min="15114" max="15359" width="9.140625" style="319"/>
    <col min="15360" max="15360" width="6.140625" style="319" customWidth="1"/>
    <col min="15361" max="15361" width="17.28515625" style="319" customWidth="1"/>
    <col min="15362" max="15362" width="15.28515625" style="319" customWidth="1"/>
    <col min="15363" max="15363" width="11.85546875" style="319" customWidth="1"/>
    <col min="15364" max="15364" width="11.140625" style="319" customWidth="1"/>
    <col min="15365" max="15365" width="10.28515625" style="319" customWidth="1"/>
    <col min="15366" max="15366" width="10.5703125" style="319" customWidth="1"/>
    <col min="15367" max="15367" width="9.7109375" style="319" customWidth="1"/>
    <col min="15368" max="15368" width="23" style="319" customWidth="1"/>
    <col min="15369" max="15369" width="48.85546875" style="319" customWidth="1"/>
    <col min="15370" max="15615" width="9.140625" style="319"/>
    <col min="15616" max="15616" width="6.140625" style="319" customWidth="1"/>
    <col min="15617" max="15617" width="17.28515625" style="319" customWidth="1"/>
    <col min="15618" max="15618" width="15.28515625" style="319" customWidth="1"/>
    <col min="15619" max="15619" width="11.85546875" style="319" customWidth="1"/>
    <col min="15620" max="15620" width="11.140625" style="319" customWidth="1"/>
    <col min="15621" max="15621" width="10.28515625" style="319" customWidth="1"/>
    <col min="15622" max="15622" width="10.5703125" style="319" customWidth="1"/>
    <col min="15623" max="15623" width="9.7109375" style="319" customWidth="1"/>
    <col min="15624" max="15624" width="23" style="319" customWidth="1"/>
    <col min="15625" max="15625" width="48.85546875" style="319" customWidth="1"/>
    <col min="15626" max="15871" width="9.140625" style="319"/>
    <col min="15872" max="15872" width="6.140625" style="319" customWidth="1"/>
    <col min="15873" max="15873" width="17.28515625" style="319" customWidth="1"/>
    <col min="15874" max="15874" width="15.28515625" style="319" customWidth="1"/>
    <col min="15875" max="15875" width="11.85546875" style="319" customWidth="1"/>
    <col min="15876" max="15876" width="11.140625" style="319" customWidth="1"/>
    <col min="15877" max="15877" width="10.28515625" style="319" customWidth="1"/>
    <col min="15878" max="15878" width="10.5703125" style="319" customWidth="1"/>
    <col min="15879" max="15879" width="9.7109375" style="319" customWidth="1"/>
    <col min="15880" max="15880" width="23" style="319" customWidth="1"/>
    <col min="15881" max="15881" width="48.85546875" style="319" customWidth="1"/>
    <col min="15882" max="16127" width="9.140625" style="319"/>
    <col min="16128" max="16128" width="6.140625" style="319" customWidth="1"/>
    <col min="16129" max="16129" width="17.28515625" style="319" customWidth="1"/>
    <col min="16130" max="16130" width="15.28515625" style="319" customWidth="1"/>
    <col min="16131" max="16131" width="11.85546875" style="319" customWidth="1"/>
    <col min="16132" max="16132" width="11.140625" style="319" customWidth="1"/>
    <col min="16133" max="16133" width="10.28515625" style="319" customWidth="1"/>
    <col min="16134" max="16134" width="10.5703125" style="319" customWidth="1"/>
    <col min="16135" max="16135" width="9.7109375" style="319" customWidth="1"/>
    <col min="16136" max="16136" width="23" style="319" customWidth="1"/>
    <col min="16137" max="16137" width="48.85546875" style="319" customWidth="1"/>
    <col min="16138" max="16384" width="9.140625" style="319"/>
  </cols>
  <sheetData>
    <row r="1" spans="1:9" x14ac:dyDescent="0.2">
      <c r="I1" s="318" t="s">
        <v>327</v>
      </c>
    </row>
    <row r="2" spans="1:9" x14ac:dyDescent="0.2">
      <c r="I2" s="318" t="s">
        <v>328</v>
      </c>
    </row>
    <row r="3" spans="1:9" x14ac:dyDescent="0.25">
      <c r="A3" s="715" t="s">
        <v>2</v>
      </c>
      <c r="B3" s="715"/>
      <c r="C3" s="715" t="s">
        <v>3</v>
      </c>
      <c r="D3" s="715"/>
      <c r="E3" s="715"/>
      <c r="F3" s="715"/>
      <c r="G3" s="715"/>
      <c r="H3" s="715"/>
      <c r="I3" s="715"/>
    </row>
    <row r="4" spans="1:9" x14ac:dyDescent="0.25">
      <c r="A4" s="715" t="s">
        <v>4</v>
      </c>
      <c r="B4" s="715"/>
      <c r="C4" s="715">
        <v>90000056357</v>
      </c>
      <c r="D4" s="715"/>
      <c r="E4" s="715"/>
      <c r="F4" s="715"/>
      <c r="G4" s="715"/>
      <c r="H4" s="715"/>
      <c r="I4" s="715"/>
    </row>
    <row r="5" spans="1:9" ht="15.75" x14ac:dyDescent="0.25">
      <c r="A5" s="716" t="s">
        <v>329</v>
      </c>
      <c r="B5" s="716"/>
      <c r="C5" s="716"/>
      <c r="D5" s="716"/>
      <c r="E5" s="716"/>
      <c r="F5" s="716"/>
      <c r="G5" s="716"/>
      <c r="H5" s="716"/>
      <c r="I5" s="716"/>
    </row>
    <row r="6" spans="1:9" ht="15.75" x14ac:dyDescent="0.25">
      <c r="A6" s="320"/>
      <c r="B6" s="320"/>
      <c r="C6" s="320"/>
      <c r="D6" s="320"/>
      <c r="E6" s="320"/>
      <c r="F6" s="320"/>
      <c r="G6" s="320"/>
      <c r="H6" s="320"/>
      <c r="I6" s="320"/>
    </row>
    <row r="7" spans="1:9" ht="15.75" x14ac:dyDescent="0.25">
      <c r="A7" s="715" t="s">
        <v>330</v>
      </c>
      <c r="B7" s="715"/>
      <c r="C7" s="321" t="s">
        <v>331</v>
      </c>
      <c r="D7" s="321"/>
      <c r="E7" s="321"/>
      <c r="F7" s="321"/>
      <c r="G7" s="321"/>
      <c r="H7" s="321"/>
      <c r="I7" s="321"/>
    </row>
    <row r="8" spans="1:9" x14ac:dyDescent="0.25">
      <c r="A8" s="715" t="s">
        <v>332</v>
      </c>
      <c r="B8" s="715"/>
      <c r="C8" s="715" t="s">
        <v>11</v>
      </c>
      <c r="D8" s="715"/>
      <c r="E8" s="715"/>
      <c r="F8" s="715"/>
      <c r="G8" s="715"/>
      <c r="H8" s="715"/>
      <c r="I8" s="715"/>
    </row>
    <row r="9" spans="1:9" x14ac:dyDescent="0.25">
      <c r="A9" s="715" t="s">
        <v>333</v>
      </c>
      <c r="B9" s="715"/>
      <c r="C9" s="717" t="s">
        <v>334</v>
      </c>
      <c r="D9" s="717"/>
      <c r="E9" s="717"/>
      <c r="F9" s="717"/>
      <c r="G9" s="717"/>
      <c r="H9" s="717"/>
      <c r="I9" s="717"/>
    </row>
    <row r="10" spans="1:9" ht="20.25" customHeight="1" x14ac:dyDescent="0.25">
      <c r="A10" s="690" t="s">
        <v>335</v>
      </c>
      <c r="B10" s="690" t="s">
        <v>336</v>
      </c>
      <c r="C10" s="690"/>
      <c r="D10" s="691" t="s">
        <v>337</v>
      </c>
      <c r="E10" s="690" t="s">
        <v>338</v>
      </c>
      <c r="F10" s="690" t="s">
        <v>339</v>
      </c>
      <c r="G10" s="690" t="s">
        <v>340</v>
      </c>
      <c r="H10" s="692" t="s">
        <v>35</v>
      </c>
      <c r="I10" s="691" t="s">
        <v>341</v>
      </c>
    </row>
    <row r="11" spans="1:9" ht="30" customHeight="1" x14ac:dyDescent="0.25">
      <c r="A11" s="690"/>
      <c r="B11" s="690"/>
      <c r="C11" s="690"/>
      <c r="D11" s="691"/>
      <c r="E11" s="690"/>
      <c r="F11" s="690"/>
      <c r="G11" s="690"/>
      <c r="H11" s="693"/>
      <c r="I11" s="691"/>
    </row>
    <row r="12" spans="1:9" x14ac:dyDescent="0.25">
      <c r="A12" s="719" t="s">
        <v>342</v>
      </c>
      <c r="B12" s="720"/>
      <c r="C12" s="721"/>
      <c r="D12" s="322"/>
      <c r="E12" s="322">
        <f>SUM(E13:E19)</f>
        <v>368000</v>
      </c>
      <c r="F12" s="322">
        <f t="shared" ref="F12:G12" si="0">SUM(F13:F19)</f>
        <v>0</v>
      </c>
      <c r="G12" s="322">
        <f t="shared" si="0"/>
        <v>368000</v>
      </c>
      <c r="H12" s="322"/>
      <c r="I12" s="322"/>
    </row>
    <row r="13" spans="1:9" ht="174" customHeight="1" x14ac:dyDescent="0.25">
      <c r="A13" s="323">
        <v>1</v>
      </c>
      <c r="B13" s="722" t="s">
        <v>343</v>
      </c>
      <c r="C13" s="723"/>
      <c r="D13" s="324">
        <v>2239</v>
      </c>
      <c r="E13" s="325">
        <v>230000</v>
      </c>
      <c r="F13" s="325"/>
      <c r="G13" s="325">
        <f>SUM(E13:F13)</f>
        <v>230000</v>
      </c>
      <c r="H13" s="325"/>
      <c r="I13" s="326" t="s">
        <v>344</v>
      </c>
    </row>
    <row r="14" spans="1:9" ht="80.25" customHeight="1" x14ac:dyDescent="0.25">
      <c r="A14" s="327">
        <v>2</v>
      </c>
      <c r="B14" s="681" t="s">
        <v>345</v>
      </c>
      <c r="C14" s="682"/>
      <c r="D14" s="324">
        <v>2314</v>
      </c>
      <c r="E14" s="325">
        <v>50000</v>
      </c>
      <c r="F14" s="325"/>
      <c r="G14" s="325">
        <f t="shared" ref="G14:G19" si="1">SUM(E14:F14)</f>
        <v>50000</v>
      </c>
      <c r="H14" s="325"/>
      <c r="I14" s="678" t="s">
        <v>346</v>
      </c>
    </row>
    <row r="15" spans="1:9" ht="39.75" customHeight="1" x14ac:dyDescent="0.25">
      <c r="A15" s="323">
        <v>3</v>
      </c>
      <c r="B15" s="722" t="s">
        <v>347</v>
      </c>
      <c r="C15" s="723"/>
      <c r="D15" s="324">
        <v>2231</v>
      </c>
      <c r="E15" s="325">
        <v>4000</v>
      </c>
      <c r="F15" s="328"/>
      <c r="G15" s="325">
        <f t="shared" si="1"/>
        <v>4000</v>
      </c>
      <c r="H15" s="328"/>
      <c r="I15" s="680"/>
    </row>
    <row r="16" spans="1:9" ht="86.25" customHeight="1" x14ac:dyDescent="0.25">
      <c r="A16" s="329">
        <v>4</v>
      </c>
      <c r="B16" s="722" t="s">
        <v>348</v>
      </c>
      <c r="C16" s="723"/>
      <c r="D16" s="324">
        <v>2279</v>
      </c>
      <c r="E16" s="325">
        <v>75000</v>
      </c>
      <c r="F16" s="325">
        <v>-400</v>
      </c>
      <c r="G16" s="325">
        <f t="shared" si="1"/>
        <v>74600</v>
      </c>
      <c r="H16" s="325"/>
      <c r="I16" s="326" t="s">
        <v>349</v>
      </c>
    </row>
    <row r="17" spans="1:18" ht="27" customHeight="1" x14ac:dyDescent="0.25">
      <c r="A17" s="706">
        <v>5</v>
      </c>
      <c r="B17" s="681" t="s">
        <v>350</v>
      </c>
      <c r="C17" s="682"/>
      <c r="D17" s="324">
        <v>1150</v>
      </c>
      <c r="E17" s="325">
        <v>8000</v>
      </c>
      <c r="F17" s="325"/>
      <c r="G17" s="325">
        <f t="shared" si="1"/>
        <v>8000</v>
      </c>
      <c r="H17" s="325"/>
      <c r="I17" s="678" t="s">
        <v>351</v>
      </c>
    </row>
    <row r="18" spans="1:18" ht="47.25" customHeight="1" x14ac:dyDescent="0.25">
      <c r="A18" s="707"/>
      <c r="B18" s="685"/>
      <c r="C18" s="686"/>
      <c r="D18" s="324">
        <v>1210</v>
      </c>
      <c r="E18" s="325">
        <v>0</v>
      </c>
      <c r="F18" s="325">
        <v>400</v>
      </c>
      <c r="G18" s="325">
        <f t="shared" si="1"/>
        <v>400</v>
      </c>
      <c r="H18" s="325" t="s">
        <v>352</v>
      </c>
      <c r="I18" s="680"/>
    </row>
    <row r="19" spans="1:18" ht="64.5" customHeight="1" x14ac:dyDescent="0.25">
      <c r="A19" s="323">
        <v>6</v>
      </c>
      <c r="B19" s="722" t="s">
        <v>353</v>
      </c>
      <c r="C19" s="723"/>
      <c r="D19" s="324">
        <v>2232</v>
      </c>
      <c r="E19" s="325">
        <v>1000</v>
      </c>
      <c r="F19" s="325"/>
      <c r="G19" s="325">
        <f t="shared" si="1"/>
        <v>1000</v>
      </c>
      <c r="H19" s="325"/>
      <c r="I19" s="326" t="s">
        <v>354</v>
      </c>
    </row>
    <row r="20" spans="1:18" s="317" customFormat="1" x14ac:dyDescent="0.25">
      <c r="A20" s="317" t="s">
        <v>355</v>
      </c>
      <c r="J20" s="319"/>
      <c r="K20" s="319"/>
      <c r="L20" s="319"/>
      <c r="M20" s="319"/>
      <c r="N20" s="319"/>
      <c r="O20" s="319"/>
      <c r="P20" s="319"/>
      <c r="Q20" s="319"/>
      <c r="R20" s="319"/>
    </row>
    <row r="21" spans="1:18" s="317" customFormat="1" x14ac:dyDescent="0.25">
      <c r="A21" s="317" t="s">
        <v>356</v>
      </c>
      <c r="J21" s="319"/>
      <c r="K21" s="319"/>
      <c r="L21" s="319"/>
      <c r="M21" s="319"/>
      <c r="N21" s="319"/>
      <c r="O21" s="319"/>
      <c r="P21" s="319"/>
      <c r="Q21" s="319"/>
      <c r="R21" s="319"/>
    </row>
    <row r="23" spans="1:18" s="317" customFormat="1" x14ac:dyDescent="0.25">
      <c r="A23" s="317" t="s">
        <v>357</v>
      </c>
      <c r="J23" s="319"/>
      <c r="K23" s="319"/>
      <c r="L23" s="319"/>
      <c r="M23" s="319"/>
      <c r="N23" s="319"/>
      <c r="O23" s="319"/>
      <c r="P23" s="319"/>
      <c r="Q23" s="319"/>
      <c r="R23" s="319"/>
    </row>
    <row r="24" spans="1:18" s="317" customFormat="1" x14ac:dyDescent="0.25">
      <c r="B24" s="317" t="s">
        <v>358</v>
      </c>
      <c r="J24" s="319"/>
      <c r="K24" s="319"/>
      <c r="L24" s="319"/>
      <c r="M24" s="319"/>
      <c r="N24" s="319"/>
      <c r="O24" s="319"/>
      <c r="P24" s="319"/>
      <c r="Q24" s="319"/>
      <c r="R24" s="319"/>
    </row>
    <row r="25" spans="1:18" s="317" customFormat="1" ht="12.75" customHeight="1" x14ac:dyDescent="0.25">
      <c r="A25" s="718" t="s">
        <v>359</v>
      </c>
      <c r="B25" s="718"/>
      <c r="C25" s="718"/>
      <c r="J25" s="319"/>
      <c r="K25" s="319"/>
      <c r="L25" s="319"/>
      <c r="M25" s="319"/>
      <c r="N25" s="319"/>
      <c r="O25" s="319"/>
      <c r="P25" s="319"/>
      <c r="Q25" s="319"/>
      <c r="R25" s="319"/>
    </row>
    <row r="26" spans="1:18" s="317" customFormat="1" x14ac:dyDescent="0.25">
      <c r="B26" s="317" t="s">
        <v>360</v>
      </c>
      <c r="J26" s="319"/>
      <c r="K26" s="319"/>
      <c r="L26" s="319"/>
      <c r="M26" s="319"/>
      <c r="N26" s="319"/>
      <c r="O26" s="319"/>
      <c r="P26" s="319"/>
      <c r="Q26" s="319"/>
      <c r="R26" s="319"/>
    </row>
    <row r="27" spans="1:18" s="317" customFormat="1" ht="12.75" customHeight="1" x14ac:dyDescent="0.25">
      <c r="A27" s="724" t="s">
        <v>361</v>
      </c>
      <c r="B27" s="724"/>
      <c r="C27" s="724"/>
      <c r="J27" s="319"/>
      <c r="K27" s="319"/>
      <c r="L27" s="319"/>
      <c r="M27" s="319"/>
      <c r="N27" s="319"/>
      <c r="O27" s="319"/>
      <c r="P27" s="319"/>
      <c r="Q27" s="319"/>
      <c r="R27" s="319"/>
    </row>
    <row r="28" spans="1:18" s="317" customFormat="1" x14ac:dyDescent="0.25">
      <c r="B28" s="317" t="s">
        <v>362</v>
      </c>
      <c r="J28" s="319"/>
      <c r="K28" s="319"/>
      <c r="L28" s="319"/>
      <c r="M28" s="319"/>
      <c r="N28" s="319"/>
      <c r="O28" s="319"/>
      <c r="P28" s="319"/>
      <c r="Q28" s="319"/>
      <c r="R28" s="319"/>
    </row>
    <row r="29" spans="1:18" s="317" customFormat="1" ht="12.75" customHeight="1" x14ac:dyDescent="0.25">
      <c r="A29" s="715" t="s">
        <v>363</v>
      </c>
      <c r="B29" s="715"/>
      <c r="C29" s="715"/>
      <c r="J29" s="319"/>
      <c r="K29" s="319"/>
      <c r="L29" s="319"/>
      <c r="M29" s="319"/>
      <c r="N29" s="319"/>
      <c r="O29" s="319"/>
      <c r="P29" s="319"/>
      <c r="Q29" s="319"/>
      <c r="R29" s="319"/>
    </row>
    <row r="30" spans="1:18" s="317" customFormat="1" x14ac:dyDescent="0.25">
      <c r="B30" s="317" t="s">
        <v>364</v>
      </c>
      <c r="J30" s="319"/>
      <c r="K30" s="319"/>
      <c r="L30" s="319"/>
      <c r="M30" s="319"/>
      <c r="N30" s="319"/>
      <c r="O30" s="319"/>
      <c r="P30" s="319"/>
      <c r="Q30" s="319"/>
      <c r="R30" s="319"/>
    </row>
    <row r="31" spans="1:18" s="317" customFormat="1" ht="12.75" customHeight="1" x14ac:dyDescent="0.25">
      <c r="A31" s="715" t="s">
        <v>365</v>
      </c>
      <c r="B31" s="715"/>
      <c r="C31" s="715"/>
      <c r="D31" s="715"/>
      <c r="J31" s="319"/>
      <c r="K31" s="319"/>
      <c r="L31" s="319"/>
      <c r="M31" s="319"/>
      <c r="N31" s="319"/>
      <c r="O31" s="319"/>
      <c r="P31" s="319"/>
      <c r="Q31" s="319"/>
      <c r="R31" s="319"/>
    </row>
    <row r="32" spans="1:18" s="317" customFormat="1" x14ac:dyDescent="0.25">
      <c r="B32" s="317" t="s">
        <v>366</v>
      </c>
      <c r="J32" s="319"/>
      <c r="K32" s="319"/>
      <c r="L32" s="319"/>
      <c r="M32" s="319"/>
      <c r="N32" s="319"/>
      <c r="O32" s="319"/>
      <c r="P32" s="319"/>
      <c r="Q32" s="319"/>
      <c r="R32" s="319"/>
    </row>
    <row r="33" spans="1:18" s="317" customFormat="1" ht="12.75" customHeight="1" x14ac:dyDescent="0.25">
      <c r="A33" s="715" t="s">
        <v>367</v>
      </c>
      <c r="B33" s="715"/>
      <c r="C33" s="715"/>
      <c r="D33" s="715"/>
      <c r="E33" s="715"/>
      <c r="F33" s="330"/>
      <c r="G33" s="330"/>
      <c r="H33" s="330"/>
      <c r="J33" s="319"/>
      <c r="K33" s="319"/>
      <c r="L33" s="319"/>
      <c r="M33" s="319"/>
      <c r="N33" s="319"/>
      <c r="O33" s="319"/>
      <c r="P33" s="319"/>
      <c r="Q33" s="319"/>
      <c r="R33" s="319"/>
    </row>
    <row r="34" spans="1:18" s="317" customFormat="1" ht="12.75" customHeight="1" x14ac:dyDescent="0.25">
      <c r="A34" s="330"/>
      <c r="B34" s="330" t="s">
        <v>368</v>
      </c>
      <c r="C34" s="330"/>
      <c r="D34" s="330"/>
      <c r="E34" s="330"/>
      <c r="F34" s="330"/>
      <c r="G34" s="330"/>
      <c r="H34" s="330"/>
      <c r="J34" s="319"/>
      <c r="K34" s="319"/>
      <c r="L34" s="319"/>
      <c r="M34" s="319"/>
      <c r="N34" s="319"/>
      <c r="O34" s="319"/>
      <c r="P34" s="319"/>
      <c r="Q34" s="319"/>
      <c r="R34" s="319"/>
    </row>
    <row r="35" spans="1:18" s="317" customFormat="1" ht="12.75" customHeight="1" x14ac:dyDescent="0.25">
      <c r="A35" s="330" t="s">
        <v>369</v>
      </c>
      <c r="B35" s="330"/>
      <c r="C35" s="330"/>
      <c r="D35" s="330"/>
      <c r="E35" s="330"/>
      <c r="F35" s="330"/>
      <c r="G35" s="330"/>
      <c r="H35" s="330"/>
      <c r="J35" s="319"/>
      <c r="K35" s="319"/>
      <c r="L35" s="319"/>
      <c r="M35" s="319"/>
      <c r="N35" s="319"/>
      <c r="O35" s="319"/>
      <c r="P35" s="319"/>
      <c r="Q35" s="319"/>
      <c r="R35" s="319"/>
    </row>
    <row r="36" spans="1:18" s="317" customFormat="1" ht="12.75" customHeight="1" x14ac:dyDescent="0.25">
      <c r="A36" s="330"/>
      <c r="B36" s="330" t="s">
        <v>370</v>
      </c>
      <c r="C36" s="330"/>
      <c r="D36" s="330"/>
      <c r="E36" s="330"/>
      <c r="F36" s="330"/>
      <c r="G36" s="330"/>
      <c r="H36" s="330"/>
      <c r="J36" s="319"/>
      <c r="K36" s="319"/>
      <c r="L36" s="319"/>
      <c r="M36" s="319"/>
      <c r="N36" s="319"/>
      <c r="O36" s="319"/>
      <c r="P36" s="319"/>
      <c r="Q36" s="319"/>
      <c r="R36" s="319"/>
    </row>
    <row r="37" spans="1:18" s="317" customFormat="1" ht="12.75" customHeight="1" x14ac:dyDescent="0.25">
      <c r="A37" s="330" t="s">
        <v>371</v>
      </c>
      <c r="B37" s="330"/>
      <c r="C37" s="330"/>
      <c r="D37" s="330"/>
      <c r="E37" s="330"/>
      <c r="F37" s="330"/>
      <c r="G37" s="330"/>
      <c r="H37" s="330"/>
      <c r="J37" s="319"/>
      <c r="K37" s="319"/>
      <c r="L37" s="319"/>
      <c r="M37" s="319"/>
      <c r="N37" s="319"/>
      <c r="O37" s="319"/>
      <c r="P37" s="319"/>
      <c r="Q37" s="319"/>
      <c r="R37" s="319"/>
    </row>
    <row r="38" spans="1:18" s="317" customFormat="1" x14ac:dyDescent="0.25">
      <c r="B38" s="331"/>
      <c r="J38" s="319"/>
      <c r="K38" s="319"/>
      <c r="L38" s="319"/>
      <c r="M38" s="319"/>
      <c r="N38" s="319"/>
      <c r="O38" s="319"/>
      <c r="P38" s="319"/>
      <c r="Q38" s="319"/>
      <c r="R38" s="319"/>
    </row>
    <row r="39" spans="1:18" s="317" customFormat="1" x14ac:dyDescent="0.25">
      <c r="A39" s="725" t="s">
        <v>372</v>
      </c>
      <c r="B39" s="725"/>
      <c r="C39" s="725"/>
      <c r="D39" s="725"/>
      <c r="E39" s="725"/>
      <c r="F39" s="332"/>
      <c r="G39" s="332"/>
      <c r="H39" s="332"/>
      <c r="J39" s="319"/>
      <c r="K39" s="319"/>
      <c r="L39" s="319"/>
      <c r="M39" s="319"/>
      <c r="N39" s="319"/>
      <c r="O39" s="319"/>
      <c r="P39" s="319"/>
      <c r="Q39" s="319"/>
      <c r="R39" s="319"/>
    </row>
    <row r="40" spans="1:18" s="317" customFormat="1" x14ac:dyDescent="0.25">
      <c r="B40" s="317" t="s">
        <v>373</v>
      </c>
      <c r="J40" s="319"/>
      <c r="K40" s="319"/>
      <c r="L40" s="319"/>
      <c r="M40" s="319"/>
      <c r="N40" s="319"/>
      <c r="O40" s="319"/>
      <c r="P40" s="319"/>
      <c r="Q40" s="319"/>
      <c r="R40" s="319"/>
    </row>
    <row r="41" spans="1:18" s="317" customFormat="1" x14ac:dyDescent="0.25">
      <c r="B41" s="317" t="s">
        <v>374</v>
      </c>
      <c r="J41" s="319"/>
      <c r="K41" s="319"/>
      <c r="L41" s="319"/>
      <c r="M41" s="319"/>
      <c r="N41" s="319"/>
      <c r="O41" s="319"/>
      <c r="P41" s="319"/>
      <c r="Q41" s="319"/>
      <c r="R41" s="319"/>
    </row>
    <row r="42" spans="1:18" s="317" customFormat="1" x14ac:dyDescent="0.25">
      <c r="B42" s="317" t="s">
        <v>375</v>
      </c>
      <c r="J42" s="319"/>
      <c r="K42" s="319"/>
      <c r="L42" s="319"/>
      <c r="M42" s="319"/>
      <c r="N42" s="319"/>
      <c r="O42" s="319"/>
      <c r="P42" s="319"/>
      <c r="Q42" s="319"/>
      <c r="R42" s="319"/>
    </row>
    <row r="43" spans="1:18" s="317" customFormat="1" x14ac:dyDescent="0.25">
      <c r="B43" s="317" t="s">
        <v>376</v>
      </c>
      <c r="J43" s="319"/>
      <c r="K43" s="319"/>
      <c r="L43" s="319"/>
      <c r="M43" s="319"/>
      <c r="N43" s="319"/>
      <c r="O43" s="319"/>
      <c r="P43" s="319"/>
      <c r="Q43" s="319"/>
      <c r="R43" s="319"/>
    </row>
    <row r="44" spans="1:18" s="317" customFormat="1" x14ac:dyDescent="0.25">
      <c r="B44" s="317" t="s">
        <v>377</v>
      </c>
      <c r="J44" s="319"/>
      <c r="K44" s="319"/>
      <c r="L44" s="319"/>
      <c r="M44" s="319"/>
      <c r="N44" s="319"/>
      <c r="O44" s="319"/>
      <c r="P44" s="319"/>
      <c r="Q44" s="319"/>
      <c r="R44" s="319"/>
    </row>
    <row r="45" spans="1:18" s="317" customFormat="1" x14ac:dyDescent="0.25">
      <c r="B45" s="317" t="s">
        <v>378</v>
      </c>
      <c r="J45" s="319"/>
      <c r="K45" s="319"/>
      <c r="L45" s="319"/>
      <c r="M45" s="319"/>
      <c r="N45" s="319"/>
      <c r="O45" s="319"/>
      <c r="P45" s="319"/>
      <c r="Q45" s="319"/>
      <c r="R45" s="319"/>
    </row>
    <row r="46" spans="1:18" s="317" customFormat="1" x14ac:dyDescent="0.25">
      <c r="B46" s="317" t="s">
        <v>379</v>
      </c>
      <c r="J46" s="319"/>
      <c r="K46" s="319"/>
      <c r="L46" s="319"/>
      <c r="M46" s="319"/>
      <c r="N46" s="319"/>
      <c r="O46" s="319"/>
      <c r="P46" s="319"/>
      <c r="Q46" s="319"/>
      <c r="R46" s="319"/>
    </row>
    <row r="48" spans="1:18" s="333" customFormat="1" ht="15.75" x14ac:dyDescent="0.25">
      <c r="A48" s="334"/>
      <c r="B48" s="334"/>
      <c r="C48" s="334"/>
      <c r="D48" s="334"/>
      <c r="E48" s="334"/>
      <c r="F48" s="334"/>
    </row>
  </sheetData>
  <sheetProtection algorithmName="SHA-512" hashValue="/WCHWKKjqlTBJvrfhh1ndXnkvNZyZdQBhuuLUYaikvIKV0hBXqXE6HNB1WKOu3OiJVRX+DMsNVqYCj3V/WcE3g==" saltValue="42rwzWgRdXIv5sdLo1uc/A==" spinCount="100000" sheet="1" objects="1" scenarios="1"/>
  <mergeCells count="34">
    <mergeCell ref="A27:C27"/>
    <mergeCell ref="A29:C29"/>
    <mergeCell ref="A31:D31"/>
    <mergeCell ref="A33:E33"/>
    <mergeCell ref="A39:E39"/>
    <mergeCell ref="A25:C25"/>
    <mergeCell ref="H10:H11"/>
    <mergeCell ref="I10:I11"/>
    <mergeCell ref="A12:C12"/>
    <mergeCell ref="B13:C13"/>
    <mergeCell ref="B14:C14"/>
    <mergeCell ref="I14:I15"/>
    <mergeCell ref="B15:C15"/>
    <mergeCell ref="B16:C16"/>
    <mergeCell ref="A17:A18"/>
    <mergeCell ref="B17:C18"/>
    <mergeCell ref="I17:I18"/>
    <mergeCell ref="B19:C19"/>
    <mergeCell ref="A8:B8"/>
    <mergeCell ref="C8:I8"/>
    <mergeCell ref="A9:B9"/>
    <mergeCell ref="C9:I9"/>
    <mergeCell ref="A10:A11"/>
    <mergeCell ref="B10:C11"/>
    <mergeCell ref="D10:D11"/>
    <mergeCell ref="E10:E11"/>
    <mergeCell ref="F10:F11"/>
    <mergeCell ref="G10:G11"/>
    <mergeCell ref="A7:B7"/>
    <mergeCell ref="A3:B3"/>
    <mergeCell ref="C3:I3"/>
    <mergeCell ref="A4:B4"/>
    <mergeCell ref="C4:I4"/>
    <mergeCell ref="A5:I5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130.pielikums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R9" sqref="R9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520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521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522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523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15" customHeight="1" x14ac:dyDescent="0.25">
      <c r="A7" s="7" t="s">
        <v>10</v>
      </c>
      <c r="B7" s="8"/>
      <c r="C7" s="622" t="s">
        <v>524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525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243606</v>
      </c>
      <c r="D20" s="33">
        <f>SUM(D21,D24,D25,D41,D43)</f>
        <v>244052</v>
      </c>
      <c r="E20" s="342">
        <f t="shared" ref="E20:F20" si="0">SUM(E21,E24,E25,E41,E43)</f>
        <v>-446</v>
      </c>
      <c r="F20" s="381">
        <f t="shared" si="0"/>
        <v>243606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36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25.5" thickTop="1" thickBot="1" x14ac:dyDescent="0.3">
      <c r="A24" s="64">
        <v>19300</v>
      </c>
      <c r="B24" s="64" t="s">
        <v>42</v>
      </c>
      <c r="C24" s="65">
        <f>F24+I24</f>
        <v>243606</v>
      </c>
      <c r="D24" s="66">
        <f>D51</f>
        <v>244052</v>
      </c>
      <c r="E24" s="346">
        <v>-446</v>
      </c>
      <c r="F24" s="385">
        <f>D24+E24</f>
        <v>243606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</row>
    <row r="25" spans="1:16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.75" hidden="1" thickTop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20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.75" hidden="1" thickTop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t="12.75" hidden="1" thickTop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t="12.75" hidden="1" thickTop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.75" hidden="1" thickTop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.75" hidden="1" thickTop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.75" hidden="1" thickTop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t="12.75" hidden="1" thickTop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t="12.75" hidden="1" thickTop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.75" hidden="1" thickTop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20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.75" hidden="1" thickTop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t="12.75" hidden="1" thickTop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t="12.75" hidden="1" thickTop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.75" hidden="1" thickTop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392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.75" hidden="1" thickTop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.75" hidden="1" thickTop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.75" hidden="1" thickTop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.75" hidden="1" thickTop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ht="12.75" thickTop="1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243606</v>
      </c>
      <c r="D50" s="175">
        <f>SUM(D51,D283)</f>
        <v>244052</v>
      </c>
      <c r="E50" s="360">
        <f t="shared" ref="E50:F50" si="19">SUM(E51,E283)</f>
        <v>-446</v>
      </c>
      <c r="F50" s="399">
        <f t="shared" si="19"/>
        <v>243606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178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243606</v>
      </c>
      <c r="D51" s="183">
        <f>SUM(D52,D194)</f>
        <v>244052</v>
      </c>
      <c r="E51" s="361">
        <f t="shared" ref="E51:F51" si="23">SUM(E52,E194)</f>
        <v>-446</v>
      </c>
      <c r="F51" s="400">
        <f t="shared" si="23"/>
        <v>243606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186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243606</v>
      </c>
      <c r="D52" s="190">
        <f>SUM(D53,D75,D173,D187)</f>
        <v>244052</v>
      </c>
      <c r="E52" s="362">
        <f t="shared" ref="E52:F52" si="27">SUM(E53,E75,E173,E187)</f>
        <v>-446</v>
      </c>
      <c r="F52" s="401">
        <f t="shared" si="27"/>
        <v>243606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193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hidden="1" x14ac:dyDescent="0.25">
      <c r="A53" s="195">
        <v>1000</v>
      </c>
      <c r="B53" s="195" t="s">
        <v>71</v>
      </c>
      <c r="C53" s="196">
        <f t="shared" si="4"/>
        <v>0</v>
      </c>
      <c r="D53" s="197">
        <f>SUM(D54,D67)</f>
        <v>0</v>
      </c>
      <c r="E53" s="363">
        <f t="shared" ref="E53:F53" si="31">SUM(E54,E67)</f>
        <v>0</v>
      </c>
      <c r="F53" s="402">
        <f t="shared" si="31"/>
        <v>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hidden="1" x14ac:dyDescent="0.25">
      <c r="A54" s="75">
        <v>1100</v>
      </c>
      <c r="B54" s="202" t="s">
        <v>72</v>
      </c>
      <c r="C54" s="76">
        <f t="shared" si="4"/>
        <v>0</v>
      </c>
      <c r="D54" s="203">
        <f>SUM(D55,D58,D66)</f>
        <v>0</v>
      </c>
      <c r="E54" s="364">
        <f t="shared" ref="E54:F54" si="35">SUM(E55,E58,E66)</f>
        <v>0</v>
      </c>
      <c r="F54" s="386">
        <f t="shared" si="35"/>
        <v>0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/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/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/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/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/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/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/>
      <c r="E66" s="369"/>
      <c r="F66" s="403">
        <f t="shared" si="50"/>
        <v>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hidden="1" x14ac:dyDescent="0.25">
      <c r="A67" s="75">
        <v>1200</v>
      </c>
      <c r="B67" s="202" t="s">
        <v>85</v>
      </c>
      <c r="C67" s="76">
        <f t="shared" si="4"/>
        <v>0</v>
      </c>
      <c r="D67" s="203">
        <f>SUM(D68:D69)</f>
        <v>0</v>
      </c>
      <c r="E67" s="364">
        <f t="shared" ref="E67:F67" si="54">SUM(E68:E69)</f>
        <v>0</v>
      </c>
      <c r="F67" s="386">
        <f t="shared" si="54"/>
        <v>0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hidden="1" x14ac:dyDescent="0.25">
      <c r="A68" s="335">
        <v>1210</v>
      </c>
      <c r="B68" s="87" t="s">
        <v>86</v>
      </c>
      <c r="C68" s="88">
        <f t="shared" si="4"/>
        <v>0</v>
      </c>
      <c r="D68" s="215"/>
      <c r="E68" s="366"/>
      <c r="F68" s="404">
        <f>D68+E68</f>
        <v>0</v>
      </c>
      <c r="G68" s="215"/>
      <c r="H68" s="93"/>
      <c r="I68" s="216">
        <f>G68+H68</f>
        <v>0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/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/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/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243606</v>
      </c>
      <c r="D75" s="197">
        <f>SUM(D76,D83,D130,D164,D165,D172)</f>
        <v>244052</v>
      </c>
      <c r="E75" s="363">
        <f t="shared" ref="E75:F75" si="66">SUM(E76,E83,E130,E164,E165,E172)</f>
        <v>-446</v>
      </c>
      <c r="F75" s="402">
        <f t="shared" si="66"/>
        <v>243606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200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hidden="1" x14ac:dyDescent="0.25">
      <c r="A76" s="75">
        <v>2100</v>
      </c>
      <c r="B76" s="202" t="s">
        <v>94</v>
      </c>
      <c r="C76" s="76">
        <f t="shared" si="4"/>
        <v>0</v>
      </c>
      <c r="D76" s="203">
        <f>SUM(D77,D80)</f>
        <v>0</v>
      </c>
      <c r="E76" s="364">
        <f t="shared" ref="E76:F76" si="70">SUM(E77,E80)</f>
        <v>0</v>
      </c>
      <c r="F76" s="386">
        <f t="shared" si="70"/>
        <v>0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hidden="1" x14ac:dyDescent="0.25">
      <c r="A77" s="335">
        <v>2110</v>
      </c>
      <c r="B77" s="87" t="s">
        <v>95</v>
      </c>
      <c r="C77" s="88">
        <f t="shared" si="4"/>
        <v>0</v>
      </c>
      <c r="D77" s="233">
        <f>SUM(D78:D79)</f>
        <v>0</v>
      </c>
      <c r="E77" s="370">
        <f t="shared" ref="E77:F77" si="74">SUM(E78:E79)</f>
        <v>0</v>
      </c>
      <c r="F77" s="404">
        <f t="shared" si="74"/>
        <v>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hidden="1" x14ac:dyDescent="0.25">
      <c r="A79" s="56">
        <v>2112</v>
      </c>
      <c r="B79" s="97" t="s">
        <v>97</v>
      </c>
      <c r="C79" s="98">
        <f t="shared" si="4"/>
        <v>0</v>
      </c>
      <c r="D79" s="219"/>
      <c r="E79" s="367"/>
      <c r="F79" s="384">
        <f t="shared" si="78"/>
        <v>0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243606</v>
      </c>
      <c r="D83" s="203">
        <f>SUM(D84,D89,D95,D103,D112,D116,D122,D128)</f>
        <v>244052</v>
      </c>
      <c r="E83" s="364">
        <f t="shared" ref="E83:F83" si="90">SUM(E84,E89,E95,E103,E112,E116,E122,E128)</f>
        <v>-446</v>
      </c>
      <c r="F83" s="386">
        <f t="shared" si="90"/>
        <v>243606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/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/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/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/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/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hidden="1" x14ac:dyDescent="0.25">
      <c r="A95" s="223">
        <v>2230</v>
      </c>
      <c r="B95" s="97" t="s">
        <v>111</v>
      </c>
      <c r="C95" s="98">
        <f t="shared" si="98"/>
        <v>0</v>
      </c>
      <c r="D95" s="224">
        <f>SUM(D96:D102)</f>
        <v>0</v>
      </c>
      <c r="E95" s="368">
        <f t="shared" ref="E95:F95" si="111">SUM(E96:E102)</f>
        <v>0</v>
      </c>
      <c r="F95" s="384">
        <f t="shared" si="111"/>
        <v>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hidden="1" x14ac:dyDescent="0.25">
      <c r="A102" s="56">
        <v>2239</v>
      </c>
      <c r="B102" s="97" t="s">
        <v>118</v>
      </c>
      <c r="C102" s="98">
        <f t="shared" si="98"/>
        <v>0</v>
      </c>
      <c r="D102" s="219"/>
      <c r="E102" s="367"/>
      <c r="F102" s="384">
        <f t="shared" si="115"/>
        <v>0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/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/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hidden="1" x14ac:dyDescent="0.25">
      <c r="A116" s="223">
        <v>2260</v>
      </c>
      <c r="B116" s="97" t="s">
        <v>132</v>
      </c>
      <c r="C116" s="98">
        <f t="shared" si="98"/>
        <v>0</v>
      </c>
      <c r="D116" s="224">
        <f>SUM(D117:D121)</f>
        <v>0</v>
      </c>
      <c r="E116" s="368">
        <f t="shared" ref="E116:F116" si="135">SUM(E117:E121)</f>
        <v>0</v>
      </c>
      <c r="F116" s="384">
        <f t="shared" si="135"/>
        <v>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/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x14ac:dyDescent="0.25">
      <c r="A122" s="223">
        <v>2270</v>
      </c>
      <c r="B122" s="97" t="s">
        <v>138</v>
      </c>
      <c r="C122" s="98">
        <f t="shared" si="98"/>
        <v>243606</v>
      </c>
      <c r="D122" s="224">
        <f>SUM(D123:D127)</f>
        <v>244052</v>
      </c>
      <c r="E122" s="368">
        <f t="shared" ref="E122:F122" si="143">SUM(E123:E127)</f>
        <v>-446</v>
      </c>
      <c r="F122" s="384">
        <f t="shared" si="143"/>
        <v>243606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x14ac:dyDescent="0.25">
      <c r="A125" s="56">
        <v>2275</v>
      </c>
      <c r="B125" s="97" t="s">
        <v>141</v>
      </c>
      <c r="C125" s="98">
        <f t="shared" si="98"/>
        <v>243606</v>
      </c>
      <c r="D125" s="219">
        <f>300000-55864-84</f>
        <v>244052</v>
      </c>
      <c r="E125" s="367">
        <v>-446</v>
      </c>
      <c r="F125" s="384">
        <f t="shared" si="147"/>
        <v>243606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" si="151">SUM(D129)</f>
        <v>0</v>
      </c>
      <c r="E128" s="370">
        <f t="shared" ref="E128:O128" si="152">SUM(E129)</f>
        <v>0</v>
      </c>
      <c r="F128" s="404">
        <f t="shared" si="152"/>
        <v>0</v>
      </c>
      <c r="G128" s="233">
        <f t="shared" si="152"/>
        <v>0</v>
      </c>
      <c r="H128" s="235">
        <f t="shared" si="152"/>
        <v>0</v>
      </c>
      <c r="I128" s="216">
        <f t="shared" si="152"/>
        <v>0</v>
      </c>
      <c r="J128" s="235">
        <f t="shared" si="152"/>
        <v>0</v>
      </c>
      <c r="K128" s="234">
        <f t="shared" si="152"/>
        <v>0</v>
      </c>
      <c r="L128" s="216">
        <f t="shared" si="152"/>
        <v>0</v>
      </c>
      <c r="M128" s="98">
        <f t="shared" si="152"/>
        <v>0</v>
      </c>
      <c r="N128" s="225">
        <f t="shared" si="152"/>
        <v>0</v>
      </c>
      <c r="O128" s="220">
        <f t="shared" si="152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hidden="1" customHeight="1" x14ac:dyDescent="0.25">
      <c r="A130" s="75">
        <v>2300</v>
      </c>
      <c r="B130" s="202" t="s">
        <v>146</v>
      </c>
      <c r="C130" s="76">
        <f t="shared" si="98"/>
        <v>0</v>
      </c>
      <c r="D130" s="203">
        <f>SUM(D131,D136,D140,D141,D144,D151,D159,D160,D163)</f>
        <v>0</v>
      </c>
      <c r="E130" s="364">
        <f t="shared" ref="E130:F130" si="153">SUM(E131,E136,E140,E141,E144,E151,E159,E160,E163)</f>
        <v>0</v>
      </c>
      <c r="F130" s="386">
        <f t="shared" si="153"/>
        <v>0</v>
      </c>
      <c r="G130" s="203">
        <f>SUM(G131,G136,G140,G141,G144,G151,G159,G160,G163)</f>
        <v>0</v>
      </c>
      <c r="H130" s="84">
        <f t="shared" ref="H130:I130" si="154">SUM(H131,H136,H140,H141,H144,H151,H159,H160,H163)</f>
        <v>0</v>
      </c>
      <c r="I130" s="204">
        <f t="shared" si="154"/>
        <v>0</v>
      </c>
      <c r="J130" s="84">
        <f>SUM(J131,J136,J140,J141,J144,J151,J159,J160,J163)</f>
        <v>0</v>
      </c>
      <c r="K130" s="85">
        <f t="shared" ref="K130:L130" si="155">SUM(K131,K136,K140,K141,K144,K151,K159,K160,K163)</f>
        <v>0</v>
      </c>
      <c r="L130" s="204">
        <f t="shared" si="155"/>
        <v>0</v>
      </c>
      <c r="M130" s="76">
        <f>SUM(M131,M136,M140,M141,M144,M151,M159,M160,M163)</f>
        <v>0</v>
      </c>
      <c r="N130" s="85">
        <f t="shared" ref="N130:O130" si="156">SUM(N131,N136,N140,N141,N144,N151,N159,N160,N163)</f>
        <v>0</v>
      </c>
      <c r="O130" s="204">
        <f t="shared" si="156"/>
        <v>0</v>
      </c>
      <c r="P130" s="231"/>
    </row>
    <row r="131" spans="1:16" ht="24" hidden="1" x14ac:dyDescent="0.25">
      <c r="A131" s="335">
        <v>2310</v>
      </c>
      <c r="B131" s="87" t="s">
        <v>147</v>
      </c>
      <c r="C131" s="88">
        <f t="shared" si="98"/>
        <v>0</v>
      </c>
      <c r="D131" s="233">
        <f>SUM(D132:D135)</f>
        <v>0</v>
      </c>
      <c r="E131" s="370">
        <f t="shared" ref="E131:O131" si="157">SUM(E132:E135)</f>
        <v>0</v>
      </c>
      <c r="F131" s="404">
        <f t="shared" si="157"/>
        <v>0</v>
      </c>
      <c r="G131" s="233">
        <f t="shared" si="157"/>
        <v>0</v>
      </c>
      <c r="H131" s="235">
        <f t="shared" si="157"/>
        <v>0</v>
      </c>
      <c r="I131" s="216">
        <f t="shared" si="157"/>
        <v>0</v>
      </c>
      <c r="J131" s="235">
        <f t="shared" si="157"/>
        <v>0</v>
      </c>
      <c r="K131" s="234">
        <f t="shared" si="157"/>
        <v>0</v>
      </c>
      <c r="L131" s="216">
        <f t="shared" si="157"/>
        <v>0</v>
      </c>
      <c r="M131" s="88">
        <f t="shared" si="157"/>
        <v>0</v>
      </c>
      <c r="N131" s="234">
        <f t="shared" si="157"/>
        <v>0</v>
      </c>
      <c r="O131" s="216">
        <f t="shared" si="157"/>
        <v>0</v>
      </c>
      <c r="P131" s="218"/>
    </row>
    <row r="132" spans="1:16" hidden="1" x14ac:dyDescent="0.25">
      <c r="A132" s="56">
        <v>2311</v>
      </c>
      <c r="B132" s="97" t="s">
        <v>148</v>
      </c>
      <c r="C132" s="98">
        <f t="shared" si="98"/>
        <v>0</v>
      </c>
      <c r="D132" s="219"/>
      <c r="E132" s="367"/>
      <c r="F132" s="384">
        <f t="shared" ref="F132:F135" si="158">D132+E132</f>
        <v>0</v>
      </c>
      <c r="G132" s="219"/>
      <c r="H132" s="103"/>
      <c r="I132" s="220">
        <f t="shared" ref="I132:I135" si="159">G132+H132</f>
        <v>0</v>
      </c>
      <c r="J132" s="103"/>
      <c r="K132" s="104"/>
      <c r="L132" s="220">
        <f t="shared" ref="L132:L135" si="160">J132+K132</f>
        <v>0</v>
      </c>
      <c r="M132" s="221"/>
      <c r="N132" s="104"/>
      <c r="O132" s="220">
        <f t="shared" ref="O132:O135" si="161">M132+N132</f>
        <v>0</v>
      </c>
      <c r="P132" s="222"/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/>
      <c r="E133" s="367"/>
      <c r="F133" s="384">
        <f t="shared" si="158"/>
        <v>0</v>
      </c>
      <c r="G133" s="219"/>
      <c r="H133" s="103"/>
      <c r="I133" s="220">
        <f t="shared" si="159"/>
        <v>0</v>
      </c>
      <c r="J133" s="103"/>
      <c r="K133" s="104"/>
      <c r="L133" s="220">
        <f t="shared" si="160"/>
        <v>0</v>
      </c>
      <c r="M133" s="221"/>
      <c r="N133" s="104"/>
      <c r="O133" s="220">
        <f t="shared" si="161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8"/>
        <v>0</v>
      </c>
      <c r="G134" s="219"/>
      <c r="H134" s="103"/>
      <c r="I134" s="220">
        <f t="shared" si="159"/>
        <v>0</v>
      </c>
      <c r="J134" s="103"/>
      <c r="K134" s="104"/>
      <c r="L134" s="220">
        <f t="shared" si="160"/>
        <v>0</v>
      </c>
      <c r="M134" s="221"/>
      <c r="N134" s="104"/>
      <c r="O134" s="220">
        <f t="shared" si="161"/>
        <v>0</v>
      </c>
      <c r="P134" s="222"/>
    </row>
    <row r="135" spans="1:16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8"/>
        <v>0</v>
      </c>
      <c r="G135" s="219"/>
      <c r="H135" s="103"/>
      <c r="I135" s="220">
        <f t="shared" si="159"/>
        <v>0</v>
      </c>
      <c r="J135" s="103"/>
      <c r="K135" s="104"/>
      <c r="L135" s="220">
        <f t="shared" si="160"/>
        <v>0</v>
      </c>
      <c r="M135" s="221"/>
      <c r="N135" s="104"/>
      <c r="O135" s="220">
        <f t="shared" si="161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2">SUM(E137:E139)</f>
        <v>0</v>
      </c>
      <c r="F136" s="384">
        <f t="shared" si="162"/>
        <v>0</v>
      </c>
      <c r="G136" s="224">
        <f>SUM(G137:G139)</f>
        <v>0</v>
      </c>
      <c r="H136" s="226">
        <f t="shared" ref="H136:I136" si="163">SUM(H137:H139)</f>
        <v>0</v>
      </c>
      <c r="I136" s="220">
        <f t="shared" si="163"/>
        <v>0</v>
      </c>
      <c r="J136" s="226">
        <f>SUM(J137:J139)</f>
        <v>0</v>
      </c>
      <c r="K136" s="225">
        <f t="shared" ref="K136:L136" si="164">SUM(K137:K139)</f>
        <v>0</v>
      </c>
      <c r="L136" s="220">
        <f t="shared" si="164"/>
        <v>0</v>
      </c>
      <c r="M136" s="98">
        <f>SUM(M137:M139)</f>
        <v>0</v>
      </c>
      <c r="N136" s="225">
        <f t="shared" ref="N136:O136" si="165">SUM(N137:N139)</f>
        <v>0</v>
      </c>
      <c r="O136" s="220">
        <f t="shared" si="165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6">D137+E137</f>
        <v>0</v>
      </c>
      <c r="G137" s="219"/>
      <c r="H137" s="103"/>
      <c r="I137" s="220">
        <f t="shared" ref="I137:I140" si="167">G137+H137</f>
        <v>0</v>
      </c>
      <c r="J137" s="103"/>
      <c r="K137" s="104"/>
      <c r="L137" s="220">
        <f t="shared" ref="L137:L140" si="168">J137+K137</f>
        <v>0</v>
      </c>
      <c r="M137" s="221"/>
      <c r="N137" s="104"/>
      <c r="O137" s="220">
        <f t="shared" ref="O137:O140" si="169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/>
      <c r="E138" s="367"/>
      <c r="F138" s="384">
        <f t="shared" si="166"/>
        <v>0</v>
      </c>
      <c r="G138" s="219"/>
      <c r="H138" s="103"/>
      <c r="I138" s="220">
        <f t="shared" si="167"/>
        <v>0</v>
      </c>
      <c r="J138" s="103"/>
      <c r="K138" s="104"/>
      <c r="L138" s="220">
        <f t="shared" si="168"/>
        <v>0</v>
      </c>
      <c r="M138" s="221"/>
      <c r="N138" s="104"/>
      <c r="O138" s="220">
        <f t="shared" si="169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6"/>
        <v>0</v>
      </c>
      <c r="G139" s="219"/>
      <c r="H139" s="103"/>
      <c r="I139" s="220">
        <f t="shared" si="167"/>
        <v>0</v>
      </c>
      <c r="J139" s="103"/>
      <c r="K139" s="104"/>
      <c r="L139" s="220">
        <f t="shared" si="168"/>
        <v>0</v>
      </c>
      <c r="M139" s="221"/>
      <c r="N139" s="104"/>
      <c r="O139" s="220">
        <f t="shared" si="169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6"/>
        <v>0</v>
      </c>
      <c r="G140" s="219"/>
      <c r="H140" s="103"/>
      <c r="I140" s="220">
        <f t="shared" si="167"/>
        <v>0</v>
      </c>
      <c r="J140" s="103"/>
      <c r="K140" s="104"/>
      <c r="L140" s="220">
        <f t="shared" si="168"/>
        <v>0</v>
      </c>
      <c r="M140" s="221"/>
      <c r="N140" s="104"/>
      <c r="O140" s="220">
        <f t="shared" si="169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70">SUM(E142:E143)</f>
        <v>0</v>
      </c>
      <c r="F141" s="384">
        <f t="shared" si="170"/>
        <v>0</v>
      </c>
      <c r="G141" s="224">
        <f>SUM(G142:G143)</f>
        <v>0</v>
      </c>
      <c r="H141" s="226">
        <f t="shared" ref="H141:I141" si="171">SUM(H142:H143)</f>
        <v>0</v>
      </c>
      <c r="I141" s="220">
        <f t="shared" si="171"/>
        <v>0</v>
      </c>
      <c r="J141" s="226">
        <f>SUM(J142:J143)</f>
        <v>0</v>
      </c>
      <c r="K141" s="225">
        <f t="shared" ref="K141:L141" si="172">SUM(K142:K143)</f>
        <v>0</v>
      </c>
      <c r="L141" s="220">
        <f t="shared" si="172"/>
        <v>0</v>
      </c>
      <c r="M141" s="98">
        <f>SUM(M142:M143)</f>
        <v>0</v>
      </c>
      <c r="N141" s="225">
        <f t="shared" ref="N141:O141" si="173">SUM(N142:N143)</f>
        <v>0</v>
      </c>
      <c r="O141" s="220">
        <f t="shared" si="173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4">D142+E142</f>
        <v>0</v>
      </c>
      <c r="G142" s="219"/>
      <c r="H142" s="103"/>
      <c r="I142" s="220">
        <f t="shared" ref="I142:I143" si="175">G142+H142</f>
        <v>0</v>
      </c>
      <c r="J142" s="103"/>
      <c r="K142" s="104"/>
      <c r="L142" s="220">
        <f t="shared" ref="L142:L143" si="176">J142+K142</f>
        <v>0</v>
      </c>
      <c r="M142" s="221"/>
      <c r="N142" s="104"/>
      <c r="O142" s="220">
        <f t="shared" ref="O142:O143" si="177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4"/>
        <v>0</v>
      </c>
      <c r="G143" s="219"/>
      <c r="H143" s="103"/>
      <c r="I143" s="220">
        <f t="shared" si="175"/>
        <v>0</v>
      </c>
      <c r="J143" s="103"/>
      <c r="K143" s="104"/>
      <c r="L143" s="220">
        <f t="shared" si="176"/>
        <v>0</v>
      </c>
      <c r="M143" s="221"/>
      <c r="N143" s="104"/>
      <c r="O143" s="220">
        <f t="shared" si="177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8">SUM(E145:E150)</f>
        <v>0</v>
      </c>
      <c r="F144" s="403">
        <f t="shared" si="178"/>
        <v>0</v>
      </c>
      <c r="G144" s="210">
        <f>SUM(G145:G150)</f>
        <v>0</v>
      </c>
      <c r="H144" s="212">
        <f t="shared" ref="H144:I144" si="179">SUM(H145:H150)</f>
        <v>0</v>
      </c>
      <c r="I144" s="213">
        <f t="shared" si="179"/>
        <v>0</v>
      </c>
      <c r="J144" s="212">
        <f>SUM(J145:J150)</f>
        <v>0</v>
      </c>
      <c r="K144" s="211">
        <f t="shared" ref="K144:L144" si="180">SUM(K145:K150)</f>
        <v>0</v>
      </c>
      <c r="L144" s="213">
        <f t="shared" si="180"/>
        <v>0</v>
      </c>
      <c r="M144" s="160">
        <f>SUM(M145:M150)</f>
        <v>0</v>
      </c>
      <c r="N144" s="211">
        <f t="shared" ref="N144:O144" si="181">SUM(N145:N150)</f>
        <v>0</v>
      </c>
      <c r="O144" s="213">
        <f t="shared" si="181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/>
      <c r="E145" s="366"/>
      <c r="F145" s="404">
        <f t="shared" ref="F145:F150" si="182">D145+E145</f>
        <v>0</v>
      </c>
      <c r="G145" s="215"/>
      <c r="H145" s="93"/>
      <c r="I145" s="216">
        <f t="shared" ref="I145:I150" si="183">G145+H145</f>
        <v>0</v>
      </c>
      <c r="J145" s="93"/>
      <c r="K145" s="94"/>
      <c r="L145" s="216">
        <f t="shared" ref="L145:L150" si="184">J145+K145</f>
        <v>0</v>
      </c>
      <c r="M145" s="217"/>
      <c r="N145" s="94"/>
      <c r="O145" s="216">
        <f t="shared" ref="O145:O150" si="185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/>
      <c r="E146" s="367"/>
      <c r="F146" s="384">
        <f t="shared" si="182"/>
        <v>0</v>
      </c>
      <c r="G146" s="219"/>
      <c r="H146" s="103"/>
      <c r="I146" s="220">
        <f t="shared" si="183"/>
        <v>0</v>
      </c>
      <c r="J146" s="103"/>
      <c r="K146" s="104"/>
      <c r="L146" s="220">
        <f t="shared" si="184"/>
        <v>0</v>
      </c>
      <c r="M146" s="221"/>
      <c r="N146" s="104"/>
      <c r="O146" s="220">
        <f t="shared" si="185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2"/>
        <v>0</v>
      </c>
      <c r="G147" s="219"/>
      <c r="H147" s="103"/>
      <c r="I147" s="220">
        <f t="shared" si="183"/>
        <v>0</v>
      </c>
      <c r="J147" s="103"/>
      <c r="K147" s="104"/>
      <c r="L147" s="220">
        <f t="shared" si="184"/>
        <v>0</v>
      </c>
      <c r="M147" s="221"/>
      <c r="N147" s="104"/>
      <c r="O147" s="220">
        <f t="shared" si="185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2"/>
        <v>0</v>
      </c>
      <c r="G148" s="219"/>
      <c r="H148" s="103"/>
      <c r="I148" s="220">
        <f t="shared" si="183"/>
        <v>0</v>
      </c>
      <c r="J148" s="103"/>
      <c r="K148" s="104"/>
      <c r="L148" s="220">
        <f t="shared" si="184"/>
        <v>0</v>
      </c>
      <c r="M148" s="221"/>
      <c r="N148" s="104"/>
      <c r="O148" s="220">
        <f t="shared" si="185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6">F149+I149+L149+O149</f>
        <v>0</v>
      </c>
      <c r="D149" s="219"/>
      <c r="E149" s="367"/>
      <c r="F149" s="384">
        <f t="shared" si="182"/>
        <v>0</v>
      </c>
      <c r="G149" s="219"/>
      <c r="H149" s="103"/>
      <c r="I149" s="220">
        <f t="shared" si="183"/>
        <v>0</v>
      </c>
      <c r="J149" s="103"/>
      <c r="K149" s="104"/>
      <c r="L149" s="220">
        <f t="shared" si="184"/>
        <v>0</v>
      </c>
      <c r="M149" s="221"/>
      <c r="N149" s="104"/>
      <c r="O149" s="220">
        <f t="shared" si="185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6"/>
        <v>0</v>
      </c>
      <c r="D150" s="219"/>
      <c r="E150" s="367"/>
      <c r="F150" s="384">
        <f t="shared" si="182"/>
        <v>0</v>
      </c>
      <c r="G150" s="219"/>
      <c r="H150" s="103"/>
      <c r="I150" s="220">
        <f t="shared" si="183"/>
        <v>0</v>
      </c>
      <c r="J150" s="103"/>
      <c r="K150" s="104"/>
      <c r="L150" s="220">
        <f t="shared" si="184"/>
        <v>0</v>
      </c>
      <c r="M150" s="221"/>
      <c r="N150" s="104"/>
      <c r="O150" s="220">
        <f t="shared" si="185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6"/>
        <v>0</v>
      </c>
      <c r="D151" s="224">
        <f>SUM(D152:D158)</f>
        <v>0</v>
      </c>
      <c r="E151" s="368">
        <f t="shared" ref="E151:F151" si="187">SUM(E152:E158)</f>
        <v>0</v>
      </c>
      <c r="F151" s="384">
        <f t="shared" si="187"/>
        <v>0</v>
      </c>
      <c r="G151" s="224">
        <f>SUM(G152:G158)</f>
        <v>0</v>
      </c>
      <c r="H151" s="226">
        <f t="shared" ref="H151:I151" si="188">SUM(H152:H158)</f>
        <v>0</v>
      </c>
      <c r="I151" s="220">
        <f t="shared" si="188"/>
        <v>0</v>
      </c>
      <c r="J151" s="226">
        <f>SUM(J152:J158)</f>
        <v>0</v>
      </c>
      <c r="K151" s="225">
        <f t="shared" ref="K151:L151" si="189">SUM(K152:K158)</f>
        <v>0</v>
      </c>
      <c r="L151" s="220">
        <f t="shared" si="189"/>
        <v>0</v>
      </c>
      <c r="M151" s="98">
        <f>SUM(M152:M158)</f>
        <v>0</v>
      </c>
      <c r="N151" s="225">
        <f t="shared" ref="N151:O151" si="190">SUM(N152:N158)</f>
        <v>0</v>
      </c>
      <c r="O151" s="220">
        <f t="shared" si="190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6"/>
        <v>0</v>
      </c>
      <c r="D152" s="219"/>
      <c r="E152" s="367"/>
      <c r="F152" s="384">
        <f t="shared" ref="F152:F159" si="191">D152+E152</f>
        <v>0</v>
      </c>
      <c r="G152" s="219"/>
      <c r="H152" s="103"/>
      <c r="I152" s="220">
        <f t="shared" ref="I152:I159" si="192">G152+H152</f>
        <v>0</v>
      </c>
      <c r="J152" s="103"/>
      <c r="K152" s="104"/>
      <c r="L152" s="220">
        <f t="shared" ref="L152:L159" si="193">J152+K152</f>
        <v>0</v>
      </c>
      <c r="M152" s="221"/>
      <c r="N152" s="104"/>
      <c r="O152" s="220">
        <f t="shared" ref="O152:O159" si="194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6"/>
        <v>0</v>
      </c>
      <c r="D153" s="219"/>
      <c r="E153" s="367"/>
      <c r="F153" s="384">
        <f t="shared" si="191"/>
        <v>0</v>
      </c>
      <c r="G153" s="219"/>
      <c r="H153" s="103"/>
      <c r="I153" s="220">
        <f t="shared" si="192"/>
        <v>0</v>
      </c>
      <c r="J153" s="103"/>
      <c r="K153" s="104"/>
      <c r="L153" s="220">
        <f t="shared" si="193"/>
        <v>0</v>
      </c>
      <c r="M153" s="221"/>
      <c r="N153" s="104"/>
      <c r="O153" s="220">
        <f t="shared" si="194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6"/>
        <v>0</v>
      </c>
      <c r="D154" s="219"/>
      <c r="E154" s="367"/>
      <c r="F154" s="384">
        <f t="shared" si="191"/>
        <v>0</v>
      </c>
      <c r="G154" s="219"/>
      <c r="H154" s="103"/>
      <c r="I154" s="220">
        <f t="shared" si="192"/>
        <v>0</v>
      </c>
      <c r="J154" s="103"/>
      <c r="K154" s="104"/>
      <c r="L154" s="220">
        <f t="shared" si="193"/>
        <v>0</v>
      </c>
      <c r="M154" s="221"/>
      <c r="N154" s="104"/>
      <c r="O154" s="220">
        <f t="shared" si="194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6"/>
        <v>0</v>
      </c>
      <c r="D155" s="219"/>
      <c r="E155" s="367"/>
      <c r="F155" s="384">
        <f t="shared" si="191"/>
        <v>0</v>
      </c>
      <c r="G155" s="219"/>
      <c r="H155" s="103"/>
      <c r="I155" s="220">
        <f t="shared" si="192"/>
        <v>0</v>
      </c>
      <c r="J155" s="103"/>
      <c r="K155" s="104"/>
      <c r="L155" s="220">
        <f t="shared" si="193"/>
        <v>0</v>
      </c>
      <c r="M155" s="221"/>
      <c r="N155" s="104"/>
      <c r="O155" s="220">
        <f t="shared" si="194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6"/>
        <v>0</v>
      </c>
      <c r="D156" s="219"/>
      <c r="E156" s="367"/>
      <c r="F156" s="384">
        <f t="shared" si="191"/>
        <v>0</v>
      </c>
      <c r="G156" s="219"/>
      <c r="H156" s="103"/>
      <c r="I156" s="220">
        <f t="shared" si="192"/>
        <v>0</v>
      </c>
      <c r="J156" s="103"/>
      <c r="K156" s="104"/>
      <c r="L156" s="220">
        <f t="shared" si="193"/>
        <v>0</v>
      </c>
      <c r="M156" s="221"/>
      <c r="N156" s="104"/>
      <c r="O156" s="220">
        <f t="shared" si="194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6"/>
        <v>0</v>
      </c>
      <c r="D157" s="219"/>
      <c r="E157" s="367"/>
      <c r="F157" s="384">
        <f t="shared" si="191"/>
        <v>0</v>
      </c>
      <c r="G157" s="219"/>
      <c r="H157" s="103"/>
      <c r="I157" s="220">
        <f t="shared" si="192"/>
        <v>0</v>
      </c>
      <c r="J157" s="103"/>
      <c r="K157" s="104"/>
      <c r="L157" s="220">
        <f t="shared" si="193"/>
        <v>0</v>
      </c>
      <c r="M157" s="221"/>
      <c r="N157" s="104"/>
      <c r="O157" s="220">
        <f t="shared" si="194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6"/>
        <v>0</v>
      </c>
      <c r="D158" s="219"/>
      <c r="E158" s="367"/>
      <c r="F158" s="384">
        <f t="shared" si="191"/>
        <v>0</v>
      </c>
      <c r="G158" s="219"/>
      <c r="H158" s="103"/>
      <c r="I158" s="220">
        <f t="shared" si="192"/>
        <v>0</v>
      </c>
      <c r="J158" s="103"/>
      <c r="K158" s="104"/>
      <c r="L158" s="220">
        <f t="shared" si="193"/>
        <v>0</v>
      </c>
      <c r="M158" s="221"/>
      <c r="N158" s="104"/>
      <c r="O158" s="220">
        <f t="shared" si="194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6"/>
        <v>0</v>
      </c>
      <c r="D159" s="227"/>
      <c r="E159" s="369"/>
      <c r="F159" s="403">
        <f t="shared" si="191"/>
        <v>0</v>
      </c>
      <c r="G159" s="227"/>
      <c r="H159" s="229"/>
      <c r="I159" s="213">
        <f t="shared" si="192"/>
        <v>0</v>
      </c>
      <c r="J159" s="229"/>
      <c r="K159" s="228"/>
      <c r="L159" s="213">
        <f t="shared" si="193"/>
        <v>0</v>
      </c>
      <c r="M159" s="230"/>
      <c r="N159" s="228"/>
      <c r="O159" s="213">
        <f t="shared" si="194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6"/>
        <v>0</v>
      </c>
      <c r="D160" s="210">
        <f>SUM(D161:D162)</f>
        <v>0</v>
      </c>
      <c r="E160" s="365">
        <f t="shared" ref="E160:F160" si="195">SUM(E161:E162)</f>
        <v>0</v>
      </c>
      <c r="F160" s="403">
        <f t="shared" si="195"/>
        <v>0</v>
      </c>
      <c r="G160" s="210">
        <f>SUM(G161:G162)</f>
        <v>0</v>
      </c>
      <c r="H160" s="212">
        <f t="shared" ref="H160:I160" si="196">SUM(H161:H162)</f>
        <v>0</v>
      </c>
      <c r="I160" s="213">
        <f t="shared" si="196"/>
        <v>0</v>
      </c>
      <c r="J160" s="212">
        <f>SUM(J161:J162)</f>
        <v>0</v>
      </c>
      <c r="K160" s="211">
        <f t="shared" ref="K160:L160" si="197">SUM(K161:K162)</f>
        <v>0</v>
      </c>
      <c r="L160" s="213">
        <f t="shared" si="197"/>
        <v>0</v>
      </c>
      <c r="M160" s="160">
        <f>SUM(M161:M162)</f>
        <v>0</v>
      </c>
      <c r="N160" s="211">
        <f t="shared" ref="N160:O160" si="198">SUM(N161:N162)</f>
        <v>0</v>
      </c>
      <c r="O160" s="213">
        <f t="shared" si="198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6"/>
        <v>0</v>
      </c>
      <c r="D161" s="215"/>
      <c r="E161" s="366"/>
      <c r="F161" s="404">
        <f t="shared" ref="F161:F164" si="199">D161+E161</f>
        <v>0</v>
      </c>
      <c r="G161" s="215"/>
      <c r="H161" s="93"/>
      <c r="I161" s="216">
        <f t="shared" ref="I161:I164" si="200">G161+H161</f>
        <v>0</v>
      </c>
      <c r="J161" s="93"/>
      <c r="K161" s="94"/>
      <c r="L161" s="216">
        <f t="shared" ref="L161:L164" si="201">J161+K161</f>
        <v>0</v>
      </c>
      <c r="M161" s="217"/>
      <c r="N161" s="94"/>
      <c r="O161" s="216">
        <f t="shared" ref="O161:O164" si="202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6"/>
        <v>0</v>
      </c>
      <c r="D162" s="219"/>
      <c r="E162" s="367"/>
      <c r="F162" s="384">
        <f t="shared" si="199"/>
        <v>0</v>
      </c>
      <c r="G162" s="219"/>
      <c r="H162" s="103"/>
      <c r="I162" s="220">
        <f t="shared" si="200"/>
        <v>0</v>
      </c>
      <c r="J162" s="103"/>
      <c r="K162" s="104"/>
      <c r="L162" s="220">
        <f t="shared" si="201"/>
        <v>0</v>
      </c>
      <c r="M162" s="221"/>
      <c r="N162" s="104"/>
      <c r="O162" s="220">
        <f t="shared" si="202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6"/>
        <v>0</v>
      </c>
      <c r="D163" s="227"/>
      <c r="E163" s="369"/>
      <c r="F163" s="403">
        <f t="shared" si="199"/>
        <v>0</v>
      </c>
      <c r="G163" s="227"/>
      <c r="H163" s="229"/>
      <c r="I163" s="213">
        <f t="shared" si="200"/>
        <v>0</v>
      </c>
      <c r="J163" s="229"/>
      <c r="K163" s="228"/>
      <c r="L163" s="213">
        <f t="shared" si="201"/>
        <v>0</v>
      </c>
      <c r="M163" s="230"/>
      <c r="N163" s="228"/>
      <c r="O163" s="213">
        <f t="shared" si="202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6"/>
        <v>0</v>
      </c>
      <c r="D164" s="241"/>
      <c r="E164" s="371"/>
      <c r="F164" s="386">
        <f t="shared" si="199"/>
        <v>0</v>
      </c>
      <c r="G164" s="241"/>
      <c r="H164" s="243"/>
      <c r="I164" s="204">
        <f t="shared" si="200"/>
        <v>0</v>
      </c>
      <c r="J164" s="243"/>
      <c r="K164" s="242"/>
      <c r="L164" s="204">
        <f t="shared" si="201"/>
        <v>0</v>
      </c>
      <c r="M164" s="244"/>
      <c r="N164" s="242"/>
      <c r="O164" s="204">
        <f t="shared" si="202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6"/>
        <v>0</v>
      </c>
      <c r="D165" s="203">
        <f>SUM(D166,D171)</f>
        <v>0</v>
      </c>
      <c r="E165" s="364">
        <f t="shared" ref="E165:O165" si="203">SUM(E166,E171)</f>
        <v>0</v>
      </c>
      <c r="F165" s="386">
        <f t="shared" si="203"/>
        <v>0</v>
      </c>
      <c r="G165" s="203">
        <f t="shared" si="203"/>
        <v>0</v>
      </c>
      <c r="H165" s="84">
        <f t="shared" si="203"/>
        <v>0</v>
      </c>
      <c r="I165" s="204">
        <f t="shared" si="203"/>
        <v>0</v>
      </c>
      <c r="J165" s="84">
        <f t="shared" si="203"/>
        <v>0</v>
      </c>
      <c r="K165" s="85">
        <f t="shared" si="203"/>
        <v>0</v>
      </c>
      <c r="L165" s="204">
        <f t="shared" si="203"/>
        <v>0</v>
      </c>
      <c r="M165" s="205">
        <f t="shared" si="203"/>
        <v>0</v>
      </c>
      <c r="N165" s="206">
        <f t="shared" si="203"/>
        <v>0</v>
      </c>
      <c r="O165" s="207">
        <f t="shared" si="203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6"/>
        <v>0</v>
      </c>
      <c r="D166" s="233">
        <f>SUM(D167:D170)</f>
        <v>0</v>
      </c>
      <c r="E166" s="370">
        <f t="shared" ref="E166:O166" si="204">SUM(E167:E170)</f>
        <v>0</v>
      </c>
      <c r="F166" s="404">
        <f t="shared" si="204"/>
        <v>0</v>
      </c>
      <c r="G166" s="233">
        <f t="shared" si="204"/>
        <v>0</v>
      </c>
      <c r="H166" s="235">
        <f t="shared" si="204"/>
        <v>0</v>
      </c>
      <c r="I166" s="216">
        <f t="shared" si="204"/>
        <v>0</v>
      </c>
      <c r="J166" s="235">
        <f t="shared" si="204"/>
        <v>0</v>
      </c>
      <c r="K166" s="234">
        <f t="shared" si="204"/>
        <v>0</v>
      </c>
      <c r="L166" s="216">
        <f t="shared" si="204"/>
        <v>0</v>
      </c>
      <c r="M166" s="109">
        <f t="shared" si="204"/>
        <v>0</v>
      </c>
      <c r="N166" s="245">
        <f t="shared" si="204"/>
        <v>0</v>
      </c>
      <c r="O166" s="246">
        <f t="shared" si="204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6"/>
        <v>0</v>
      </c>
      <c r="D167" s="219"/>
      <c r="E167" s="367"/>
      <c r="F167" s="384">
        <f t="shared" ref="F167:F172" si="205">D167+E167</f>
        <v>0</v>
      </c>
      <c r="G167" s="219"/>
      <c r="H167" s="103"/>
      <c r="I167" s="220">
        <f t="shared" ref="I167:I172" si="206">G167+H167</f>
        <v>0</v>
      </c>
      <c r="J167" s="103"/>
      <c r="K167" s="104"/>
      <c r="L167" s="220">
        <f t="shared" ref="L167:L172" si="207">J167+K167</f>
        <v>0</v>
      </c>
      <c r="M167" s="221"/>
      <c r="N167" s="104"/>
      <c r="O167" s="220">
        <f t="shared" ref="O167:O172" si="208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6"/>
        <v>0</v>
      </c>
      <c r="D168" s="219"/>
      <c r="E168" s="367"/>
      <c r="F168" s="384">
        <f t="shared" si="205"/>
        <v>0</v>
      </c>
      <c r="G168" s="219"/>
      <c r="H168" s="103"/>
      <c r="I168" s="220">
        <f t="shared" si="206"/>
        <v>0</v>
      </c>
      <c r="J168" s="103"/>
      <c r="K168" s="104"/>
      <c r="L168" s="220">
        <f t="shared" si="207"/>
        <v>0</v>
      </c>
      <c r="M168" s="221"/>
      <c r="N168" s="104"/>
      <c r="O168" s="220">
        <f t="shared" si="208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6"/>
        <v>0</v>
      </c>
      <c r="D169" s="219"/>
      <c r="E169" s="367"/>
      <c r="F169" s="384">
        <f t="shared" si="205"/>
        <v>0</v>
      </c>
      <c r="G169" s="219"/>
      <c r="H169" s="103"/>
      <c r="I169" s="220">
        <f t="shared" si="206"/>
        <v>0</v>
      </c>
      <c r="J169" s="103"/>
      <c r="K169" s="104"/>
      <c r="L169" s="220">
        <f t="shared" si="207"/>
        <v>0</v>
      </c>
      <c r="M169" s="221"/>
      <c r="N169" s="104"/>
      <c r="O169" s="220">
        <f t="shared" si="208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6"/>
        <v>0</v>
      </c>
      <c r="D170" s="219"/>
      <c r="E170" s="367"/>
      <c r="F170" s="384">
        <f t="shared" si="205"/>
        <v>0</v>
      </c>
      <c r="G170" s="219"/>
      <c r="H170" s="103"/>
      <c r="I170" s="220">
        <f t="shared" si="206"/>
        <v>0</v>
      </c>
      <c r="J170" s="103"/>
      <c r="K170" s="104"/>
      <c r="L170" s="220">
        <f t="shared" si="207"/>
        <v>0</v>
      </c>
      <c r="M170" s="221"/>
      <c r="N170" s="104"/>
      <c r="O170" s="220">
        <f t="shared" si="208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6"/>
        <v>0</v>
      </c>
      <c r="D171" s="219"/>
      <c r="E171" s="367"/>
      <c r="F171" s="384">
        <f t="shared" si="205"/>
        <v>0</v>
      </c>
      <c r="G171" s="219"/>
      <c r="H171" s="103"/>
      <c r="I171" s="220">
        <f t="shared" si="206"/>
        <v>0</v>
      </c>
      <c r="J171" s="103"/>
      <c r="K171" s="104"/>
      <c r="L171" s="220">
        <f t="shared" si="207"/>
        <v>0</v>
      </c>
      <c r="M171" s="221"/>
      <c r="N171" s="104"/>
      <c r="O171" s="220">
        <f t="shared" si="208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6"/>
        <v>0</v>
      </c>
      <c r="D172" s="49"/>
      <c r="E172" s="344"/>
      <c r="F172" s="383">
        <f t="shared" si="205"/>
        <v>0</v>
      </c>
      <c r="G172" s="49"/>
      <c r="H172" s="51"/>
      <c r="I172" s="52">
        <f t="shared" si="206"/>
        <v>0</v>
      </c>
      <c r="J172" s="51"/>
      <c r="K172" s="50"/>
      <c r="L172" s="52">
        <f t="shared" si="207"/>
        <v>0</v>
      </c>
      <c r="M172" s="53"/>
      <c r="N172" s="50"/>
      <c r="O172" s="52">
        <f t="shared" si="208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6"/>
        <v>0</v>
      </c>
      <c r="D173" s="197">
        <f>SUM(D174,D184)</f>
        <v>0</v>
      </c>
      <c r="E173" s="363">
        <f t="shared" ref="E173:F173" si="209">SUM(E174,E184)</f>
        <v>0</v>
      </c>
      <c r="F173" s="402">
        <f t="shared" si="209"/>
        <v>0</v>
      </c>
      <c r="G173" s="197">
        <f>SUM(G174,G184)</f>
        <v>0</v>
      </c>
      <c r="H173" s="199">
        <f t="shared" ref="H173:I173" si="210">SUM(H174,H184)</f>
        <v>0</v>
      </c>
      <c r="I173" s="200">
        <f t="shared" si="210"/>
        <v>0</v>
      </c>
      <c r="J173" s="199">
        <f>SUM(J174,J184)</f>
        <v>0</v>
      </c>
      <c r="K173" s="198">
        <f t="shared" ref="K173:L173" si="211">SUM(K174,K184)</f>
        <v>0</v>
      </c>
      <c r="L173" s="200">
        <f t="shared" si="211"/>
        <v>0</v>
      </c>
      <c r="M173" s="196">
        <f>SUM(M174,M184)</f>
        <v>0</v>
      </c>
      <c r="N173" s="198">
        <f t="shared" ref="N173:O173" si="212">SUM(N174,N184)</f>
        <v>0</v>
      </c>
      <c r="O173" s="200">
        <f t="shared" si="212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6"/>
        <v>0</v>
      </c>
      <c r="D174" s="203">
        <f>SUM(D175,D179)</f>
        <v>0</v>
      </c>
      <c r="E174" s="364">
        <f t="shared" ref="E174:O174" si="213">SUM(E175,E179)</f>
        <v>0</v>
      </c>
      <c r="F174" s="386">
        <f t="shared" si="213"/>
        <v>0</v>
      </c>
      <c r="G174" s="203">
        <f t="shared" si="213"/>
        <v>0</v>
      </c>
      <c r="H174" s="84">
        <f t="shared" si="213"/>
        <v>0</v>
      </c>
      <c r="I174" s="204">
        <f t="shared" si="213"/>
        <v>0</v>
      </c>
      <c r="J174" s="84">
        <f t="shared" si="213"/>
        <v>0</v>
      </c>
      <c r="K174" s="85">
        <f t="shared" si="213"/>
        <v>0</v>
      </c>
      <c r="L174" s="204">
        <f t="shared" si="213"/>
        <v>0</v>
      </c>
      <c r="M174" s="205">
        <f t="shared" si="213"/>
        <v>0</v>
      </c>
      <c r="N174" s="206">
        <f t="shared" si="213"/>
        <v>0</v>
      </c>
      <c r="O174" s="207">
        <f t="shared" si="213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6"/>
        <v>0</v>
      </c>
      <c r="D175" s="233">
        <f>SUM(D176:D178)</f>
        <v>0</v>
      </c>
      <c r="E175" s="370">
        <f t="shared" ref="E175:F175" si="214">SUM(E176:E178)</f>
        <v>0</v>
      </c>
      <c r="F175" s="404">
        <f t="shared" si="214"/>
        <v>0</v>
      </c>
      <c r="G175" s="233">
        <f>SUM(G176:G178)</f>
        <v>0</v>
      </c>
      <c r="H175" s="235">
        <f t="shared" ref="H175:I175" si="215">SUM(H176:H178)</f>
        <v>0</v>
      </c>
      <c r="I175" s="216">
        <f t="shared" si="215"/>
        <v>0</v>
      </c>
      <c r="J175" s="235">
        <f>SUM(J176:J178)</f>
        <v>0</v>
      </c>
      <c r="K175" s="234">
        <f t="shared" ref="K175:L175" si="216">SUM(K176:K178)</f>
        <v>0</v>
      </c>
      <c r="L175" s="216">
        <f t="shared" si="216"/>
        <v>0</v>
      </c>
      <c r="M175" s="88">
        <f>SUM(M176:M178)</f>
        <v>0</v>
      </c>
      <c r="N175" s="234">
        <f t="shared" ref="N175:O175" si="217">SUM(N176:N178)</f>
        <v>0</v>
      </c>
      <c r="O175" s="216">
        <f t="shared" si="217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6"/>
        <v>0</v>
      </c>
      <c r="D176" s="219"/>
      <c r="E176" s="367"/>
      <c r="F176" s="384">
        <f t="shared" ref="F176:F178" si="218">D176+E176</f>
        <v>0</v>
      </c>
      <c r="G176" s="219"/>
      <c r="H176" s="103"/>
      <c r="I176" s="220">
        <f t="shared" ref="I176:I178" si="219">G176+H176</f>
        <v>0</v>
      </c>
      <c r="J176" s="103"/>
      <c r="K176" s="104"/>
      <c r="L176" s="220">
        <f t="shared" ref="L176:L178" si="220">J176+K176</f>
        <v>0</v>
      </c>
      <c r="M176" s="221"/>
      <c r="N176" s="104"/>
      <c r="O176" s="220">
        <f t="shared" ref="O176:O178" si="221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6"/>
        <v>0</v>
      </c>
      <c r="D177" s="219"/>
      <c r="E177" s="367"/>
      <c r="F177" s="384">
        <f t="shared" si="218"/>
        <v>0</v>
      </c>
      <c r="G177" s="219"/>
      <c r="H177" s="103"/>
      <c r="I177" s="220">
        <f t="shared" si="219"/>
        <v>0</v>
      </c>
      <c r="J177" s="103"/>
      <c r="K177" s="104"/>
      <c r="L177" s="220">
        <f t="shared" si="220"/>
        <v>0</v>
      </c>
      <c r="M177" s="221"/>
      <c r="N177" s="104"/>
      <c r="O177" s="220">
        <f t="shared" si="221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6"/>
        <v>0</v>
      </c>
      <c r="D178" s="219"/>
      <c r="E178" s="367"/>
      <c r="F178" s="384">
        <f t="shared" si="218"/>
        <v>0</v>
      </c>
      <c r="G178" s="219"/>
      <c r="H178" s="103"/>
      <c r="I178" s="220">
        <f t="shared" si="219"/>
        <v>0</v>
      </c>
      <c r="J178" s="103"/>
      <c r="K178" s="104"/>
      <c r="L178" s="220">
        <f t="shared" si="220"/>
        <v>0</v>
      </c>
      <c r="M178" s="221"/>
      <c r="N178" s="104"/>
      <c r="O178" s="220">
        <f t="shared" si="221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6"/>
        <v>0</v>
      </c>
      <c r="D179" s="233">
        <f>SUM(D180:D183)</f>
        <v>0</v>
      </c>
      <c r="E179" s="370">
        <f t="shared" ref="E179:O179" si="222">SUM(E180:E183)</f>
        <v>0</v>
      </c>
      <c r="F179" s="404">
        <f t="shared" si="222"/>
        <v>0</v>
      </c>
      <c r="G179" s="233">
        <f t="shared" si="222"/>
        <v>0</v>
      </c>
      <c r="H179" s="235">
        <f t="shared" si="222"/>
        <v>0</v>
      </c>
      <c r="I179" s="216">
        <f t="shared" si="222"/>
        <v>0</v>
      </c>
      <c r="J179" s="235">
        <f t="shared" si="222"/>
        <v>0</v>
      </c>
      <c r="K179" s="234">
        <f t="shared" si="222"/>
        <v>0</v>
      </c>
      <c r="L179" s="216">
        <f t="shared" si="222"/>
        <v>0</v>
      </c>
      <c r="M179" s="250">
        <f t="shared" si="222"/>
        <v>0</v>
      </c>
      <c r="N179" s="251">
        <f t="shared" si="222"/>
        <v>0</v>
      </c>
      <c r="O179" s="252">
        <f t="shared" si="222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6"/>
        <v>0</v>
      </c>
      <c r="D180" s="219"/>
      <c r="E180" s="367"/>
      <c r="F180" s="384">
        <f t="shared" ref="F180:F183" si="223">D180+E180</f>
        <v>0</v>
      </c>
      <c r="G180" s="219"/>
      <c r="H180" s="103"/>
      <c r="I180" s="220">
        <f t="shared" ref="I180:I183" si="224">G180+H180</f>
        <v>0</v>
      </c>
      <c r="J180" s="103"/>
      <c r="K180" s="104"/>
      <c r="L180" s="220">
        <f t="shared" ref="L180:L183" si="225">J180+K180</f>
        <v>0</v>
      </c>
      <c r="M180" s="221"/>
      <c r="N180" s="104"/>
      <c r="O180" s="220">
        <f t="shared" ref="O180:O183" si="226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6"/>
        <v>0</v>
      </c>
      <c r="D181" s="219"/>
      <c r="E181" s="367"/>
      <c r="F181" s="384">
        <f t="shared" si="223"/>
        <v>0</v>
      </c>
      <c r="G181" s="219"/>
      <c r="H181" s="103"/>
      <c r="I181" s="220">
        <f t="shared" si="224"/>
        <v>0</v>
      </c>
      <c r="J181" s="103"/>
      <c r="K181" s="104"/>
      <c r="L181" s="220">
        <f t="shared" si="225"/>
        <v>0</v>
      </c>
      <c r="M181" s="221"/>
      <c r="N181" s="104"/>
      <c r="O181" s="220">
        <f t="shared" si="226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6"/>
        <v>0</v>
      </c>
      <c r="D182" s="219"/>
      <c r="E182" s="367"/>
      <c r="F182" s="384">
        <f t="shared" si="223"/>
        <v>0</v>
      </c>
      <c r="G182" s="219"/>
      <c r="H182" s="103"/>
      <c r="I182" s="220">
        <f t="shared" si="224"/>
        <v>0</v>
      </c>
      <c r="J182" s="103"/>
      <c r="K182" s="104"/>
      <c r="L182" s="220">
        <f t="shared" si="225"/>
        <v>0</v>
      </c>
      <c r="M182" s="221"/>
      <c r="N182" s="104"/>
      <c r="O182" s="220">
        <f t="shared" si="226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6"/>
        <v>0</v>
      </c>
      <c r="D183" s="255"/>
      <c r="E183" s="372"/>
      <c r="F183" s="405">
        <f t="shared" si="223"/>
        <v>0</v>
      </c>
      <c r="G183" s="255"/>
      <c r="H183" s="257"/>
      <c r="I183" s="252">
        <f t="shared" si="224"/>
        <v>0</v>
      </c>
      <c r="J183" s="257"/>
      <c r="K183" s="256"/>
      <c r="L183" s="252">
        <f t="shared" si="225"/>
        <v>0</v>
      </c>
      <c r="M183" s="258"/>
      <c r="N183" s="256"/>
      <c r="O183" s="252">
        <f t="shared" si="226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6"/>
        <v>0</v>
      </c>
      <c r="D184" s="260">
        <f>SUM(D185:D186)</f>
        <v>0</v>
      </c>
      <c r="E184" s="373">
        <f t="shared" ref="E184:O184" si="227">SUM(E185:E186)</f>
        <v>0</v>
      </c>
      <c r="F184" s="406">
        <f t="shared" si="227"/>
        <v>0</v>
      </c>
      <c r="G184" s="260">
        <f t="shared" si="227"/>
        <v>0</v>
      </c>
      <c r="H184" s="261">
        <f t="shared" si="227"/>
        <v>0</v>
      </c>
      <c r="I184" s="207">
        <f t="shared" si="227"/>
        <v>0</v>
      </c>
      <c r="J184" s="261">
        <f t="shared" si="227"/>
        <v>0</v>
      </c>
      <c r="K184" s="206">
        <f t="shared" si="227"/>
        <v>0</v>
      </c>
      <c r="L184" s="207">
        <f t="shared" si="227"/>
        <v>0</v>
      </c>
      <c r="M184" s="205">
        <f t="shared" si="227"/>
        <v>0</v>
      </c>
      <c r="N184" s="206">
        <f t="shared" si="227"/>
        <v>0</v>
      </c>
      <c r="O184" s="207">
        <f t="shared" si="227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6"/>
        <v>0</v>
      </c>
      <c r="D185" s="227"/>
      <c r="E185" s="369"/>
      <c r="F185" s="403">
        <f t="shared" ref="F185:F186" si="228">D185+E185</f>
        <v>0</v>
      </c>
      <c r="G185" s="227"/>
      <c r="H185" s="229"/>
      <c r="I185" s="213">
        <f t="shared" ref="I185:I186" si="229">G185+H185</f>
        <v>0</v>
      </c>
      <c r="J185" s="229"/>
      <c r="K185" s="228"/>
      <c r="L185" s="213">
        <f t="shared" ref="L185:L186" si="230">J185+K185</f>
        <v>0</v>
      </c>
      <c r="M185" s="230"/>
      <c r="N185" s="228"/>
      <c r="O185" s="213">
        <f t="shared" ref="O185:O186" si="231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6"/>
        <v>0</v>
      </c>
      <c r="D186" s="215"/>
      <c r="E186" s="366"/>
      <c r="F186" s="404">
        <f t="shared" si="228"/>
        <v>0</v>
      </c>
      <c r="G186" s="215"/>
      <c r="H186" s="93"/>
      <c r="I186" s="216">
        <f t="shared" si="229"/>
        <v>0</v>
      </c>
      <c r="J186" s="93"/>
      <c r="K186" s="94"/>
      <c r="L186" s="216">
        <f t="shared" si="230"/>
        <v>0</v>
      </c>
      <c r="M186" s="217"/>
      <c r="N186" s="94"/>
      <c r="O186" s="216">
        <f t="shared" si="231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6"/>
        <v>0</v>
      </c>
      <c r="D187" s="197">
        <f>SUM(D188,D191)</f>
        <v>0</v>
      </c>
      <c r="E187" s="363">
        <f t="shared" ref="E187:F187" si="232">SUM(E188,E191)</f>
        <v>0</v>
      </c>
      <c r="F187" s="402">
        <f t="shared" si="232"/>
        <v>0</v>
      </c>
      <c r="G187" s="197">
        <f>SUM(G188,G191)</f>
        <v>0</v>
      </c>
      <c r="H187" s="199">
        <f t="shared" ref="H187:I187" si="233">SUM(H188,H191)</f>
        <v>0</v>
      </c>
      <c r="I187" s="200">
        <f t="shared" si="233"/>
        <v>0</v>
      </c>
      <c r="J187" s="199">
        <f>SUM(J188,J191)</f>
        <v>0</v>
      </c>
      <c r="K187" s="198">
        <f t="shared" ref="K187:L187" si="234">SUM(K188,K191)</f>
        <v>0</v>
      </c>
      <c r="L187" s="200">
        <f t="shared" si="234"/>
        <v>0</v>
      </c>
      <c r="M187" s="196">
        <f>SUM(M188,M191)</f>
        <v>0</v>
      </c>
      <c r="N187" s="198">
        <f t="shared" ref="N187:O187" si="235">SUM(N188,N191)</f>
        <v>0</v>
      </c>
      <c r="O187" s="200">
        <f t="shared" si="235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6"/>
        <v>0</v>
      </c>
      <c r="D188" s="203">
        <f>SUM(D189,D190)</f>
        <v>0</v>
      </c>
      <c r="E188" s="364">
        <f t="shared" ref="E188:F188" si="236">SUM(E189,E190)</f>
        <v>0</v>
      </c>
      <c r="F188" s="386">
        <f t="shared" si="236"/>
        <v>0</v>
      </c>
      <c r="G188" s="203">
        <f>SUM(G189,G190)</f>
        <v>0</v>
      </c>
      <c r="H188" s="84">
        <f t="shared" ref="H188:I188" si="237">SUM(H189,H190)</f>
        <v>0</v>
      </c>
      <c r="I188" s="204">
        <f t="shared" si="237"/>
        <v>0</v>
      </c>
      <c r="J188" s="84">
        <f>SUM(J189,J190)</f>
        <v>0</v>
      </c>
      <c r="K188" s="85">
        <f t="shared" ref="K188:L188" si="238">SUM(K189,K190)</f>
        <v>0</v>
      </c>
      <c r="L188" s="204">
        <f t="shared" si="238"/>
        <v>0</v>
      </c>
      <c r="M188" s="76">
        <f>SUM(M189,M190)</f>
        <v>0</v>
      </c>
      <c r="N188" s="85">
        <f t="shared" ref="N188:O188" si="239">SUM(N189,N190)</f>
        <v>0</v>
      </c>
      <c r="O188" s="204">
        <f t="shared" si="239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6"/>
        <v>0</v>
      </c>
      <c r="D189" s="215"/>
      <c r="E189" s="366"/>
      <c r="F189" s="404">
        <f t="shared" ref="F189:F190" si="240">D189+E189</f>
        <v>0</v>
      </c>
      <c r="G189" s="215"/>
      <c r="H189" s="93"/>
      <c r="I189" s="216">
        <f t="shared" ref="I189:I190" si="241">G189+H189</f>
        <v>0</v>
      </c>
      <c r="J189" s="93"/>
      <c r="K189" s="94"/>
      <c r="L189" s="216">
        <f t="shared" ref="L189:L190" si="242">J189+K189</f>
        <v>0</v>
      </c>
      <c r="M189" s="217"/>
      <c r="N189" s="94"/>
      <c r="O189" s="216">
        <f t="shared" ref="O189:O190" si="243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6"/>
        <v>0</v>
      </c>
      <c r="D190" s="219"/>
      <c r="E190" s="367"/>
      <c r="F190" s="384">
        <f t="shared" si="240"/>
        <v>0</v>
      </c>
      <c r="G190" s="219"/>
      <c r="H190" s="103"/>
      <c r="I190" s="220">
        <f t="shared" si="241"/>
        <v>0</v>
      </c>
      <c r="J190" s="103"/>
      <c r="K190" s="104"/>
      <c r="L190" s="220">
        <f t="shared" si="242"/>
        <v>0</v>
      </c>
      <c r="M190" s="221"/>
      <c r="N190" s="104"/>
      <c r="O190" s="220">
        <f t="shared" si="243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6"/>
        <v>0</v>
      </c>
      <c r="D191" s="203">
        <f>SUM(D192)</f>
        <v>0</v>
      </c>
      <c r="E191" s="364">
        <f t="shared" ref="E191:F191" si="244">SUM(E192)</f>
        <v>0</v>
      </c>
      <c r="F191" s="386">
        <f t="shared" si="244"/>
        <v>0</v>
      </c>
      <c r="G191" s="203">
        <f>SUM(G192)</f>
        <v>0</v>
      </c>
      <c r="H191" s="84">
        <f t="shared" ref="H191:I191" si="245">SUM(H192)</f>
        <v>0</v>
      </c>
      <c r="I191" s="204">
        <f t="shared" si="245"/>
        <v>0</v>
      </c>
      <c r="J191" s="84">
        <f>SUM(J192)</f>
        <v>0</v>
      </c>
      <c r="K191" s="85">
        <f t="shared" ref="K191:L191" si="246">SUM(K192)</f>
        <v>0</v>
      </c>
      <c r="L191" s="204">
        <f t="shared" si="246"/>
        <v>0</v>
      </c>
      <c r="M191" s="76">
        <f>SUM(M192)</f>
        <v>0</v>
      </c>
      <c r="N191" s="85">
        <f t="shared" ref="N191:O191" si="247">SUM(N192)</f>
        <v>0</v>
      </c>
      <c r="O191" s="204">
        <f t="shared" si="247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6"/>
        <v>0</v>
      </c>
      <c r="D192" s="233">
        <f>SUM(D193:D193)</f>
        <v>0</v>
      </c>
      <c r="E192" s="370">
        <f t="shared" ref="E192:F192" si="248">SUM(E193:E193)</f>
        <v>0</v>
      </c>
      <c r="F192" s="404">
        <f t="shared" si="248"/>
        <v>0</v>
      </c>
      <c r="G192" s="233">
        <f>SUM(G193:G193)</f>
        <v>0</v>
      </c>
      <c r="H192" s="235">
        <f t="shared" ref="H192:I192" si="249">SUM(H193:H193)</f>
        <v>0</v>
      </c>
      <c r="I192" s="216">
        <f t="shared" si="249"/>
        <v>0</v>
      </c>
      <c r="J192" s="235">
        <f>SUM(J193:J193)</f>
        <v>0</v>
      </c>
      <c r="K192" s="234">
        <f t="shared" ref="K192:L192" si="250">SUM(K193:K193)</f>
        <v>0</v>
      </c>
      <c r="L192" s="216">
        <f t="shared" si="250"/>
        <v>0</v>
      </c>
      <c r="M192" s="88">
        <f>SUM(M193:M193)</f>
        <v>0</v>
      </c>
      <c r="N192" s="234">
        <f t="shared" ref="N192:O192" si="251">SUM(N193:N193)</f>
        <v>0</v>
      </c>
      <c r="O192" s="216">
        <f t="shared" si="251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6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hidden="1" x14ac:dyDescent="0.25">
      <c r="A194" s="264"/>
      <c r="B194" s="21" t="s">
        <v>210</v>
      </c>
      <c r="C194" s="189">
        <f t="shared" si="186"/>
        <v>0</v>
      </c>
      <c r="D194" s="190">
        <f>SUM(D195,D230,D269)</f>
        <v>0</v>
      </c>
      <c r="E194" s="362">
        <f t="shared" ref="E194:F194" si="252">SUM(E195,E230,E269)</f>
        <v>0</v>
      </c>
      <c r="F194" s="401">
        <f t="shared" si="252"/>
        <v>0</v>
      </c>
      <c r="G194" s="190">
        <f>SUM(G195,G230,G269)</f>
        <v>0</v>
      </c>
      <c r="H194" s="192">
        <f t="shared" ref="H194:I194" si="253">SUM(H195,H230,H269)</f>
        <v>0</v>
      </c>
      <c r="I194" s="193">
        <f t="shared" si="253"/>
        <v>0</v>
      </c>
      <c r="J194" s="192">
        <f>SUM(J195,J230,J269)</f>
        <v>0</v>
      </c>
      <c r="K194" s="191">
        <f t="shared" ref="K194:L194" si="254">SUM(K195,K230,K269)</f>
        <v>0</v>
      </c>
      <c r="L194" s="193">
        <f t="shared" si="254"/>
        <v>0</v>
      </c>
      <c r="M194" s="265">
        <f>SUM(M195,M230,M269)</f>
        <v>0</v>
      </c>
      <c r="N194" s="266">
        <f t="shared" ref="N194:O194" si="255">SUM(N195,N230,N269)</f>
        <v>0</v>
      </c>
      <c r="O194" s="267">
        <f t="shared" si="255"/>
        <v>0</v>
      </c>
      <c r="P194" s="268"/>
    </row>
    <row r="195" spans="1:16" hidden="1" x14ac:dyDescent="0.25">
      <c r="A195" s="195">
        <v>5000</v>
      </c>
      <c r="B195" s="195" t="s">
        <v>211</v>
      </c>
      <c r="C195" s="196">
        <f t="shared" si="186"/>
        <v>0</v>
      </c>
      <c r="D195" s="197">
        <f>D196+D204</f>
        <v>0</v>
      </c>
      <c r="E195" s="363">
        <f t="shared" ref="E195:F195" si="256">E196+E204</f>
        <v>0</v>
      </c>
      <c r="F195" s="402">
        <f t="shared" si="256"/>
        <v>0</v>
      </c>
      <c r="G195" s="197">
        <f>G196+G204</f>
        <v>0</v>
      </c>
      <c r="H195" s="199">
        <f t="shared" ref="H195:I195" si="257">H196+H204</f>
        <v>0</v>
      </c>
      <c r="I195" s="200">
        <f t="shared" si="257"/>
        <v>0</v>
      </c>
      <c r="J195" s="199">
        <f>J196+J204</f>
        <v>0</v>
      </c>
      <c r="K195" s="198">
        <f t="shared" ref="K195:L195" si="258">K196+K204</f>
        <v>0</v>
      </c>
      <c r="L195" s="200">
        <f t="shared" si="258"/>
        <v>0</v>
      </c>
      <c r="M195" s="196">
        <f>M196+M204</f>
        <v>0</v>
      </c>
      <c r="N195" s="198">
        <f t="shared" ref="N195:O195" si="259">N196+N204</f>
        <v>0</v>
      </c>
      <c r="O195" s="200">
        <f t="shared" si="259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6"/>
        <v>0</v>
      </c>
      <c r="D196" s="203">
        <f>D197+D198+D201+D202+D203</f>
        <v>0</v>
      </c>
      <c r="E196" s="364">
        <f t="shared" ref="E196:F196" si="260">E197+E198+E201+E202+E203</f>
        <v>0</v>
      </c>
      <c r="F196" s="386">
        <f t="shared" si="260"/>
        <v>0</v>
      </c>
      <c r="G196" s="203">
        <f>G197+G198+G201+G202+G203</f>
        <v>0</v>
      </c>
      <c r="H196" s="84">
        <f t="shared" ref="H196:I196" si="261">H197+H198+H201+H202+H203</f>
        <v>0</v>
      </c>
      <c r="I196" s="204">
        <f t="shared" si="261"/>
        <v>0</v>
      </c>
      <c r="J196" s="84">
        <f>J197+J198+J201+J202+J203</f>
        <v>0</v>
      </c>
      <c r="K196" s="85">
        <f t="shared" ref="K196:L196" si="262">K197+K198+K201+K202+K203</f>
        <v>0</v>
      </c>
      <c r="L196" s="204">
        <f t="shared" si="262"/>
        <v>0</v>
      </c>
      <c r="M196" s="76">
        <f>M197+M198+M201+M202+M203</f>
        <v>0</v>
      </c>
      <c r="N196" s="85">
        <f t="shared" ref="N196:O196" si="263">N197+N198+N201+N202+N203</f>
        <v>0</v>
      </c>
      <c r="O196" s="204">
        <f t="shared" si="263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6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6"/>
        <v>0</v>
      </c>
      <c r="D198" s="224">
        <f>D199+D200</f>
        <v>0</v>
      </c>
      <c r="E198" s="368">
        <f t="shared" ref="E198:F198" si="264">E199+E200</f>
        <v>0</v>
      </c>
      <c r="F198" s="384">
        <f t="shared" si="264"/>
        <v>0</v>
      </c>
      <c r="G198" s="224">
        <f>G199+G200</f>
        <v>0</v>
      </c>
      <c r="H198" s="226">
        <f t="shared" ref="H198:I198" si="265">H199+H200</f>
        <v>0</v>
      </c>
      <c r="I198" s="220">
        <f t="shared" si="265"/>
        <v>0</v>
      </c>
      <c r="J198" s="226">
        <f>J199+J200</f>
        <v>0</v>
      </c>
      <c r="K198" s="225">
        <f t="shared" ref="K198:L198" si="266">K199+K200</f>
        <v>0</v>
      </c>
      <c r="L198" s="220">
        <f t="shared" si="266"/>
        <v>0</v>
      </c>
      <c r="M198" s="98">
        <f>M199+M200</f>
        <v>0</v>
      </c>
      <c r="N198" s="225">
        <f t="shared" ref="N198:O198" si="267">N199+N200</f>
        <v>0</v>
      </c>
      <c r="O198" s="220">
        <f t="shared" si="267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6"/>
        <v>0</v>
      </c>
      <c r="D199" s="219"/>
      <c r="E199" s="367"/>
      <c r="F199" s="384">
        <f t="shared" ref="F199:F203" si="268">D199+E199</f>
        <v>0</v>
      </c>
      <c r="G199" s="219"/>
      <c r="H199" s="103"/>
      <c r="I199" s="220">
        <f t="shared" ref="I199:I203" si="269">G199+H199</f>
        <v>0</v>
      </c>
      <c r="J199" s="103"/>
      <c r="K199" s="104"/>
      <c r="L199" s="220">
        <f t="shared" ref="L199:L203" si="270">J199+K199</f>
        <v>0</v>
      </c>
      <c r="M199" s="221"/>
      <c r="N199" s="104"/>
      <c r="O199" s="220">
        <f t="shared" ref="O199:O203" si="271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6"/>
        <v>0</v>
      </c>
      <c r="D200" s="219"/>
      <c r="E200" s="367"/>
      <c r="F200" s="384">
        <f t="shared" si="268"/>
        <v>0</v>
      </c>
      <c r="G200" s="219"/>
      <c r="H200" s="103"/>
      <c r="I200" s="220">
        <f t="shared" si="269"/>
        <v>0</v>
      </c>
      <c r="J200" s="103"/>
      <c r="K200" s="104"/>
      <c r="L200" s="220">
        <f t="shared" si="270"/>
        <v>0</v>
      </c>
      <c r="M200" s="221"/>
      <c r="N200" s="104"/>
      <c r="O200" s="220">
        <f t="shared" si="271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6"/>
        <v>0</v>
      </c>
      <c r="D201" s="219"/>
      <c r="E201" s="367"/>
      <c r="F201" s="384">
        <f t="shared" si="268"/>
        <v>0</v>
      </c>
      <c r="G201" s="219"/>
      <c r="H201" s="103"/>
      <c r="I201" s="220">
        <f t="shared" si="269"/>
        <v>0</v>
      </c>
      <c r="J201" s="103"/>
      <c r="K201" s="104"/>
      <c r="L201" s="220">
        <f t="shared" si="270"/>
        <v>0</v>
      </c>
      <c r="M201" s="221"/>
      <c r="N201" s="104"/>
      <c r="O201" s="220">
        <f t="shared" si="271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6"/>
        <v>0</v>
      </c>
      <c r="D202" s="219"/>
      <c r="E202" s="367"/>
      <c r="F202" s="384">
        <f t="shared" si="268"/>
        <v>0</v>
      </c>
      <c r="G202" s="219"/>
      <c r="H202" s="103"/>
      <c r="I202" s="220">
        <f t="shared" si="269"/>
        <v>0</v>
      </c>
      <c r="J202" s="103"/>
      <c r="K202" s="104"/>
      <c r="L202" s="220">
        <f t="shared" si="270"/>
        <v>0</v>
      </c>
      <c r="M202" s="221"/>
      <c r="N202" s="104"/>
      <c r="O202" s="220">
        <f t="shared" si="271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6"/>
        <v>0</v>
      </c>
      <c r="D203" s="219"/>
      <c r="E203" s="367"/>
      <c r="F203" s="384">
        <f t="shared" si="268"/>
        <v>0</v>
      </c>
      <c r="G203" s="219"/>
      <c r="H203" s="103"/>
      <c r="I203" s="220">
        <f t="shared" si="269"/>
        <v>0</v>
      </c>
      <c r="J203" s="103"/>
      <c r="K203" s="104"/>
      <c r="L203" s="220">
        <f t="shared" si="270"/>
        <v>0</v>
      </c>
      <c r="M203" s="221"/>
      <c r="N203" s="104"/>
      <c r="O203" s="220">
        <f t="shared" si="271"/>
        <v>0</v>
      </c>
      <c r="P203" s="222"/>
    </row>
    <row r="204" spans="1:16" hidden="1" x14ac:dyDescent="0.25">
      <c r="A204" s="75">
        <v>5200</v>
      </c>
      <c r="B204" s="202" t="s">
        <v>220</v>
      </c>
      <c r="C204" s="76">
        <f t="shared" si="186"/>
        <v>0</v>
      </c>
      <c r="D204" s="203">
        <f>D205+D215+D216+D225+D226+D227+D229</f>
        <v>0</v>
      </c>
      <c r="E204" s="364">
        <f t="shared" ref="E204:F204" si="272">E205+E215+E216+E225+E226+E227+E229</f>
        <v>0</v>
      </c>
      <c r="F204" s="386">
        <f t="shared" si="272"/>
        <v>0</v>
      </c>
      <c r="G204" s="203">
        <f>G205+G215+G216+G225+G226+G227+G229</f>
        <v>0</v>
      </c>
      <c r="H204" s="84">
        <f t="shared" ref="H204:I204" si="273">H205+H215+H216+H225+H226+H227+H229</f>
        <v>0</v>
      </c>
      <c r="I204" s="204">
        <f t="shared" si="273"/>
        <v>0</v>
      </c>
      <c r="J204" s="84">
        <f>J205+J215+J216+J225+J226+J227+J229</f>
        <v>0</v>
      </c>
      <c r="K204" s="85">
        <f t="shared" ref="K204:L204" si="274">K205+K215+K216+K225+K226+K227+K229</f>
        <v>0</v>
      </c>
      <c r="L204" s="204">
        <f t="shared" si="274"/>
        <v>0</v>
      </c>
      <c r="M204" s="76">
        <f>M205+M215+M216+M225+M226+M227+M229</f>
        <v>0</v>
      </c>
      <c r="N204" s="85">
        <f t="shared" ref="N204:O204" si="275">N205+N215+N216+N225+N226+N227+N229</f>
        <v>0</v>
      </c>
      <c r="O204" s="204">
        <f t="shared" si="275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6"/>
        <v>0</v>
      </c>
      <c r="D205" s="210">
        <f>SUM(D206:D214)</f>
        <v>0</v>
      </c>
      <c r="E205" s="365">
        <f t="shared" ref="E205:F205" si="276">SUM(E206:E214)</f>
        <v>0</v>
      </c>
      <c r="F205" s="403">
        <f t="shared" si="276"/>
        <v>0</v>
      </c>
      <c r="G205" s="210">
        <f>SUM(G206:G214)</f>
        <v>0</v>
      </c>
      <c r="H205" s="212">
        <f t="shared" ref="H205:I205" si="277">SUM(H206:H214)</f>
        <v>0</v>
      </c>
      <c r="I205" s="213">
        <f t="shared" si="277"/>
        <v>0</v>
      </c>
      <c r="J205" s="212">
        <f>SUM(J206:J214)</f>
        <v>0</v>
      </c>
      <c r="K205" s="211">
        <f t="shared" ref="K205:L205" si="278">SUM(K206:K214)</f>
        <v>0</v>
      </c>
      <c r="L205" s="213">
        <f t="shared" si="278"/>
        <v>0</v>
      </c>
      <c r="M205" s="160">
        <f>SUM(M206:M214)</f>
        <v>0</v>
      </c>
      <c r="N205" s="211">
        <f t="shared" ref="N205:O205" si="279">SUM(N206:N214)</f>
        <v>0</v>
      </c>
      <c r="O205" s="213">
        <f t="shared" si="279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6"/>
        <v>0</v>
      </c>
      <c r="D206" s="215"/>
      <c r="E206" s="366"/>
      <c r="F206" s="404">
        <f t="shared" ref="F206:F215" si="280">D206+E206</f>
        <v>0</v>
      </c>
      <c r="G206" s="215"/>
      <c r="H206" s="93"/>
      <c r="I206" s="216">
        <f t="shared" ref="I206:I215" si="281">G206+H206</f>
        <v>0</v>
      </c>
      <c r="J206" s="93"/>
      <c r="K206" s="94"/>
      <c r="L206" s="216">
        <f t="shared" ref="L206:L215" si="282">J206+K206</f>
        <v>0</v>
      </c>
      <c r="M206" s="217"/>
      <c r="N206" s="94"/>
      <c r="O206" s="216">
        <f t="shared" ref="O206:O215" si="283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6"/>
        <v>0</v>
      </c>
      <c r="D207" s="219"/>
      <c r="E207" s="367"/>
      <c r="F207" s="384">
        <f t="shared" si="280"/>
        <v>0</v>
      </c>
      <c r="G207" s="219"/>
      <c r="H207" s="103"/>
      <c r="I207" s="220">
        <f t="shared" si="281"/>
        <v>0</v>
      </c>
      <c r="J207" s="103"/>
      <c r="K207" s="104"/>
      <c r="L207" s="220">
        <f t="shared" si="282"/>
        <v>0</v>
      </c>
      <c r="M207" s="221"/>
      <c r="N207" s="104"/>
      <c r="O207" s="220">
        <f t="shared" si="283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6"/>
        <v>0</v>
      </c>
      <c r="D208" s="219"/>
      <c r="E208" s="367"/>
      <c r="F208" s="384">
        <f t="shared" si="280"/>
        <v>0</v>
      </c>
      <c r="G208" s="219"/>
      <c r="H208" s="103"/>
      <c r="I208" s="220">
        <f t="shared" si="281"/>
        <v>0</v>
      </c>
      <c r="J208" s="103"/>
      <c r="K208" s="104"/>
      <c r="L208" s="220">
        <f t="shared" si="282"/>
        <v>0</v>
      </c>
      <c r="M208" s="221"/>
      <c r="N208" s="104"/>
      <c r="O208" s="220">
        <f t="shared" si="283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6"/>
        <v>0</v>
      </c>
      <c r="D209" s="219"/>
      <c r="E209" s="367"/>
      <c r="F209" s="384">
        <f t="shared" si="280"/>
        <v>0</v>
      </c>
      <c r="G209" s="219"/>
      <c r="H209" s="103"/>
      <c r="I209" s="220">
        <f t="shared" si="281"/>
        <v>0</v>
      </c>
      <c r="J209" s="103"/>
      <c r="K209" s="104"/>
      <c r="L209" s="220">
        <f t="shared" si="282"/>
        <v>0</v>
      </c>
      <c r="M209" s="221"/>
      <c r="N209" s="104"/>
      <c r="O209" s="220">
        <f t="shared" si="283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6"/>
        <v>0</v>
      </c>
      <c r="D210" s="219"/>
      <c r="E210" s="367"/>
      <c r="F210" s="384">
        <f t="shared" si="280"/>
        <v>0</v>
      </c>
      <c r="G210" s="219"/>
      <c r="H210" s="103"/>
      <c r="I210" s="220">
        <f t="shared" si="281"/>
        <v>0</v>
      </c>
      <c r="J210" s="103"/>
      <c r="K210" s="104"/>
      <c r="L210" s="220">
        <f t="shared" si="282"/>
        <v>0</v>
      </c>
      <c r="M210" s="221"/>
      <c r="N210" s="104"/>
      <c r="O210" s="220">
        <f t="shared" si="283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6"/>
        <v>0</v>
      </c>
      <c r="D211" s="219"/>
      <c r="E211" s="367"/>
      <c r="F211" s="384">
        <f t="shared" si="280"/>
        <v>0</v>
      </c>
      <c r="G211" s="219"/>
      <c r="H211" s="103"/>
      <c r="I211" s="220">
        <f t="shared" si="281"/>
        <v>0</v>
      </c>
      <c r="J211" s="103"/>
      <c r="K211" s="104"/>
      <c r="L211" s="220">
        <f t="shared" si="282"/>
        <v>0</v>
      </c>
      <c r="M211" s="221"/>
      <c r="N211" s="104"/>
      <c r="O211" s="220">
        <f t="shared" si="283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6"/>
        <v>0</v>
      </c>
      <c r="D212" s="219"/>
      <c r="E212" s="367"/>
      <c r="F212" s="384">
        <f t="shared" si="280"/>
        <v>0</v>
      </c>
      <c r="G212" s="219"/>
      <c r="H212" s="103"/>
      <c r="I212" s="220">
        <f t="shared" si="281"/>
        <v>0</v>
      </c>
      <c r="J212" s="103"/>
      <c r="K212" s="104"/>
      <c r="L212" s="220">
        <f t="shared" si="282"/>
        <v>0</v>
      </c>
      <c r="M212" s="221"/>
      <c r="N212" s="104"/>
      <c r="O212" s="220">
        <f t="shared" si="283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4">F213+I213+L213+O213</f>
        <v>0</v>
      </c>
      <c r="D213" s="219"/>
      <c r="E213" s="367"/>
      <c r="F213" s="384">
        <f t="shared" si="280"/>
        <v>0</v>
      </c>
      <c r="G213" s="219"/>
      <c r="H213" s="103"/>
      <c r="I213" s="220">
        <f t="shared" si="281"/>
        <v>0</v>
      </c>
      <c r="J213" s="103"/>
      <c r="K213" s="104"/>
      <c r="L213" s="220">
        <f t="shared" si="282"/>
        <v>0</v>
      </c>
      <c r="M213" s="221"/>
      <c r="N213" s="104"/>
      <c r="O213" s="220">
        <f t="shared" si="283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4"/>
        <v>0</v>
      </c>
      <c r="D214" s="219"/>
      <c r="E214" s="367"/>
      <c r="F214" s="384">
        <f t="shared" si="280"/>
        <v>0</v>
      </c>
      <c r="G214" s="219"/>
      <c r="H214" s="103"/>
      <c r="I214" s="220">
        <f t="shared" si="281"/>
        <v>0</v>
      </c>
      <c r="J214" s="103"/>
      <c r="K214" s="104"/>
      <c r="L214" s="220">
        <f t="shared" si="282"/>
        <v>0</v>
      </c>
      <c r="M214" s="221"/>
      <c r="N214" s="104"/>
      <c r="O214" s="220">
        <f t="shared" si="283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4"/>
        <v>0</v>
      </c>
      <c r="D215" s="219"/>
      <c r="E215" s="367"/>
      <c r="F215" s="384">
        <f t="shared" si="280"/>
        <v>0</v>
      </c>
      <c r="G215" s="219"/>
      <c r="H215" s="103"/>
      <c r="I215" s="220">
        <f t="shared" si="281"/>
        <v>0</v>
      </c>
      <c r="J215" s="103"/>
      <c r="K215" s="104"/>
      <c r="L215" s="220">
        <f t="shared" si="282"/>
        <v>0</v>
      </c>
      <c r="M215" s="221"/>
      <c r="N215" s="104"/>
      <c r="O215" s="220">
        <f t="shared" si="283"/>
        <v>0</v>
      </c>
      <c r="P215" s="222"/>
    </row>
    <row r="216" spans="1:16" hidden="1" x14ac:dyDescent="0.25">
      <c r="A216" s="223">
        <v>5230</v>
      </c>
      <c r="B216" s="97" t="s">
        <v>232</v>
      </c>
      <c r="C216" s="98">
        <f t="shared" si="284"/>
        <v>0</v>
      </c>
      <c r="D216" s="224">
        <f>SUM(D217:D224)</f>
        <v>0</v>
      </c>
      <c r="E216" s="368">
        <f t="shared" ref="E216:F216" si="285">SUM(E217:E224)</f>
        <v>0</v>
      </c>
      <c r="F216" s="384">
        <f t="shared" si="285"/>
        <v>0</v>
      </c>
      <c r="G216" s="224">
        <f>SUM(G217:G224)</f>
        <v>0</v>
      </c>
      <c r="H216" s="226">
        <f t="shared" ref="H216:I216" si="286">SUM(H217:H224)</f>
        <v>0</v>
      </c>
      <c r="I216" s="220">
        <f t="shared" si="286"/>
        <v>0</v>
      </c>
      <c r="J216" s="226">
        <f>SUM(J217:J224)</f>
        <v>0</v>
      </c>
      <c r="K216" s="225">
        <f t="shared" ref="K216:L216" si="287">SUM(K217:K224)</f>
        <v>0</v>
      </c>
      <c r="L216" s="220">
        <f t="shared" si="287"/>
        <v>0</v>
      </c>
      <c r="M216" s="98">
        <f>SUM(M217:M224)</f>
        <v>0</v>
      </c>
      <c r="N216" s="225">
        <f t="shared" ref="N216:O216" si="288">SUM(N217:N224)</f>
        <v>0</v>
      </c>
      <c r="O216" s="220">
        <f t="shared" si="288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4"/>
        <v>0</v>
      </c>
      <c r="D217" s="219"/>
      <c r="E217" s="367"/>
      <c r="F217" s="384">
        <f t="shared" ref="F217:F226" si="289">D217+E217</f>
        <v>0</v>
      </c>
      <c r="G217" s="219"/>
      <c r="H217" s="103"/>
      <c r="I217" s="220">
        <f t="shared" ref="I217:I226" si="290">G217+H217</f>
        <v>0</v>
      </c>
      <c r="J217" s="103"/>
      <c r="K217" s="104"/>
      <c r="L217" s="220">
        <f t="shared" ref="L217:L226" si="291">J217+K217</f>
        <v>0</v>
      </c>
      <c r="M217" s="221"/>
      <c r="N217" s="104"/>
      <c r="O217" s="220">
        <f t="shared" ref="O217:O226" si="292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4"/>
        <v>0</v>
      </c>
      <c r="D218" s="219"/>
      <c r="E218" s="367"/>
      <c r="F218" s="384">
        <f t="shared" si="289"/>
        <v>0</v>
      </c>
      <c r="G218" s="219"/>
      <c r="H218" s="103"/>
      <c r="I218" s="220">
        <f t="shared" si="290"/>
        <v>0</v>
      </c>
      <c r="J218" s="103"/>
      <c r="K218" s="104"/>
      <c r="L218" s="220">
        <f t="shared" si="291"/>
        <v>0</v>
      </c>
      <c r="M218" s="221"/>
      <c r="N218" s="104"/>
      <c r="O218" s="220">
        <f t="shared" si="292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4"/>
        <v>0</v>
      </c>
      <c r="D219" s="219"/>
      <c r="E219" s="367"/>
      <c r="F219" s="384">
        <f t="shared" si="289"/>
        <v>0</v>
      </c>
      <c r="G219" s="219"/>
      <c r="H219" s="103"/>
      <c r="I219" s="220">
        <f t="shared" si="290"/>
        <v>0</v>
      </c>
      <c r="J219" s="103"/>
      <c r="K219" s="104"/>
      <c r="L219" s="220">
        <f t="shared" si="291"/>
        <v>0</v>
      </c>
      <c r="M219" s="221"/>
      <c r="N219" s="104"/>
      <c r="O219" s="220">
        <f t="shared" si="292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4"/>
        <v>0</v>
      </c>
      <c r="D220" s="219"/>
      <c r="E220" s="367"/>
      <c r="F220" s="384">
        <f t="shared" si="289"/>
        <v>0</v>
      </c>
      <c r="G220" s="219"/>
      <c r="H220" s="103"/>
      <c r="I220" s="220">
        <f t="shared" si="290"/>
        <v>0</v>
      </c>
      <c r="J220" s="103"/>
      <c r="K220" s="104"/>
      <c r="L220" s="220">
        <f t="shared" si="291"/>
        <v>0</v>
      </c>
      <c r="M220" s="221"/>
      <c r="N220" s="104"/>
      <c r="O220" s="220">
        <f t="shared" si="292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4"/>
        <v>0</v>
      </c>
      <c r="D221" s="219"/>
      <c r="E221" s="367"/>
      <c r="F221" s="384">
        <f t="shared" si="289"/>
        <v>0</v>
      </c>
      <c r="G221" s="219"/>
      <c r="H221" s="103"/>
      <c r="I221" s="220">
        <f t="shared" si="290"/>
        <v>0</v>
      </c>
      <c r="J221" s="103"/>
      <c r="K221" s="104"/>
      <c r="L221" s="220">
        <f t="shared" si="291"/>
        <v>0</v>
      </c>
      <c r="M221" s="221"/>
      <c r="N221" s="104"/>
      <c r="O221" s="220">
        <f t="shared" si="292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4"/>
        <v>0</v>
      </c>
      <c r="D222" s="219"/>
      <c r="E222" s="367"/>
      <c r="F222" s="384">
        <f t="shared" si="289"/>
        <v>0</v>
      </c>
      <c r="G222" s="219"/>
      <c r="H222" s="103"/>
      <c r="I222" s="220">
        <f t="shared" si="290"/>
        <v>0</v>
      </c>
      <c r="J222" s="103"/>
      <c r="K222" s="104"/>
      <c r="L222" s="220">
        <f t="shared" si="291"/>
        <v>0</v>
      </c>
      <c r="M222" s="221"/>
      <c r="N222" s="104"/>
      <c r="O222" s="220">
        <f t="shared" si="292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4"/>
        <v>0</v>
      </c>
      <c r="D223" s="219"/>
      <c r="E223" s="367"/>
      <c r="F223" s="384">
        <f t="shared" si="289"/>
        <v>0</v>
      </c>
      <c r="G223" s="219"/>
      <c r="H223" s="103"/>
      <c r="I223" s="220">
        <f t="shared" si="290"/>
        <v>0</v>
      </c>
      <c r="J223" s="103"/>
      <c r="K223" s="104"/>
      <c r="L223" s="220">
        <f t="shared" si="291"/>
        <v>0</v>
      </c>
      <c r="M223" s="221"/>
      <c r="N223" s="104"/>
      <c r="O223" s="220">
        <f t="shared" si="292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4"/>
        <v>0</v>
      </c>
      <c r="D224" s="219"/>
      <c r="E224" s="367"/>
      <c r="F224" s="384">
        <f t="shared" si="289"/>
        <v>0</v>
      </c>
      <c r="G224" s="219"/>
      <c r="H224" s="103"/>
      <c r="I224" s="220">
        <f t="shared" si="290"/>
        <v>0</v>
      </c>
      <c r="J224" s="103"/>
      <c r="K224" s="104"/>
      <c r="L224" s="220">
        <f t="shared" si="291"/>
        <v>0</v>
      </c>
      <c r="M224" s="221"/>
      <c r="N224" s="104"/>
      <c r="O224" s="220">
        <f t="shared" si="292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4"/>
        <v>0</v>
      </c>
      <c r="D225" s="219"/>
      <c r="E225" s="367"/>
      <c r="F225" s="384">
        <f t="shared" si="289"/>
        <v>0</v>
      </c>
      <c r="G225" s="219"/>
      <c r="H225" s="103"/>
      <c r="I225" s="220">
        <f t="shared" si="290"/>
        <v>0</v>
      </c>
      <c r="J225" s="103"/>
      <c r="K225" s="104"/>
      <c r="L225" s="220">
        <f t="shared" si="291"/>
        <v>0</v>
      </c>
      <c r="M225" s="221"/>
      <c r="N225" s="104"/>
      <c r="O225" s="220">
        <f t="shared" si="292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4"/>
        <v>0</v>
      </c>
      <c r="D226" s="219"/>
      <c r="E226" s="367"/>
      <c r="F226" s="384">
        <f t="shared" si="289"/>
        <v>0</v>
      </c>
      <c r="G226" s="219"/>
      <c r="H226" s="103"/>
      <c r="I226" s="220">
        <f t="shared" si="290"/>
        <v>0</v>
      </c>
      <c r="J226" s="103"/>
      <c r="K226" s="104"/>
      <c r="L226" s="220">
        <f t="shared" si="291"/>
        <v>0</v>
      </c>
      <c r="M226" s="221"/>
      <c r="N226" s="104"/>
      <c r="O226" s="220">
        <f t="shared" si="292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4"/>
        <v>0</v>
      </c>
      <c r="D227" s="224">
        <f>SUM(D228)</f>
        <v>0</v>
      </c>
      <c r="E227" s="368">
        <f t="shared" ref="E227:F227" si="293">SUM(E228)</f>
        <v>0</v>
      </c>
      <c r="F227" s="384">
        <f t="shared" si="293"/>
        <v>0</v>
      </c>
      <c r="G227" s="224">
        <f>SUM(G228)</f>
        <v>0</v>
      </c>
      <c r="H227" s="226">
        <f t="shared" ref="H227:I227" si="294">SUM(H228)</f>
        <v>0</v>
      </c>
      <c r="I227" s="220">
        <f t="shared" si="294"/>
        <v>0</v>
      </c>
      <c r="J227" s="226">
        <f>SUM(J228)</f>
        <v>0</v>
      </c>
      <c r="K227" s="225">
        <f t="shared" ref="K227:L227" si="295">SUM(K228)</f>
        <v>0</v>
      </c>
      <c r="L227" s="220">
        <f t="shared" si="295"/>
        <v>0</v>
      </c>
      <c r="M227" s="98">
        <f>SUM(M228)</f>
        <v>0</v>
      </c>
      <c r="N227" s="225">
        <f t="shared" ref="N227:O227" si="296">SUM(N228)</f>
        <v>0</v>
      </c>
      <c r="O227" s="220">
        <f t="shared" si="296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4"/>
        <v>0</v>
      </c>
      <c r="D228" s="219"/>
      <c r="E228" s="367"/>
      <c r="F228" s="384">
        <f t="shared" ref="F228:F229" si="297">D228+E228</f>
        <v>0</v>
      </c>
      <c r="G228" s="219"/>
      <c r="H228" s="103"/>
      <c r="I228" s="220">
        <f t="shared" ref="I228:I229" si="298">G228+H228</f>
        <v>0</v>
      </c>
      <c r="J228" s="103"/>
      <c r="K228" s="104"/>
      <c r="L228" s="220">
        <f t="shared" ref="L228:L229" si="299">J228+K228</f>
        <v>0</v>
      </c>
      <c r="M228" s="221"/>
      <c r="N228" s="104"/>
      <c r="O228" s="220">
        <f t="shared" ref="O228:O229" si="300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4"/>
        <v>0</v>
      </c>
      <c r="D229" s="227"/>
      <c r="E229" s="369"/>
      <c r="F229" s="403">
        <f t="shared" si="297"/>
        <v>0</v>
      </c>
      <c r="G229" s="227"/>
      <c r="H229" s="229"/>
      <c r="I229" s="213">
        <f t="shared" si="298"/>
        <v>0</v>
      </c>
      <c r="J229" s="229"/>
      <c r="K229" s="228"/>
      <c r="L229" s="213">
        <f t="shared" si="299"/>
        <v>0</v>
      </c>
      <c r="M229" s="230"/>
      <c r="N229" s="228"/>
      <c r="O229" s="213">
        <f t="shared" si="300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4"/>
        <v>0</v>
      </c>
      <c r="D230" s="197">
        <f>D231+D251+D259</f>
        <v>0</v>
      </c>
      <c r="E230" s="363">
        <f t="shared" ref="E230:F230" si="301">E231+E251+E259</f>
        <v>0</v>
      </c>
      <c r="F230" s="402">
        <f t="shared" si="301"/>
        <v>0</v>
      </c>
      <c r="G230" s="197">
        <f>G231+G251+G259</f>
        <v>0</v>
      </c>
      <c r="H230" s="199">
        <f t="shared" ref="H230:I230" si="302">H231+H251+H259</f>
        <v>0</v>
      </c>
      <c r="I230" s="200">
        <f t="shared" si="302"/>
        <v>0</v>
      </c>
      <c r="J230" s="199">
        <f>J231+J251+J259</f>
        <v>0</v>
      </c>
      <c r="K230" s="198">
        <f t="shared" ref="K230:L230" si="303">K231+K251+K259</f>
        <v>0</v>
      </c>
      <c r="L230" s="200">
        <f t="shared" si="303"/>
        <v>0</v>
      </c>
      <c r="M230" s="196">
        <f>M231+M251+M259</f>
        <v>0</v>
      </c>
      <c r="N230" s="198">
        <f t="shared" ref="N230:O230" si="304">N231+N251+N259</f>
        <v>0</v>
      </c>
      <c r="O230" s="200">
        <f t="shared" si="304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4"/>
        <v>0</v>
      </c>
      <c r="D231" s="260">
        <f>SUM(D232,D233,D235,D238,D244,D245,D246)</f>
        <v>0</v>
      </c>
      <c r="E231" s="373">
        <f t="shared" ref="E231:F231" si="305">SUM(E232,E233,E235,E238,E244,E245,E246)</f>
        <v>0</v>
      </c>
      <c r="F231" s="406">
        <f t="shared" si="305"/>
        <v>0</v>
      </c>
      <c r="G231" s="260">
        <f>SUM(G232,G233,G235,G238,G244,G245,G246)</f>
        <v>0</v>
      </c>
      <c r="H231" s="261">
        <f t="shared" ref="H231:I231" si="306">SUM(H232,H233,H235,H238,H244,H245,H246)</f>
        <v>0</v>
      </c>
      <c r="I231" s="207">
        <f t="shared" si="306"/>
        <v>0</v>
      </c>
      <c r="J231" s="261">
        <f>SUM(J232,J233,J235,J238,J244,J245,J246)</f>
        <v>0</v>
      </c>
      <c r="K231" s="206">
        <f t="shared" ref="K231:L231" si="307">SUM(K232,K233,K235,K238,K244,K245,K246)</f>
        <v>0</v>
      </c>
      <c r="L231" s="207">
        <f t="shared" si="307"/>
        <v>0</v>
      </c>
      <c r="M231" s="205">
        <f>SUM(M232,M233,M235,M238,M244,M245,M246)</f>
        <v>0</v>
      </c>
      <c r="N231" s="206">
        <f t="shared" ref="N231:O231" si="308">SUM(N232,N233,N235,N238,N244,N245,N246)</f>
        <v>0</v>
      </c>
      <c r="O231" s="207">
        <f t="shared" si="308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4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4"/>
        <v>0</v>
      </c>
      <c r="D233" s="224">
        <f>SUM(D234)</f>
        <v>0</v>
      </c>
      <c r="E233" s="368">
        <f t="shared" ref="E233:O233" si="309">SUM(E234)</f>
        <v>0</v>
      </c>
      <c r="F233" s="384">
        <f t="shared" si="309"/>
        <v>0</v>
      </c>
      <c r="G233" s="224">
        <f t="shared" si="309"/>
        <v>0</v>
      </c>
      <c r="H233" s="226">
        <f t="shared" si="309"/>
        <v>0</v>
      </c>
      <c r="I233" s="220">
        <f t="shared" si="309"/>
        <v>0</v>
      </c>
      <c r="J233" s="226">
        <f t="shared" si="309"/>
        <v>0</v>
      </c>
      <c r="K233" s="225">
        <f t="shared" si="309"/>
        <v>0</v>
      </c>
      <c r="L233" s="220">
        <f t="shared" si="309"/>
        <v>0</v>
      </c>
      <c r="M233" s="98">
        <f t="shared" si="309"/>
        <v>0</v>
      </c>
      <c r="N233" s="225">
        <f t="shared" si="309"/>
        <v>0</v>
      </c>
      <c r="O233" s="220">
        <f t="shared" si="309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4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4"/>
        <v>0</v>
      </c>
      <c r="D235" s="224">
        <f>SUM(D236:D237)</f>
        <v>0</v>
      </c>
      <c r="E235" s="368">
        <f t="shared" ref="E235:F235" si="310">SUM(E236:E237)</f>
        <v>0</v>
      </c>
      <c r="F235" s="384">
        <f t="shared" si="310"/>
        <v>0</v>
      </c>
      <c r="G235" s="224">
        <f>SUM(G236:G237)</f>
        <v>0</v>
      </c>
      <c r="H235" s="226">
        <f t="shared" ref="H235:I235" si="311">SUM(H236:H237)</f>
        <v>0</v>
      </c>
      <c r="I235" s="220">
        <f t="shared" si="311"/>
        <v>0</v>
      </c>
      <c r="J235" s="226">
        <f>SUM(J236:J237)</f>
        <v>0</v>
      </c>
      <c r="K235" s="225">
        <f t="shared" ref="K235:L235" si="312">SUM(K236:K237)</f>
        <v>0</v>
      </c>
      <c r="L235" s="220">
        <f t="shared" si="312"/>
        <v>0</v>
      </c>
      <c r="M235" s="98">
        <f>SUM(M236:M237)</f>
        <v>0</v>
      </c>
      <c r="N235" s="225">
        <f t="shared" ref="N235:O235" si="313">SUM(N236:N237)</f>
        <v>0</v>
      </c>
      <c r="O235" s="220">
        <f t="shared" si="313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4"/>
        <v>0</v>
      </c>
      <c r="D236" s="219"/>
      <c r="E236" s="367"/>
      <c r="F236" s="384">
        <f t="shared" ref="F236:F237" si="314">D236+E236</f>
        <v>0</v>
      </c>
      <c r="G236" s="219"/>
      <c r="H236" s="103"/>
      <c r="I236" s="220">
        <f t="shared" ref="I236:I237" si="315">G236+H236</f>
        <v>0</v>
      </c>
      <c r="J236" s="103"/>
      <c r="K236" s="104"/>
      <c r="L236" s="220">
        <f t="shared" ref="L236:L237" si="316">J236+K236</f>
        <v>0</v>
      </c>
      <c r="M236" s="221"/>
      <c r="N236" s="104"/>
      <c r="O236" s="220">
        <f t="shared" ref="O236:O237" si="317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4"/>
        <v>0</v>
      </c>
      <c r="D237" s="219"/>
      <c r="E237" s="367"/>
      <c r="F237" s="384">
        <f t="shared" si="314"/>
        <v>0</v>
      </c>
      <c r="G237" s="219"/>
      <c r="H237" s="103"/>
      <c r="I237" s="220">
        <f t="shared" si="315"/>
        <v>0</v>
      </c>
      <c r="J237" s="103"/>
      <c r="K237" s="104"/>
      <c r="L237" s="220">
        <f t="shared" si="316"/>
        <v>0</v>
      </c>
      <c r="M237" s="221"/>
      <c r="N237" s="104"/>
      <c r="O237" s="220">
        <f t="shared" si="317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4"/>
        <v>0</v>
      </c>
      <c r="D238" s="224">
        <f>SUM(D239:D243)</f>
        <v>0</v>
      </c>
      <c r="E238" s="368">
        <f t="shared" ref="E238:F238" si="318">SUM(E239:E243)</f>
        <v>0</v>
      </c>
      <c r="F238" s="384">
        <f t="shared" si="318"/>
        <v>0</v>
      </c>
      <c r="G238" s="224">
        <f>SUM(G239:G243)</f>
        <v>0</v>
      </c>
      <c r="H238" s="226">
        <f t="shared" ref="H238:I238" si="319">SUM(H239:H243)</f>
        <v>0</v>
      </c>
      <c r="I238" s="220">
        <f t="shared" si="319"/>
        <v>0</v>
      </c>
      <c r="J238" s="226">
        <f>SUM(J239:J243)</f>
        <v>0</v>
      </c>
      <c r="K238" s="225">
        <f t="shared" ref="K238:L238" si="320">SUM(K239:K243)</f>
        <v>0</v>
      </c>
      <c r="L238" s="220">
        <f t="shared" si="320"/>
        <v>0</v>
      </c>
      <c r="M238" s="98">
        <f>SUM(M239:M243)</f>
        <v>0</v>
      </c>
      <c r="N238" s="225">
        <f t="shared" ref="N238:O238" si="321">SUM(N239:N243)</f>
        <v>0</v>
      </c>
      <c r="O238" s="220">
        <f t="shared" si="321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4"/>
        <v>0</v>
      </c>
      <c r="D239" s="219"/>
      <c r="E239" s="367"/>
      <c r="F239" s="384">
        <f t="shared" ref="F239:F245" si="322">D239+E239</f>
        <v>0</v>
      </c>
      <c r="G239" s="219"/>
      <c r="H239" s="103"/>
      <c r="I239" s="220">
        <f t="shared" ref="I239:I245" si="323">G239+H239</f>
        <v>0</v>
      </c>
      <c r="J239" s="103"/>
      <c r="K239" s="104"/>
      <c r="L239" s="220">
        <f t="shared" ref="L239:L245" si="324">J239+K239</f>
        <v>0</v>
      </c>
      <c r="M239" s="221"/>
      <c r="N239" s="104"/>
      <c r="O239" s="220">
        <f t="shared" ref="O239:O245" si="325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4"/>
        <v>0</v>
      </c>
      <c r="D240" s="219"/>
      <c r="E240" s="367"/>
      <c r="F240" s="384">
        <f t="shared" si="322"/>
        <v>0</v>
      </c>
      <c r="G240" s="219"/>
      <c r="H240" s="103"/>
      <c r="I240" s="220">
        <f t="shared" si="323"/>
        <v>0</v>
      </c>
      <c r="J240" s="103"/>
      <c r="K240" s="104"/>
      <c r="L240" s="220">
        <f t="shared" si="324"/>
        <v>0</v>
      </c>
      <c r="M240" s="221"/>
      <c r="N240" s="104"/>
      <c r="O240" s="220">
        <f t="shared" si="325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4"/>
        <v>0</v>
      </c>
      <c r="D241" s="219"/>
      <c r="E241" s="367"/>
      <c r="F241" s="384">
        <f t="shared" si="322"/>
        <v>0</v>
      </c>
      <c r="G241" s="219"/>
      <c r="H241" s="103"/>
      <c r="I241" s="220">
        <f t="shared" si="323"/>
        <v>0</v>
      </c>
      <c r="J241" s="103"/>
      <c r="K241" s="104"/>
      <c r="L241" s="220">
        <f t="shared" si="324"/>
        <v>0</v>
      </c>
      <c r="M241" s="221"/>
      <c r="N241" s="104"/>
      <c r="O241" s="220">
        <f t="shared" si="325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4"/>
        <v>0</v>
      </c>
      <c r="D242" s="219"/>
      <c r="E242" s="367"/>
      <c r="F242" s="384">
        <f t="shared" si="322"/>
        <v>0</v>
      </c>
      <c r="G242" s="219"/>
      <c r="H242" s="103"/>
      <c r="I242" s="220">
        <f t="shared" si="323"/>
        <v>0</v>
      </c>
      <c r="J242" s="103"/>
      <c r="K242" s="104"/>
      <c r="L242" s="220">
        <f t="shared" si="324"/>
        <v>0</v>
      </c>
      <c r="M242" s="221"/>
      <c r="N242" s="104"/>
      <c r="O242" s="220">
        <f t="shared" si="325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4"/>
        <v>0</v>
      </c>
      <c r="D243" s="219"/>
      <c r="E243" s="367"/>
      <c r="F243" s="384">
        <f t="shared" si="322"/>
        <v>0</v>
      </c>
      <c r="G243" s="219"/>
      <c r="H243" s="103"/>
      <c r="I243" s="220">
        <f t="shared" si="323"/>
        <v>0</v>
      </c>
      <c r="J243" s="103"/>
      <c r="K243" s="104"/>
      <c r="L243" s="220">
        <f t="shared" si="324"/>
        <v>0</v>
      </c>
      <c r="M243" s="221"/>
      <c r="N243" s="104"/>
      <c r="O243" s="220">
        <f t="shared" si="325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4"/>
        <v>0</v>
      </c>
      <c r="D244" s="219"/>
      <c r="E244" s="367"/>
      <c r="F244" s="384">
        <f t="shared" si="322"/>
        <v>0</v>
      </c>
      <c r="G244" s="219"/>
      <c r="H244" s="103"/>
      <c r="I244" s="220">
        <f t="shared" si="323"/>
        <v>0</v>
      </c>
      <c r="J244" s="103"/>
      <c r="K244" s="104"/>
      <c r="L244" s="220">
        <f t="shared" si="324"/>
        <v>0</v>
      </c>
      <c r="M244" s="221"/>
      <c r="N244" s="104"/>
      <c r="O244" s="220">
        <f t="shared" si="325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4"/>
        <v>0</v>
      </c>
      <c r="D245" s="219"/>
      <c r="E245" s="367"/>
      <c r="F245" s="384">
        <f t="shared" si="322"/>
        <v>0</v>
      </c>
      <c r="G245" s="219"/>
      <c r="H245" s="103"/>
      <c r="I245" s="220">
        <f t="shared" si="323"/>
        <v>0</v>
      </c>
      <c r="J245" s="103"/>
      <c r="K245" s="104"/>
      <c r="L245" s="220">
        <f t="shared" si="324"/>
        <v>0</v>
      </c>
      <c r="M245" s="221"/>
      <c r="N245" s="104"/>
      <c r="O245" s="220">
        <f t="shared" si="325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4"/>
        <v>0</v>
      </c>
      <c r="D246" s="233">
        <f>SUM(D247:D250)</f>
        <v>0</v>
      </c>
      <c r="E246" s="370">
        <f t="shared" ref="E246:O246" si="326">SUM(E247:E250)</f>
        <v>0</v>
      </c>
      <c r="F246" s="404">
        <f t="shared" si="326"/>
        <v>0</v>
      </c>
      <c r="G246" s="233">
        <f t="shared" si="326"/>
        <v>0</v>
      </c>
      <c r="H246" s="235">
        <f t="shared" si="326"/>
        <v>0</v>
      </c>
      <c r="I246" s="216">
        <f t="shared" si="326"/>
        <v>0</v>
      </c>
      <c r="J246" s="235">
        <f t="shared" si="326"/>
        <v>0</v>
      </c>
      <c r="K246" s="234">
        <f t="shared" si="326"/>
        <v>0</v>
      </c>
      <c r="L246" s="216">
        <f t="shared" si="326"/>
        <v>0</v>
      </c>
      <c r="M246" s="250">
        <f t="shared" si="326"/>
        <v>0</v>
      </c>
      <c r="N246" s="251">
        <f t="shared" si="326"/>
        <v>0</v>
      </c>
      <c r="O246" s="252">
        <f t="shared" si="326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4"/>
        <v>0</v>
      </c>
      <c r="D247" s="219"/>
      <c r="E247" s="367"/>
      <c r="F247" s="384">
        <f t="shared" ref="F247:F250" si="327">D247+E247</f>
        <v>0</v>
      </c>
      <c r="G247" s="219"/>
      <c r="H247" s="103"/>
      <c r="I247" s="220">
        <f t="shared" ref="I247:I250" si="328">G247+H247</f>
        <v>0</v>
      </c>
      <c r="J247" s="103"/>
      <c r="K247" s="104"/>
      <c r="L247" s="220">
        <f t="shared" ref="L247:L250" si="329">J247+K247</f>
        <v>0</v>
      </c>
      <c r="M247" s="221"/>
      <c r="N247" s="104"/>
      <c r="O247" s="220">
        <f t="shared" ref="O247:O250" si="330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4"/>
        <v>0</v>
      </c>
      <c r="D248" s="219"/>
      <c r="E248" s="367"/>
      <c r="F248" s="384">
        <f t="shared" si="327"/>
        <v>0</v>
      </c>
      <c r="G248" s="219"/>
      <c r="H248" s="103"/>
      <c r="I248" s="220">
        <f t="shared" si="328"/>
        <v>0</v>
      </c>
      <c r="J248" s="103"/>
      <c r="K248" s="104"/>
      <c r="L248" s="220">
        <f t="shared" si="329"/>
        <v>0</v>
      </c>
      <c r="M248" s="221"/>
      <c r="N248" s="104"/>
      <c r="O248" s="220">
        <f t="shared" si="330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4"/>
        <v>0</v>
      </c>
      <c r="D249" s="219"/>
      <c r="E249" s="367"/>
      <c r="F249" s="384">
        <f t="shared" si="327"/>
        <v>0</v>
      </c>
      <c r="G249" s="219"/>
      <c r="H249" s="103"/>
      <c r="I249" s="220">
        <f t="shared" si="328"/>
        <v>0</v>
      </c>
      <c r="J249" s="103"/>
      <c r="K249" s="104"/>
      <c r="L249" s="220">
        <f t="shared" si="329"/>
        <v>0</v>
      </c>
      <c r="M249" s="221"/>
      <c r="N249" s="104"/>
      <c r="O249" s="220">
        <f t="shared" si="330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4"/>
        <v>0</v>
      </c>
      <c r="D250" s="219"/>
      <c r="E250" s="367"/>
      <c r="F250" s="384">
        <f t="shared" si="327"/>
        <v>0</v>
      </c>
      <c r="G250" s="219"/>
      <c r="H250" s="103"/>
      <c r="I250" s="220">
        <f t="shared" si="328"/>
        <v>0</v>
      </c>
      <c r="J250" s="103"/>
      <c r="K250" s="104"/>
      <c r="L250" s="220">
        <f t="shared" si="329"/>
        <v>0</v>
      </c>
      <c r="M250" s="221"/>
      <c r="N250" s="104"/>
      <c r="O250" s="220">
        <f t="shared" si="330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4"/>
        <v>0</v>
      </c>
      <c r="D251" s="203">
        <f>SUM(D252,D257,D258)</f>
        <v>0</v>
      </c>
      <c r="E251" s="364">
        <f t="shared" ref="E251:O251" si="331">SUM(E252,E257,E258)</f>
        <v>0</v>
      </c>
      <c r="F251" s="386">
        <f t="shared" si="331"/>
        <v>0</v>
      </c>
      <c r="G251" s="203">
        <f t="shared" si="331"/>
        <v>0</v>
      </c>
      <c r="H251" s="84">
        <f t="shared" si="331"/>
        <v>0</v>
      </c>
      <c r="I251" s="204">
        <f t="shared" si="331"/>
        <v>0</v>
      </c>
      <c r="J251" s="84">
        <f t="shared" si="331"/>
        <v>0</v>
      </c>
      <c r="K251" s="85">
        <f t="shared" si="331"/>
        <v>0</v>
      </c>
      <c r="L251" s="204">
        <f t="shared" si="331"/>
        <v>0</v>
      </c>
      <c r="M251" s="120">
        <f t="shared" si="331"/>
        <v>0</v>
      </c>
      <c r="N251" s="236">
        <f t="shared" si="331"/>
        <v>0</v>
      </c>
      <c r="O251" s="237">
        <f t="shared" si="331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4"/>
        <v>0</v>
      </c>
      <c r="D252" s="233">
        <f>SUM(D253:D256)</f>
        <v>0</v>
      </c>
      <c r="E252" s="370">
        <f t="shared" ref="E252:O252" si="332">SUM(E253:E256)</f>
        <v>0</v>
      </c>
      <c r="F252" s="404">
        <f t="shared" si="332"/>
        <v>0</v>
      </c>
      <c r="G252" s="233">
        <f t="shared" si="332"/>
        <v>0</v>
      </c>
      <c r="H252" s="235">
        <f t="shared" si="332"/>
        <v>0</v>
      </c>
      <c r="I252" s="216">
        <f t="shared" si="332"/>
        <v>0</v>
      </c>
      <c r="J252" s="235">
        <f t="shared" si="332"/>
        <v>0</v>
      </c>
      <c r="K252" s="234">
        <f t="shared" si="332"/>
        <v>0</v>
      </c>
      <c r="L252" s="216">
        <f t="shared" si="332"/>
        <v>0</v>
      </c>
      <c r="M252" s="88">
        <f t="shared" si="332"/>
        <v>0</v>
      </c>
      <c r="N252" s="234">
        <f t="shared" si="332"/>
        <v>0</v>
      </c>
      <c r="O252" s="216">
        <f t="shared" si="332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4"/>
        <v>0</v>
      </c>
      <c r="D253" s="219"/>
      <c r="E253" s="367"/>
      <c r="F253" s="384">
        <f t="shared" ref="F253:F258" si="333">D253+E253</f>
        <v>0</v>
      </c>
      <c r="G253" s="219"/>
      <c r="H253" s="103"/>
      <c r="I253" s="220">
        <f t="shared" ref="I253:I258" si="334">G253+H253</f>
        <v>0</v>
      </c>
      <c r="J253" s="103"/>
      <c r="K253" s="104"/>
      <c r="L253" s="220">
        <f t="shared" ref="L253:L258" si="335">J253+K253</f>
        <v>0</v>
      </c>
      <c r="M253" s="221"/>
      <c r="N253" s="104"/>
      <c r="O253" s="220">
        <f t="shared" ref="O253:O258" si="336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4"/>
        <v>0</v>
      </c>
      <c r="D254" s="219"/>
      <c r="E254" s="367"/>
      <c r="F254" s="384">
        <f t="shared" si="333"/>
        <v>0</v>
      </c>
      <c r="G254" s="219"/>
      <c r="H254" s="103"/>
      <c r="I254" s="220">
        <f t="shared" si="334"/>
        <v>0</v>
      </c>
      <c r="J254" s="103"/>
      <c r="K254" s="104"/>
      <c r="L254" s="220">
        <f t="shared" si="335"/>
        <v>0</v>
      </c>
      <c r="M254" s="221"/>
      <c r="N254" s="104"/>
      <c r="O254" s="220">
        <f t="shared" si="336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4"/>
        <v>0</v>
      </c>
      <c r="D255" s="219"/>
      <c r="E255" s="367"/>
      <c r="F255" s="384">
        <f t="shared" si="333"/>
        <v>0</v>
      </c>
      <c r="G255" s="219"/>
      <c r="H255" s="103"/>
      <c r="I255" s="220">
        <f t="shared" si="334"/>
        <v>0</v>
      </c>
      <c r="J255" s="103"/>
      <c r="K255" s="104"/>
      <c r="L255" s="220">
        <f t="shared" si="335"/>
        <v>0</v>
      </c>
      <c r="M255" s="221"/>
      <c r="N255" s="104"/>
      <c r="O255" s="220">
        <f t="shared" si="336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4"/>
        <v>0</v>
      </c>
      <c r="D256" s="215"/>
      <c r="E256" s="366"/>
      <c r="F256" s="404">
        <f t="shared" si="333"/>
        <v>0</v>
      </c>
      <c r="G256" s="215"/>
      <c r="H256" s="93"/>
      <c r="I256" s="216">
        <f t="shared" si="334"/>
        <v>0</v>
      </c>
      <c r="J256" s="93"/>
      <c r="K256" s="94"/>
      <c r="L256" s="216">
        <f t="shared" si="335"/>
        <v>0</v>
      </c>
      <c r="M256" s="217"/>
      <c r="N256" s="94"/>
      <c r="O256" s="216">
        <f t="shared" si="336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4"/>
        <v>0</v>
      </c>
      <c r="D257" s="255"/>
      <c r="E257" s="372"/>
      <c r="F257" s="405">
        <f t="shared" si="333"/>
        <v>0</v>
      </c>
      <c r="G257" s="255"/>
      <c r="H257" s="257"/>
      <c r="I257" s="252">
        <f t="shared" si="334"/>
        <v>0</v>
      </c>
      <c r="J257" s="257"/>
      <c r="K257" s="256"/>
      <c r="L257" s="252">
        <f t="shared" si="335"/>
        <v>0</v>
      </c>
      <c r="M257" s="258"/>
      <c r="N257" s="256"/>
      <c r="O257" s="252">
        <f t="shared" si="336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4"/>
        <v>0</v>
      </c>
      <c r="D258" s="219"/>
      <c r="E258" s="367"/>
      <c r="F258" s="384">
        <f t="shared" si="333"/>
        <v>0</v>
      </c>
      <c r="G258" s="219"/>
      <c r="H258" s="103"/>
      <c r="I258" s="220">
        <f t="shared" si="334"/>
        <v>0</v>
      </c>
      <c r="J258" s="103"/>
      <c r="K258" s="104"/>
      <c r="L258" s="220">
        <f t="shared" si="335"/>
        <v>0</v>
      </c>
      <c r="M258" s="221"/>
      <c r="N258" s="104"/>
      <c r="O258" s="220">
        <f t="shared" si="336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4"/>
        <v>0</v>
      </c>
      <c r="D259" s="203">
        <f>SUM(D260,D264)</f>
        <v>0</v>
      </c>
      <c r="E259" s="364">
        <f t="shared" ref="E259:O259" si="337">SUM(E260,E264)</f>
        <v>0</v>
      </c>
      <c r="F259" s="386">
        <f t="shared" si="337"/>
        <v>0</v>
      </c>
      <c r="G259" s="203">
        <f t="shared" si="337"/>
        <v>0</v>
      </c>
      <c r="H259" s="84">
        <f t="shared" si="337"/>
        <v>0</v>
      </c>
      <c r="I259" s="204">
        <f t="shared" si="337"/>
        <v>0</v>
      </c>
      <c r="J259" s="84">
        <f t="shared" si="337"/>
        <v>0</v>
      </c>
      <c r="K259" s="85">
        <f t="shared" si="337"/>
        <v>0</v>
      </c>
      <c r="L259" s="204">
        <f t="shared" si="337"/>
        <v>0</v>
      </c>
      <c r="M259" s="120">
        <f t="shared" si="337"/>
        <v>0</v>
      </c>
      <c r="N259" s="236">
        <f t="shared" si="337"/>
        <v>0</v>
      </c>
      <c r="O259" s="237">
        <f t="shared" si="337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4"/>
        <v>0</v>
      </c>
      <c r="D260" s="233">
        <f>SUM(D261:D263)</f>
        <v>0</v>
      </c>
      <c r="E260" s="370">
        <f t="shared" ref="E260:O260" si="338">SUM(E261:E263)</f>
        <v>0</v>
      </c>
      <c r="F260" s="404">
        <f t="shared" si="338"/>
        <v>0</v>
      </c>
      <c r="G260" s="233">
        <f t="shared" si="338"/>
        <v>0</v>
      </c>
      <c r="H260" s="235">
        <f t="shared" si="338"/>
        <v>0</v>
      </c>
      <c r="I260" s="216">
        <f t="shared" si="338"/>
        <v>0</v>
      </c>
      <c r="J260" s="235">
        <f t="shared" si="338"/>
        <v>0</v>
      </c>
      <c r="K260" s="234">
        <f t="shared" si="338"/>
        <v>0</v>
      </c>
      <c r="L260" s="216">
        <f t="shared" si="338"/>
        <v>0</v>
      </c>
      <c r="M260" s="109">
        <f t="shared" si="338"/>
        <v>0</v>
      </c>
      <c r="N260" s="245">
        <f t="shared" si="338"/>
        <v>0</v>
      </c>
      <c r="O260" s="246">
        <f t="shared" si="338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4"/>
        <v>0</v>
      </c>
      <c r="D261" s="219"/>
      <c r="E261" s="367"/>
      <c r="F261" s="384">
        <f t="shared" ref="F261:F263" si="339">D261+E261</f>
        <v>0</v>
      </c>
      <c r="G261" s="219"/>
      <c r="H261" s="103"/>
      <c r="I261" s="220">
        <f t="shared" ref="I261:I263" si="340">G261+H261</f>
        <v>0</v>
      </c>
      <c r="J261" s="103"/>
      <c r="K261" s="104"/>
      <c r="L261" s="220">
        <f t="shared" ref="L261:L263" si="341">J261+K261</f>
        <v>0</v>
      </c>
      <c r="M261" s="221"/>
      <c r="N261" s="104"/>
      <c r="O261" s="220">
        <f t="shared" ref="O261:O263" si="342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4"/>
        <v>0</v>
      </c>
      <c r="D262" s="219"/>
      <c r="E262" s="367"/>
      <c r="F262" s="384">
        <f t="shared" si="339"/>
        <v>0</v>
      </c>
      <c r="G262" s="219"/>
      <c r="H262" s="103"/>
      <c r="I262" s="220">
        <f t="shared" si="340"/>
        <v>0</v>
      </c>
      <c r="J262" s="103"/>
      <c r="K262" s="104"/>
      <c r="L262" s="220">
        <f t="shared" si="341"/>
        <v>0</v>
      </c>
      <c r="M262" s="221"/>
      <c r="N262" s="104"/>
      <c r="O262" s="220">
        <f t="shared" si="342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4"/>
        <v>0</v>
      </c>
      <c r="D263" s="219"/>
      <c r="E263" s="367"/>
      <c r="F263" s="384">
        <f t="shared" si="339"/>
        <v>0</v>
      </c>
      <c r="G263" s="219"/>
      <c r="H263" s="103"/>
      <c r="I263" s="220">
        <f t="shared" si="340"/>
        <v>0</v>
      </c>
      <c r="J263" s="103"/>
      <c r="K263" s="104"/>
      <c r="L263" s="220">
        <f t="shared" si="341"/>
        <v>0</v>
      </c>
      <c r="M263" s="221"/>
      <c r="N263" s="104"/>
      <c r="O263" s="220">
        <f t="shared" si="342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4"/>
        <v>0</v>
      </c>
      <c r="D264" s="224">
        <f>SUM(D265:D268)</f>
        <v>0</v>
      </c>
      <c r="E264" s="368">
        <f t="shared" ref="E264:F264" si="343">SUM(E265:E268)</f>
        <v>0</v>
      </c>
      <c r="F264" s="384">
        <f t="shared" si="343"/>
        <v>0</v>
      </c>
      <c r="G264" s="224">
        <f>SUM(G265:G268)</f>
        <v>0</v>
      </c>
      <c r="H264" s="226">
        <f t="shared" ref="H264:I264" si="344">SUM(H265:H268)</f>
        <v>0</v>
      </c>
      <c r="I264" s="220">
        <f t="shared" si="344"/>
        <v>0</v>
      </c>
      <c r="J264" s="226">
        <f>SUM(J265:J268)</f>
        <v>0</v>
      </c>
      <c r="K264" s="225">
        <f t="shared" ref="K264:L264" si="345">SUM(K265:K268)</f>
        <v>0</v>
      </c>
      <c r="L264" s="220">
        <f t="shared" si="345"/>
        <v>0</v>
      </c>
      <c r="M264" s="98">
        <f>SUM(M265:M268)</f>
        <v>0</v>
      </c>
      <c r="N264" s="225">
        <f t="shared" ref="N264:O264" si="346">SUM(N265:N268)</f>
        <v>0</v>
      </c>
      <c r="O264" s="220">
        <f t="shared" si="346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4"/>
        <v>0</v>
      </c>
      <c r="D265" s="219"/>
      <c r="E265" s="367"/>
      <c r="F265" s="384">
        <f t="shared" ref="F265:F268" si="347">D265+E265</f>
        <v>0</v>
      </c>
      <c r="G265" s="219"/>
      <c r="H265" s="103"/>
      <c r="I265" s="220">
        <f t="shared" ref="I265:I268" si="348">G265+H265</f>
        <v>0</v>
      </c>
      <c r="J265" s="103"/>
      <c r="K265" s="104"/>
      <c r="L265" s="220">
        <f t="shared" ref="L265:L268" si="349">J265+K265</f>
        <v>0</v>
      </c>
      <c r="M265" s="221"/>
      <c r="N265" s="104"/>
      <c r="O265" s="220">
        <f t="shared" ref="O265:O268" si="350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4"/>
        <v>0</v>
      </c>
      <c r="D266" s="219"/>
      <c r="E266" s="367"/>
      <c r="F266" s="384">
        <f t="shared" si="347"/>
        <v>0</v>
      </c>
      <c r="G266" s="219"/>
      <c r="H266" s="103"/>
      <c r="I266" s="220">
        <f t="shared" si="348"/>
        <v>0</v>
      </c>
      <c r="J266" s="103"/>
      <c r="K266" s="104"/>
      <c r="L266" s="220">
        <f t="shared" si="349"/>
        <v>0</v>
      </c>
      <c r="M266" s="221"/>
      <c r="N266" s="104"/>
      <c r="O266" s="220">
        <f t="shared" si="350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4"/>
        <v>0</v>
      </c>
      <c r="D267" s="219"/>
      <c r="E267" s="367"/>
      <c r="F267" s="384">
        <f t="shared" si="347"/>
        <v>0</v>
      </c>
      <c r="G267" s="219"/>
      <c r="H267" s="103"/>
      <c r="I267" s="220">
        <f t="shared" si="348"/>
        <v>0</v>
      </c>
      <c r="J267" s="103"/>
      <c r="K267" s="104"/>
      <c r="L267" s="220">
        <f t="shared" si="349"/>
        <v>0</v>
      </c>
      <c r="M267" s="221"/>
      <c r="N267" s="104"/>
      <c r="O267" s="220">
        <f t="shared" si="350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4"/>
        <v>0</v>
      </c>
      <c r="D268" s="219"/>
      <c r="E268" s="367"/>
      <c r="F268" s="384">
        <f t="shared" si="347"/>
        <v>0</v>
      </c>
      <c r="G268" s="219"/>
      <c r="H268" s="103"/>
      <c r="I268" s="220">
        <f t="shared" si="348"/>
        <v>0</v>
      </c>
      <c r="J268" s="103"/>
      <c r="K268" s="104"/>
      <c r="L268" s="220">
        <f t="shared" si="349"/>
        <v>0</v>
      </c>
      <c r="M268" s="221"/>
      <c r="N268" s="104"/>
      <c r="O268" s="220">
        <f t="shared" si="350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4"/>
        <v>0</v>
      </c>
      <c r="D269" s="273">
        <f>SUM(D270,D281)</f>
        <v>0</v>
      </c>
      <c r="E269" s="374">
        <f t="shared" ref="E269:F269" si="351">SUM(E270,E281)</f>
        <v>0</v>
      </c>
      <c r="F269" s="407">
        <f t="shared" si="351"/>
        <v>0</v>
      </c>
      <c r="G269" s="273">
        <f>SUM(G270,G281)</f>
        <v>0</v>
      </c>
      <c r="H269" s="275">
        <f t="shared" ref="H269:I269" si="352">SUM(H270,H281)</f>
        <v>0</v>
      </c>
      <c r="I269" s="276">
        <f t="shared" si="352"/>
        <v>0</v>
      </c>
      <c r="J269" s="275">
        <f>SUM(J270,J281)</f>
        <v>0</v>
      </c>
      <c r="K269" s="274">
        <f t="shared" ref="K269:L269" si="353">SUM(K270,K281)</f>
        <v>0</v>
      </c>
      <c r="L269" s="276">
        <f t="shared" si="353"/>
        <v>0</v>
      </c>
      <c r="M269" s="277">
        <f>SUM(M270,M281)</f>
        <v>0</v>
      </c>
      <c r="N269" s="278">
        <f t="shared" ref="N269:O269" si="354">SUM(N270,N281)</f>
        <v>0</v>
      </c>
      <c r="O269" s="279">
        <f t="shared" si="354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4"/>
        <v>0</v>
      </c>
      <c r="D270" s="203">
        <f>SUM(D271,D272,D275,D276,D280)</f>
        <v>0</v>
      </c>
      <c r="E270" s="364">
        <f t="shared" ref="E270:F270" si="355">SUM(E271,E272,E275,E276,E280)</f>
        <v>0</v>
      </c>
      <c r="F270" s="386">
        <f t="shared" si="355"/>
        <v>0</v>
      </c>
      <c r="G270" s="203">
        <f>SUM(G271,G272,G275,G276,G280)</f>
        <v>0</v>
      </c>
      <c r="H270" s="84">
        <f t="shared" ref="H270:I270" si="356">SUM(H271,H272,H275,H276,H280)</f>
        <v>0</v>
      </c>
      <c r="I270" s="204">
        <f t="shared" si="356"/>
        <v>0</v>
      </c>
      <c r="J270" s="84">
        <f>SUM(J271,J272,J275,J276,J280)</f>
        <v>0</v>
      </c>
      <c r="K270" s="85">
        <f t="shared" ref="K270:L270" si="357">SUM(K271,K272,K275,K276,K280)</f>
        <v>0</v>
      </c>
      <c r="L270" s="204">
        <f t="shared" si="357"/>
        <v>0</v>
      </c>
      <c r="M270" s="205">
        <f>SUM(M271,M272,M275,M276,M280)</f>
        <v>0</v>
      </c>
      <c r="N270" s="206">
        <f t="shared" ref="N270:O270" si="358">SUM(N271,N272,N275,N276,N280)</f>
        <v>0</v>
      </c>
      <c r="O270" s="207">
        <f t="shared" si="358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4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4"/>
        <v>0</v>
      </c>
      <c r="D272" s="224">
        <f>SUM(D273:D274)</f>
        <v>0</v>
      </c>
      <c r="E272" s="368">
        <f t="shared" ref="E272:F272" si="359">SUM(E273:E274)</f>
        <v>0</v>
      </c>
      <c r="F272" s="384">
        <f t="shared" si="359"/>
        <v>0</v>
      </c>
      <c r="G272" s="224">
        <f>SUM(G273:G274)</f>
        <v>0</v>
      </c>
      <c r="H272" s="226">
        <f t="shared" ref="H272:I272" si="360">SUM(H273:H274)</f>
        <v>0</v>
      </c>
      <c r="I272" s="220">
        <f t="shared" si="360"/>
        <v>0</v>
      </c>
      <c r="J272" s="226">
        <f>SUM(J273:J274)</f>
        <v>0</v>
      </c>
      <c r="K272" s="225">
        <f t="shared" ref="K272:L272" si="361">SUM(K273:K274)</f>
        <v>0</v>
      </c>
      <c r="L272" s="220">
        <f t="shared" si="361"/>
        <v>0</v>
      </c>
      <c r="M272" s="98">
        <f>SUM(M273:M274)</f>
        <v>0</v>
      </c>
      <c r="N272" s="225">
        <f t="shared" ref="N272:O272" si="362">SUM(N273:N274)</f>
        <v>0</v>
      </c>
      <c r="O272" s="220">
        <f t="shared" si="362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4"/>
        <v>0</v>
      </c>
      <c r="D273" s="219"/>
      <c r="E273" s="367"/>
      <c r="F273" s="384">
        <f t="shared" ref="F273:F275" si="363">D273+E273</f>
        <v>0</v>
      </c>
      <c r="G273" s="219"/>
      <c r="H273" s="103"/>
      <c r="I273" s="220">
        <f t="shared" ref="I273:I275" si="364">G273+H273</f>
        <v>0</v>
      </c>
      <c r="J273" s="103"/>
      <c r="K273" s="104"/>
      <c r="L273" s="220">
        <f t="shared" ref="L273:L275" si="365">J273+K273</f>
        <v>0</v>
      </c>
      <c r="M273" s="221"/>
      <c r="N273" s="104"/>
      <c r="O273" s="220">
        <f t="shared" ref="O273:O275" si="366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4"/>
        <v>0</v>
      </c>
      <c r="D274" s="219"/>
      <c r="E274" s="367"/>
      <c r="F274" s="384">
        <f t="shared" si="363"/>
        <v>0</v>
      </c>
      <c r="G274" s="219"/>
      <c r="H274" s="103"/>
      <c r="I274" s="220">
        <f t="shared" si="364"/>
        <v>0</v>
      </c>
      <c r="J274" s="103"/>
      <c r="K274" s="104"/>
      <c r="L274" s="220">
        <f t="shared" si="365"/>
        <v>0</v>
      </c>
      <c r="M274" s="221"/>
      <c r="N274" s="104"/>
      <c r="O274" s="220">
        <f t="shared" si="366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4"/>
        <v>0</v>
      </c>
      <c r="D275" s="219"/>
      <c r="E275" s="367"/>
      <c r="F275" s="384">
        <f t="shared" si="363"/>
        <v>0</v>
      </c>
      <c r="G275" s="219"/>
      <c r="H275" s="103"/>
      <c r="I275" s="220">
        <f t="shared" si="364"/>
        <v>0</v>
      </c>
      <c r="J275" s="103"/>
      <c r="K275" s="104"/>
      <c r="L275" s="220">
        <f t="shared" si="365"/>
        <v>0</v>
      </c>
      <c r="M275" s="221"/>
      <c r="N275" s="104"/>
      <c r="O275" s="220">
        <f t="shared" si="366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4"/>
        <v>0</v>
      </c>
      <c r="D276" s="224">
        <f>SUM(D277:D279)</f>
        <v>0</v>
      </c>
      <c r="E276" s="368">
        <f t="shared" ref="E276:O276" si="367">SUM(E277:E279)</f>
        <v>0</v>
      </c>
      <c r="F276" s="384">
        <f t="shared" si="367"/>
        <v>0</v>
      </c>
      <c r="G276" s="224">
        <f t="shared" si="367"/>
        <v>0</v>
      </c>
      <c r="H276" s="226">
        <f t="shared" si="367"/>
        <v>0</v>
      </c>
      <c r="I276" s="220">
        <f t="shared" si="367"/>
        <v>0</v>
      </c>
      <c r="J276" s="226">
        <f>SUM(J277:J279)</f>
        <v>0</v>
      </c>
      <c r="K276" s="225">
        <f t="shared" ref="K276:L276" si="368">SUM(K277:K279)</f>
        <v>0</v>
      </c>
      <c r="L276" s="220">
        <f t="shared" si="368"/>
        <v>0</v>
      </c>
      <c r="M276" s="98">
        <f t="shared" si="367"/>
        <v>0</v>
      </c>
      <c r="N276" s="225">
        <f t="shared" si="367"/>
        <v>0</v>
      </c>
      <c r="O276" s="220">
        <f t="shared" si="367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9">F277+I277+L277+O277</f>
        <v>0</v>
      </c>
      <c r="D277" s="219"/>
      <c r="E277" s="367"/>
      <c r="F277" s="384">
        <f t="shared" ref="F277:F280" si="370">D277+E277</f>
        <v>0</v>
      </c>
      <c r="G277" s="219"/>
      <c r="H277" s="103"/>
      <c r="I277" s="220">
        <f t="shared" ref="I277:I280" si="371">G277+H277</f>
        <v>0</v>
      </c>
      <c r="J277" s="103"/>
      <c r="K277" s="104"/>
      <c r="L277" s="220">
        <f t="shared" ref="L277:L280" si="372">J277+K277</f>
        <v>0</v>
      </c>
      <c r="M277" s="221"/>
      <c r="N277" s="104"/>
      <c r="O277" s="220">
        <f t="shared" ref="O277:O280" si="373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9"/>
        <v>0</v>
      </c>
      <c r="D278" s="219"/>
      <c r="E278" s="367"/>
      <c r="F278" s="384">
        <f t="shared" si="370"/>
        <v>0</v>
      </c>
      <c r="G278" s="219"/>
      <c r="H278" s="103"/>
      <c r="I278" s="220">
        <f t="shared" si="371"/>
        <v>0</v>
      </c>
      <c r="J278" s="103"/>
      <c r="K278" s="104"/>
      <c r="L278" s="220">
        <f t="shared" si="372"/>
        <v>0</v>
      </c>
      <c r="M278" s="221"/>
      <c r="N278" s="104"/>
      <c r="O278" s="220">
        <f t="shared" si="373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9"/>
        <v>0</v>
      </c>
      <c r="D279" s="219"/>
      <c r="E279" s="367"/>
      <c r="F279" s="384">
        <f t="shared" si="370"/>
        <v>0</v>
      </c>
      <c r="G279" s="219"/>
      <c r="H279" s="103"/>
      <c r="I279" s="220">
        <f t="shared" si="371"/>
        <v>0</v>
      </c>
      <c r="J279" s="103"/>
      <c r="K279" s="104"/>
      <c r="L279" s="220">
        <f t="shared" si="372"/>
        <v>0</v>
      </c>
      <c r="M279" s="221"/>
      <c r="N279" s="104"/>
      <c r="O279" s="220">
        <f t="shared" si="373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9"/>
        <v>0</v>
      </c>
      <c r="D280" s="215"/>
      <c r="E280" s="366"/>
      <c r="F280" s="404">
        <f t="shared" si="370"/>
        <v>0</v>
      </c>
      <c r="G280" s="215"/>
      <c r="H280" s="93"/>
      <c r="I280" s="216">
        <f t="shared" si="371"/>
        <v>0</v>
      </c>
      <c r="J280" s="93"/>
      <c r="K280" s="94"/>
      <c r="L280" s="216">
        <f t="shared" si="372"/>
        <v>0</v>
      </c>
      <c r="M280" s="217"/>
      <c r="N280" s="94"/>
      <c r="O280" s="216">
        <f t="shared" si="373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9"/>
        <v>0</v>
      </c>
      <c r="D281" s="282">
        <f>D282</f>
        <v>0</v>
      </c>
      <c r="E281" s="375">
        <f t="shared" ref="E281:O281" si="374">E282</f>
        <v>0</v>
      </c>
      <c r="F281" s="394">
        <f t="shared" si="374"/>
        <v>0</v>
      </c>
      <c r="G281" s="282">
        <f t="shared" si="374"/>
        <v>0</v>
      </c>
      <c r="H281" s="283">
        <f t="shared" si="374"/>
        <v>0</v>
      </c>
      <c r="I281" s="237">
        <f t="shared" si="374"/>
        <v>0</v>
      </c>
      <c r="J281" s="283">
        <f t="shared" si="374"/>
        <v>0</v>
      </c>
      <c r="K281" s="236">
        <f t="shared" si="374"/>
        <v>0</v>
      </c>
      <c r="L281" s="237">
        <f t="shared" si="374"/>
        <v>0</v>
      </c>
      <c r="M281" s="120">
        <f t="shared" si="374"/>
        <v>0</v>
      </c>
      <c r="N281" s="236">
        <f t="shared" si="374"/>
        <v>0</v>
      </c>
      <c r="O281" s="237">
        <f t="shared" si="374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9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9"/>
        <v>0</v>
      </c>
      <c r="D283" s="224">
        <f>SUM(D284:D285)</f>
        <v>0</v>
      </c>
      <c r="E283" s="368">
        <f t="shared" ref="E283:F283" si="375">SUM(E284:E285)</f>
        <v>0</v>
      </c>
      <c r="F283" s="384">
        <f t="shared" si="375"/>
        <v>0</v>
      </c>
      <c r="G283" s="224">
        <f>SUM(G284:G285)</f>
        <v>0</v>
      </c>
      <c r="H283" s="226">
        <f t="shared" ref="H283:I283" si="376">SUM(H284:H285)</f>
        <v>0</v>
      </c>
      <c r="I283" s="220">
        <f t="shared" si="376"/>
        <v>0</v>
      </c>
      <c r="J283" s="226">
        <f>SUM(J284:J285)</f>
        <v>0</v>
      </c>
      <c r="K283" s="225">
        <f t="shared" ref="K283:L283" si="377">SUM(K284:K285)</f>
        <v>0</v>
      </c>
      <c r="L283" s="220">
        <f t="shared" si="377"/>
        <v>0</v>
      </c>
      <c r="M283" s="98">
        <f>SUM(M284:M285)</f>
        <v>0</v>
      </c>
      <c r="N283" s="225">
        <f t="shared" ref="N283:O283" si="378">SUM(N284:N285)</f>
        <v>0</v>
      </c>
      <c r="O283" s="220">
        <f t="shared" si="378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9"/>
        <v>0</v>
      </c>
      <c r="D284" s="219"/>
      <c r="E284" s="367"/>
      <c r="F284" s="384">
        <f t="shared" ref="F284:F285" si="379">D284+E284</f>
        <v>0</v>
      </c>
      <c r="G284" s="219"/>
      <c r="H284" s="103"/>
      <c r="I284" s="220">
        <f t="shared" ref="I284:I285" si="380">G284+H284</f>
        <v>0</v>
      </c>
      <c r="J284" s="103"/>
      <c r="K284" s="104"/>
      <c r="L284" s="220">
        <f t="shared" ref="L284:L285" si="381">J284+K284</f>
        <v>0</v>
      </c>
      <c r="M284" s="221"/>
      <c r="N284" s="104"/>
      <c r="O284" s="220">
        <f t="shared" ref="O284:O285" si="382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9"/>
        <v>0</v>
      </c>
      <c r="D285" s="215"/>
      <c r="E285" s="366"/>
      <c r="F285" s="404">
        <f t="shared" si="379"/>
        <v>0</v>
      </c>
      <c r="G285" s="215"/>
      <c r="H285" s="93"/>
      <c r="I285" s="216">
        <f t="shared" si="380"/>
        <v>0</v>
      </c>
      <c r="J285" s="93"/>
      <c r="K285" s="94"/>
      <c r="L285" s="216">
        <f t="shared" si="381"/>
        <v>0</v>
      </c>
      <c r="M285" s="217"/>
      <c r="N285" s="94"/>
      <c r="O285" s="216">
        <f t="shared" si="382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9"/>
        <v>243606</v>
      </c>
      <c r="D286" s="289">
        <f t="shared" ref="D286:O286" si="383">SUM(D283,D269,D230,D195,D187,D173,D75,D53)</f>
        <v>244052</v>
      </c>
      <c r="E286" s="377">
        <f t="shared" si="383"/>
        <v>-446</v>
      </c>
      <c r="F286" s="408">
        <f t="shared" si="383"/>
        <v>243606</v>
      </c>
      <c r="G286" s="289">
        <f t="shared" si="383"/>
        <v>0</v>
      </c>
      <c r="H286" s="291">
        <f t="shared" si="383"/>
        <v>0</v>
      </c>
      <c r="I286" s="292">
        <f t="shared" si="383"/>
        <v>0</v>
      </c>
      <c r="J286" s="291">
        <f t="shared" si="383"/>
        <v>0</v>
      </c>
      <c r="K286" s="290">
        <f t="shared" si="383"/>
        <v>0</v>
      </c>
      <c r="L286" s="292">
        <f t="shared" si="383"/>
        <v>0</v>
      </c>
      <c r="M286" s="288">
        <f t="shared" si="383"/>
        <v>0</v>
      </c>
      <c r="N286" s="290">
        <f t="shared" si="383"/>
        <v>0</v>
      </c>
      <c r="O286" s="292">
        <f t="shared" si="383"/>
        <v>0</v>
      </c>
      <c r="P286" s="293"/>
    </row>
    <row r="287" spans="1:16" s="27" customFormat="1" ht="13.5" hidden="1" thickTop="1" thickBot="1" x14ac:dyDescent="0.3">
      <c r="A287" s="656" t="s">
        <v>305</v>
      </c>
      <c r="B287" s="657"/>
      <c r="C287" s="294">
        <f t="shared" si="369"/>
        <v>0</v>
      </c>
      <c r="D287" s="295">
        <f>SUM(D24,D25,D41)-D51</f>
        <v>0</v>
      </c>
      <c r="E287" s="378">
        <f t="shared" ref="E287:F287" si="384">SUM(E24,E25,E41)-E51</f>
        <v>0</v>
      </c>
      <c r="F287" s="409">
        <f t="shared" si="384"/>
        <v>0</v>
      </c>
      <c r="G287" s="295">
        <f>SUM(G24,G25,G41)-G51</f>
        <v>0</v>
      </c>
      <c r="H287" s="297">
        <f t="shared" ref="H287:I287" si="385">SUM(H24,H25,H41)-H51</f>
        <v>0</v>
      </c>
      <c r="I287" s="298">
        <f t="shared" si="385"/>
        <v>0</v>
      </c>
      <c r="J287" s="297">
        <f>(J26+J43)-J51</f>
        <v>0</v>
      </c>
      <c r="K287" s="296">
        <f t="shared" ref="K287:L287" si="386">(K26+K43)-K51</f>
        <v>0</v>
      </c>
      <c r="L287" s="298">
        <f t="shared" si="386"/>
        <v>0</v>
      </c>
      <c r="M287" s="294">
        <f>M45-M51</f>
        <v>0</v>
      </c>
      <c r="N287" s="296">
        <f t="shared" ref="N287:O287" si="387">N45-N51</f>
        <v>0</v>
      </c>
      <c r="O287" s="298">
        <f t="shared" si="387"/>
        <v>0</v>
      </c>
      <c r="P287" s="299"/>
    </row>
    <row r="288" spans="1:16" s="27" customFormat="1" ht="12.75" hidden="1" thickTop="1" x14ac:dyDescent="0.25">
      <c r="A288" s="658" t="s">
        <v>306</v>
      </c>
      <c r="B288" s="659"/>
      <c r="C288" s="300">
        <f t="shared" si="369"/>
        <v>0</v>
      </c>
      <c r="D288" s="301">
        <f t="shared" ref="D288:O288" si="388">SUM(D289,D290)-D297+D298</f>
        <v>0</v>
      </c>
      <c r="E288" s="379">
        <f t="shared" si="388"/>
        <v>0</v>
      </c>
      <c r="F288" s="410">
        <f t="shared" si="388"/>
        <v>0</v>
      </c>
      <c r="G288" s="301">
        <f t="shared" si="388"/>
        <v>0</v>
      </c>
      <c r="H288" s="303">
        <f t="shared" si="388"/>
        <v>0</v>
      </c>
      <c r="I288" s="304">
        <f t="shared" si="388"/>
        <v>0</v>
      </c>
      <c r="J288" s="303">
        <f t="shared" si="388"/>
        <v>0</v>
      </c>
      <c r="K288" s="302">
        <f t="shared" si="388"/>
        <v>0</v>
      </c>
      <c r="L288" s="304">
        <f t="shared" si="388"/>
        <v>0</v>
      </c>
      <c r="M288" s="300">
        <f t="shared" si="388"/>
        <v>0</v>
      </c>
      <c r="N288" s="302">
        <f t="shared" si="388"/>
        <v>0</v>
      </c>
      <c r="O288" s="304">
        <f t="shared" si="388"/>
        <v>0</v>
      </c>
      <c r="P288" s="305"/>
    </row>
    <row r="289" spans="1:16" s="27" customFormat="1" ht="13.5" hidden="1" thickTop="1" thickBot="1" x14ac:dyDescent="0.3">
      <c r="A289" s="173" t="s">
        <v>307</v>
      </c>
      <c r="B289" s="173" t="s">
        <v>308</v>
      </c>
      <c r="C289" s="174">
        <f t="shared" si="369"/>
        <v>0</v>
      </c>
      <c r="D289" s="175">
        <f t="shared" ref="D289:O289" si="389">D21-D283</f>
        <v>0</v>
      </c>
      <c r="E289" s="360">
        <f t="shared" si="389"/>
        <v>0</v>
      </c>
      <c r="F289" s="399">
        <f t="shared" si="389"/>
        <v>0</v>
      </c>
      <c r="G289" s="175">
        <f t="shared" si="389"/>
        <v>0</v>
      </c>
      <c r="H289" s="177">
        <f t="shared" si="389"/>
        <v>0</v>
      </c>
      <c r="I289" s="178">
        <f t="shared" si="389"/>
        <v>0</v>
      </c>
      <c r="J289" s="177">
        <f t="shared" si="389"/>
        <v>0</v>
      </c>
      <c r="K289" s="176">
        <f t="shared" si="389"/>
        <v>0</v>
      </c>
      <c r="L289" s="178">
        <f t="shared" si="389"/>
        <v>0</v>
      </c>
      <c r="M289" s="174">
        <f t="shared" si="389"/>
        <v>0</v>
      </c>
      <c r="N289" s="176">
        <f t="shared" si="389"/>
        <v>0</v>
      </c>
      <c r="O289" s="178">
        <f t="shared" si="389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9"/>
        <v>0</v>
      </c>
      <c r="D290" s="301">
        <f t="shared" ref="D290:O290" si="390">SUM(D291,D293,D295)-SUM(D292,D294,D296)</f>
        <v>0</v>
      </c>
      <c r="E290" s="379">
        <f t="shared" si="390"/>
        <v>0</v>
      </c>
      <c r="F290" s="410">
        <f t="shared" si="390"/>
        <v>0</v>
      </c>
      <c r="G290" s="301">
        <f t="shared" si="390"/>
        <v>0</v>
      </c>
      <c r="H290" s="303">
        <f t="shared" si="390"/>
        <v>0</v>
      </c>
      <c r="I290" s="304">
        <f t="shared" si="390"/>
        <v>0</v>
      </c>
      <c r="J290" s="303">
        <f t="shared" si="390"/>
        <v>0</v>
      </c>
      <c r="K290" s="302">
        <f t="shared" si="390"/>
        <v>0</v>
      </c>
      <c r="L290" s="304">
        <f t="shared" si="390"/>
        <v>0</v>
      </c>
      <c r="M290" s="300">
        <f t="shared" si="390"/>
        <v>0</v>
      </c>
      <c r="N290" s="302">
        <f t="shared" si="390"/>
        <v>0</v>
      </c>
      <c r="O290" s="304">
        <f t="shared" si="390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9"/>
        <v>0</v>
      </c>
      <c r="D291" s="284"/>
      <c r="E291" s="376"/>
      <c r="F291" s="396">
        <f t="shared" ref="F291:F298" si="391">D291+E291</f>
        <v>0</v>
      </c>
      <c r="G291" s="284"/>
      <c r="H291" s="114"/>
      <c r="I291" s="246">
        <f t="shared" ref="I291:I298" si="392">G291+H291</f>
        <v>0</v>
      </c>
      <c r="J291" s="114"/>
      <c r="K291" s="115"/>
      <c r="L291" s="246">
        <f t="shared" ref="L291:L298" si="393">J291+K291</f>
        <v>0</v>
      </c>
      <c r="M291" s="285"/>
      <c r="N291" s="115"/>
      <c r="O291" s="246">
        <f t="shared" ref="O291:O298" si="394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9"/>
        <v>0</v>
      </c>
      <c r="D292" s="219"/>
      <c r="E292" s="367"/>
      <c r="F292" s="384">
        <f t="shared" si="391"/>
        <v>0</v>
      </c>
      <c r="G292" s="219"/>
      <c r="H292" s="103"/>
      <c r="I292" s="220">
        <f t="shared" si="392"/>
        <v>0</v>
      </c>
      <c r="J292" s="103"/>
      <c r="K292" s="104"/>
      <c r="L292" s="220">
        <f t="shared" si="393"/>
        <v>0</v>
      </c>
      <c r="M292" s="221"/>
      <c r="N292" s="104"/>
      <c r="O292" s="220">
        <f t="shared" si="394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9"/>
        <v>0</v>
      </c>
      <c r="D293" s="219"/>
      <c r="E293" s="367"/>
      <c r="F293" s="384">
        <f t="shared" si="391"/>
        <v>0</v>
      </c>
      <c r="G293" s="219"/>
      <c r="H293" s="103"/>
      <c r="I293" s="220">
        <f t="shared" si="392"/>
        <v>0</v>
      </c>
      <c r="J293" s="103"/>
      <c r="K293" s="104"/>
      <c r="L293" s="220">
        <f t="shared" si="393"/>
        <v>0</v>
      </c>
      <c r="M293" s="221"/>
      <c r="N293" s="104"/>
      <c r="O293" s="220">
        <f t="shared" si="394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1"/>
        <v>0</v>
      </c>
      <c r="G294" s="219"/>
      <c r="H294" s="103"/>
      <c r="I294" s="220">
        <f t="shared" si="392"/>
        <v>0</v>
      </c>
      <c r="J294" s="103"/>
      <c r="K294" s="104"/>
      <c r="L294" s="220">
        <f t="shared" si="393"/>
        <v>0</v>
      </c>
      <c r="M294" s="221"/>
      <c r="N294" s="104"/>
      <c r="O294" s="220">
        <f t="shared" si="394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9"/>
        <v>0</v>
      </c>
      <c r="D295" s="219"/>
      <c r="E295" s="367"/>
      <c r="F295" s="384">
        <f t="shared" si="391"/>
        <v>0</v>
      </c>
      <c r="G295" s="219"/>
      <c r="H295" s="103"/>
      <c r="I295" s="220">
        <f t="shared" si="392"/>
        <v>0</v>
      </c>
      <c r="J295" s="103"/>
      <c r="K295" s="104"/>
      <c r="L295" s="220">
        <f t="shared" si="393"/>
        <v>0</v>
      </c>
      <c r="M295" s="221"/>
      <c r="N295" s="104"/>
      <c r="O295" s="220">
        <f t="shared" si="394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9"/>
        <v>0</v>
      </c>
      <c r="D296" s="255"/>
      <c r="E296" s="372"/>
      <c r="F296" s="405">
        <f t="shared" si="391"/>
        <v>0</v>
      </c>
      <c r="G296" s="255"/>
      <c r="H296" s="257"/>
      <c r="I296" s="252">
        <f t="shared" si="392"/>
        <v>0</v>
      </c>
      <c r="J296" s="257"/>
      <c r="K296" s="256"/>
      <c r="L296" s="252">
        <f t="shared" si="393"/>
        <v>0</v>
      </c>
      <c r="M296" s="258"/>
      <c r="N296" s="256"/>
      <c r="O296" s="252">
        <f t="shared" si="394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9"/>
        <v>0</v>
      </c>
      <c r="D297" s="311"/>
      <c r="E297" s="380"/>
      <c r="F297" s="409">
        <f t="shared" si="391"/>
        <v>0</v>
      </c>
      <c r="G297" s="311"/>
      <c r="H297" s="313"/>
      <c r="I297" s="298">
        <f t="shared" si="392"/>
        <v>0</v>
      </c>
      <c r="J297" s="313"/>
      <c r="K297" s="312"/>
      <c r="L297" s="298">
        <f t="shared" si="393"/>
        <v>0</v>
      </c>
      <c r="M297" s="314"/>
      <c r="N297" s="312"/>
      <c r="O297" s="298">
        <f t="shared" si="394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9"/>
        <v>0</v>
      </c>
      <c r="D298" s="241"/>
      <c r="E298" s="371"/>
      <c r="F298" s="386">
        <f t="shared" si="391"/>
        <v>0</v>
      </c>
      <c r="G298" s="241"/>
      <c r="H298" s="243"/>
      <c r="I298" s="204">
        <f t="shared" si="392"/>
        <v>0</v>
      </c>
      <c r="J298" s="243"/>
      <c r="K298" s="242"/>
      <c r="L298" s="204">
        <f t="shared" si="393"/>
        <v>0</v>
      </c>
      <c r="M298" s="244"/>
      <c r="N298" s="242"/>
      <c r="O298" s="204">
        <f t="shared" si="394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Sw80ojFd1Slr5xv46mjQl3LApOWsRDiyGj9mTjsaCHRau5Tn33UFHITrDWp0w2Jc/6p5qcjGcSeamc8BQEjVDA==" saltValue="mKqmdC/QGoT9Sgzze40gCQ==" spinCount="100000" sheet="1" objects="1" scenarios="1" formatCells="0" formatColumns="0" formatRows="0"/>
  <autoFilter ref="A18:P298">
    <filterColumn colId="2">
      <filters>
        <filter val="299 916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113.pielikums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4"/>
  <sheetViews>
    <sheetView view="pageLayout" zoomScaleNormal="100" workbookViewId="0">
      <selection activeCell="S8" sqref="S7:S8"/>
    </sheetView>
  </sheetViews>
  <sheetFormatPr defaultRowHeight="12" outlineLevelCol="1" x14ac:dyDescent="0.25"/>
  <cols>
    <col min="1" max="1" width="10.140625" style="316" customWidth="1"/>
    <col min="2" max="2" width="31.85546875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3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7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9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15" customHeight="1" x14ac:dyDescent="0.25">
      <c r="A7" s="7" t="s">
        <v>10</v>
      </c>
      <c r="B7" s="8"/>
      <c r="C7" s="622" t="s">
        <v>11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14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1006738</v>
      </c>
      <c r="D20" s="33">
        <f>SUM(D21,D24,D25,D41,D43)</f>
        <v>1006738</v>
      </c>
      <c r="E20" s="342">
        <f t="shared" ref="E20:F20" si="0">SUM(E21,E24,E25,E41,E43)</f>
        <v>0</v>
      </c>
      <c r="F20" s="381">
        <f t="shared" si="0"/>
        <v>1006738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36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25.5" thickTop="1" thickBot="1" x14ac:dyDescent="0.3">
      <c r="A24" s="64">
        <v>19300</v>
      </c>
      <c r="B24" s="64" t="s">
        <v>42</v>
      </c>
      <c r="C24" s="65">
        <f>F24+I24</f>
        <v>1006738</v>
      </c>
      <c r="D24" s="66">
        <f>D51</f>
        <v>1006738</v>
      </c>
      <c r="E24" s="346">
        <f>400-400</f>
        <v>0</v>
      </c>
      <c r="F24" s="385">
        <f>D24+E24</f>
        <v>1006738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</row>
    <row r="25" spans="1:16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.75" hidden="1" thickTop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20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.75" hidden="1" thickTop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t="12.75" hidden="1" thickTop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t="12.75" hidden="1" thickTop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.75" hidden="1" thickTop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.75" hidden="1" thickTop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.75" hidden="1" thickTop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t="12.75" hidden="1" thickTop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t="12.75" hidden="1" thickTop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.75" hidden="1" thickTop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20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.75" hidden="1" thickTop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t="12.75" hidden="1" thickTop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t="12.75" hidden="1" thickTop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.75" hidden="1" thickTop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392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.75" hidden="1" thickTop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.75" hidden="1" thickTop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.75" hidden="1" thickTop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.75" hidden="1" thickTop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ht="12.75" thickTop="1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1006738</v>
      </c>
      <c r="D50" s="175">
        <f>SUM(D51,D283)</f>
        <v>1006738</v>
      </c>
      <c r="E50" s="360">
        <f t="shared" ref="E50:F50" si="19">SUM(E51,E283)</f>
        <v>0</v>
      </c>
      <c r="F50" s="399">
        <f t="shared" si="19"/>
        <v>1006738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178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1006738</v>
      </c>
      <c r="D51" s="183">
        <f>SUM(D52,D194)</f>
        <v>1006738</v>
      </c>
      <c r="E51" s="361">
        <f t="shared" ref="E51:F51" si="23">SUM(E52,E194)</f>
        <v>0</v>
      </c>
      <c r="F51" s="400">
        <f t="shared" si="23"/>
        <v>1006738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186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791754</v>
      </c>
      <c r="D52" s="190">
        <f>SUM(D53,D75,D173,D187)</f>
        <v>791754</v>
      </c>
      <c r="E52" s="362">
        <f t="shared" ref="E52:F52" si="27">SUM(E53,E75,E173,E187)</f>
        <v>0</v>
      </c>
      <c r="F52" s="401">
        <f t="shared" si="27"/>
        <v>791754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193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x14ac:dyDescent="0.25">
      <c r="A53" s="195">
        <v>1000</v>
      </c>
      <c r="B53" s="195" t="s">
        <v>71</v>
      </c>
      <c r="C53" s="196">
        <f t="shared" si="4"/>
        <v>9450</v>
      </c>
      <c r="D53" s="197">
        <f>SUM(D54,D67)</f>
        <v>9050</v>
      </c>
      <c r="E53" s="363">
        <f t="shared" ref="E53:F53" si="31">SUM(E54,E67)</f>
        <v>400</v>
      </c>
      <c r="F53" s="402">
        <f t="shared" si="31"/>
        <v>9450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x14ac:dyDescent="0.25">
      <c r="A54" s="75">
        <v>1100</v>
      </c>
      <c r="B54" s="202" t="s">
        <v>72</v>
      </c>
      <c r="C54" s="76">
        <f t="shared" si="4"/>
        <v>9000</v>
      </c>
      <c r="D54" s="203">
        <f>SUM(D55,D58,D66)</f>
        <v>9000</v>
      </c>
      <c r="E54" s="364">
        <f t="shared" ref="E54:F54" si="35">SUM(E55,E58,E66)</f>
        <v>0</v>
      </c>
      <c r="F54" s="386">
        <f t="shared" si="35"/>
        <v>9000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>
        <v>0</v>
      </c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>
        <v>0</v>
      </c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>
        <v>0</v>
      </c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>
        <v>0</v>
      </c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>
        <v>0</v>
      </c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>
        <v>0</v>
      </c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>
        <v>0</v>
      </c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>
        <v>0</v>
      </c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>
        <v>0</v>
      </c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</row>
    <row r="66" spans="1:16" ht="25.5" customHeight="1" x14ac:dyDescent="0.25">
      <c r="A66" s="209">
        <v>1150</v>
      </c>
      <c r="B66" s="154" t="s">
        <v>84</v>
      </c>
      <c r="C66" s="160">
        <f>F66+I66+L66+O66</f>
        <v>9000</v>
      </c>
      <c r="D66" s="227">
        <v>9000</v>
      </c>
      <c r="E66" s="369"/>
      <c r="F66" s="403">
        <f t="shared" si="50"/>
        <v>9000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x14ac:dyDescent="0.25">
      <c r="A67" s="75">
        <v>1200</v>
      </c>
      <c r="B67" s="202" t="s">
        <v>85</v>
      </c>
      <c r="C67" s="76">
        <f t="shared" si="4"/>
        <v>450</v>
      </c>
      <c r="D67" s="203">
        <f>SUM(D68:D69)</f>
        <v>50</v>
      </c>
      <c r="E67" s="364">
        <f t="shared" ref="E67:F67" si="54">SUM(E68:E69)</f>
        <v>400</v>
      </c>
      <c r="F67" s="386">
        <f t="shared" si="54"/>
        <v>450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x14ac:dyDescent="0.25">
      <c r="A68" s="232">
        <v>1210</v>
      </c>
      <c r="B68" s="87" t="s">
        <v>86</v>
      </c>
      <c r="C68" s="88">
        <f t="shared" si="4"/>
        <v>450</v>
      </c>
      <c r="D68" s="215">
        <v>50</v>
      </c>
      <c r="E68" s="366">
        <v>400</v>
      </c>
      <c r="F68" s="404">
        <f>D68+E68</f>
        <v>450</v>
      </c>
      <c r="G68" s="215"/>
      <c r="H68" s="93"/>
      <c r="I68" s="216">
        <f>G68+H68</f>
        <v>0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>
        <v>0</v>
      </c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>
        <v>0</v>
      </c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>
        <v>0</v>
      </c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>
        <v>0</v>
      </c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>
        <v>0</v>
      </c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763264</v>
      </c>
      <c r="D75" s="197">
        <f>SUM(D76,D83,D130,D164,D165,D172)</f>
        <v>763664</v>
      </c>
      <c r="E75" s="363">
        <f t="shared" ref="E75:F75" si="66">SUM(E76,E83,E130,E164,E165,E172)</f>
        <v>-400</v>
      </c>
      <c r="F75" s="402">
        <f t="shared" si="66"/>
        <v>763264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200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hidden="1" x14ac:dyDescent="0.25">
      <c r="A76" s="75">
        <v>2100</v>
      </c>
      <c r="B76" s="202" t="s">
        <v>94</v>
      </c>
      <c r="C76" s="76">
        <f t="shared" si="4"/>
        <v>0</v>
      </c>
      <c r="D76" s="203">
        <f>SUM(D77,D80)</f>
        <v>0</v>
      </c>
      <c r="E76" s="364">
        <f t="shared" ref="E76:F76" si="70">SUM(E77,E80)</f>
        <v>0</v>
      </c>
      <c r="F76" s="386">
        <f t="shared" si="70"/>
        <v>0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hidden="1" x14ac:dyDescent="0.25">
      <c r="A77" s="232">
        <v>2110</v>
      </c>
      <c r="B77" s="87" t="s">
        <v>95</v>
      </c>
      <c r="C77" s="88">
        <f t="shared" si="4"/>
        <v>0</v>
      </c>
      <c r="D77" s="233">
        <f>SUM(D78:D79)</f>
        <v>0</v>
      </c>
      <c r="E77" s="370">
        <f t="shared" ref="E77:F77" si="74">SUM(E78:E79)</f>
        <v>0</v>
      </c>
      <c r="F77" s="404">
        <f t="shared" si="74"/>
        <v>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>
        <v>0</v>
      </c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hidden="1" x14ac:dyDescent="0.25">
      <c r="A79" s="56">
        <v>2112</v>
      </c>
      <c r="B79" s="97" t="s">
        <v>97</v>
      </c>
      <c r="C79" s="98">
        <f t="shared" si="4"/>
        <v>0</v>
      </c>
      <c r="D79" s="219">
        <v>0</v>
      </c>
      <c r="E79" s="367"/>
      <c r="F79" s="384">
        <f t="shared" si="78"/>
        <v>0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>
        <v>0</v>
      </c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>
        <v>0</v>
      </c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713054</v>
      </c>
      <c r="D83" s="203">
        <f>SUM(D84,D89,D95,D103,D112,D116,D122,D128)</f>
        <v>713454</v>
      </c>
      <c r="E83" s="364">
        <f t="shared" ref="E83:F83" si="90">SUM(E84,E89,E95,E103,E112,E116,E122,E128)</f>
        <v>-400</v>
      </c>
      <c r="F83" s="386">
        <f t="shared" si="90"/>
        <v>713054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>
        <v>0</v>
      </c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>
        <v>0</v>
      </c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>
        <v>0</v>
      </c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>
        <v>0</v>
      </c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>
        <v>0</v>
      </c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>
        <v>0</v>
      </c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>
        <v>0</v>
      </c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>
        <v>0</v>
      </c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>
        <v>0</v>
      </c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x14ac:dyDescent="0.25">
      <c r="A95" s="223">
        <v>2230</v>
      </c>
      <c r="B95" s="97" t="s">
        <v>111</v>
      </c>
      <c r="C95" s="98">
        <f t="shared" si="98"/>
        <v>255450</v>
      </c>
      <c r="D95" s="224">
        <f>SUM(D96:D102)</f>
        <v>255450</v>
      </c>
      <c r="E95" s="368">
        <f t="shared" ref="E95:F95" si="111">SUM(E96:E102)</f>
        <v>0</v>
      </c>
      <c r="F95" s="384">
        <f t="shared" si="111"/>
        <v>255450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x14ac:dyDescent="0.25">
      <c r="A96" s="56">
        <v>2231</v>
      </c>
      <c r="B96" s="97" t="s">
        <v>112</v>
      </c>
      <c r="C96" s="98">
        <f t="shared" si="98"/>
        <v>20550</v>
      </c>
      <c r="D96" s="219">
        <v>20550</v>
      </c>
      <c r="E96" s="367"/>
      <c r="F96" s="384">
        <f t="shared" ref="F96:F102" si="115">D96+E96</f>
        <v>20550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customHeight="1" x14ac:dyDescent="0.25">
      <c r="A97" s="56">
        <v>2232</v>
      </c>
      <c r="B97" s="97" t="s">
        <v>113</v>
      </c>
      <c r="C97" s="98">
        <f t="shared" si="98"/>
        <v>1000</v>
      </c>
      <c r="D97" s="219">
        <v>1000</v>
      </c>
      <c r="E97" s="367"/>
      <c r="F97" s="384">
        <f t="shared" si="115"/>
        <v>1000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>
        <v>0</v>
      </c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>
        <v>0</v>
      </c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>
        <v>0</v>
      </c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>
        <v>0</v>
      </c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</row>
    <row r="102" spans="1:16" x14ac:dyDescent="0.25">
      <c r="A102" s="56">
        <v>2239</v>
      </c>
      <c r="B102" s="97" t="s">
        <v>118</v>
      </c>
      <c r="C102" s="98">
        <f t="shared" si="98"/>
        <v>233900</v>
      </c>
      <c r="D102" s="219">
        <v>233900</v>
      </c>
      <c r="E102" s="367"/>
      <c r="F102" s="384">
        <f t="shared" si="115"/>
        <v>233900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>
        <v>0</v>
      </c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>
        <v>0</v>
      </c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>
        <v>0</v>
      </c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>
        <v>0</v>
      </c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>
        <v>0</v>
      </c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>
        <v>0</v>
      </c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>
        <v>0</v>
      </c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>
        <v>0</v>
      </c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>
        <v>0</v>
      </c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>
        <v>0</v>
      </c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>
        <v>0</v>
      </c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x14ac:dyDescent="0.25">
      <c r="A116" s="223">
        <v>2260</v>
      </c>
      <c r="B116" s="97" t="s">
        <v>132</v>
      </c>
      <c r="C116" s="98">
        <f t="shared" si="98"/>
        <v>4200</v>
      </c>
      <c r="D116" s="224">
        <f>SUM(D117:D121)</f>
        <v>4200</v>
      </c>
      <c r="E116" s="368">
        <f t="shared" ref="E116:F116" si="135">SUM(E117:E121)</f>
        <v>0</v>
      </c>
      <c r="F116" s="384">
        <f t="shared" si="135"/>
        <v>4200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x14ac:dyDescent="0.25">
      <c r="A117" s="56">
        <v>2261</v>
      </c>
      <c r="B117" s="97" t="s">
        <v>133</v>
      </c>
      <c r="C117" s="98">
        <f t="shared" si="98"/>
        <v>3300</v>
      </c>
      <c r="D117" s="219">
        <v>3300</v>
      </c>
      <c r="E117" s="367"/>
      <c r="F117" s="384">
        <f t="shared" ref="F117:F121" si="139">D117+E117</f>
        <v>3300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x14ac:dyDescent="0.25">
      <c r="A118" s="56">
        <v>2262</v>
      </c>
      <c r="B118" s="97" t="s">
        <v>134</v>
      </c>
      <c r="C118" s="98">
        <f t="shared" si="98"/>
        <v>900</v>
      </c>
      <c r="D118" s="219">
        <v>900</v>
      </c>
      <c r="E118" s="367"/>
      <c r="F118" s="384">
        <f t="shared" si="139"/>
        <v>900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>
        <v>0</v>
      </c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>
        <v>0</v>
      </c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>
        <v>0</v>
      </c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x14ac:dyDescent="0.25">
      <c r="A122" s="223">
        <v>2270</v>
      </c>
      <c r="B122" s="97" t="s">
        <v>138</v>
      </c>
      <c r="C122" s="98">
        <f t="shared" si="98"/>
        <v>453404</v>
      </c>
      <c r="D122" s="224">
        <f>SUM(D123:D127)</f>
        <v>453804</v>
      </c>
      <c r="E122" s="368">
        <f t="shared" ref="E122:F122" si="143">SUM(E123:E127)</f>
        <v>-400</v>
      </c>
      <c r="F122" s="384">
        <f t="shared" si="143"/>
        <v>453404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>
        <v>0</v>
      </c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>
        <v>0</v>
      </c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x14ac:dyDescent="0.25">
      <c r="A125" s="56">
        <v>2275</v>
      </c>
      <c r="B125" s="97" t="s">
        <v>141</v>
      </c>
      <c r="C125" s="98">
        <f t="shared" si="98"/>
        <v>13960</v>
      </c>
      <c r="D125" s="219">
        <v>13960</v>
      </c>
      <c r="E125" s="367"/>
      <c r="F125" s="384">
        <f t="shared" si="147"/>
        <v>13960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>
        <v>0</v>
      </c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x14ac:dyDescent="0.25">
      <c r="A127" s="56">
        <v>2279</v>
      </c>
      <c r="B127" s="97" t="s">
        <v>143</v>
      </c>
      <c r="C127" s="98">
        <f t="shared" si="98"/>
        <v>439444</v>
      </c>
      <c r="D127" s="219">
        <v>439844</v>
      </c>
      <c r="E127" s="367">
        <v>-400</v>
      </c>
      <c r="F127" s="384">
        <f t="shared" si="147"/>
        <v>439444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232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>
        <v>0</v>
      </c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customHeight="1" x14ac:dyDescent="0.25">
      <c r="A130" s="75">
        <v>2300</v>
      </c>
      <c r="B130" s="202" t="s">
        <v>146</v>
      </c>
      <c r="C130" s="76">
        <f t="shared" si="98"/>
        <v>50210</v>
      </c>
      <c r="D130" s="203">
        <f>SUM(D131,D136,D140,D141,D144,D151,D159,D160,D163)</f>
        <v>50210</v>
      </c>
      <c r="E130" s="364">
        <f t="shared" ref="E130:F130" si="152">SUM(E131,E136,E140,E141,E144,E151,E159,E160,E163)</f>
        <v>0</v>
      </c>
      <c r="F130" s="386">
        <f t="shared" si="152"/>
        <v>50210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0</v>
      </c>
      <c r="K130" s="85">
        <f t="shared" ref="K130:L130" si="154">SUM(K131,K136,K140,K141,K144,K151,K159,K160,K163)</f>
        <v>0</v>
      </c>
      <c r="L130" s="204">
        <f t="shared" si="154"/>
        <v>0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x14ac:dyDescent="0.25">
      <c r="A131" s="232">
        <v>2310</v>
      </c>
      <c r="B131" s="87" t="s">
        <v>147</v>
      </c>
      <c r="C131" s="88">
        <f t="shared" si="98"/>
        <v>50210</v>
      </c>
      <c r="D131" s="233">
        <f t="shared" ref="D131:O131" si="156">SUM(D132:D135)</f>
        <v>50210</v>
      </c>
      <c r="E131" s="370">
        <f t="shared" si="156"/>
        <v>0</v>
      </c>
      <c r="F131" s="404">
        <f t="shared" si="156"/>
        <v>50210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216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hidden="1" x14ac:dyDescent="0.25">
      <c r="A132" s="56">
        <v>2311</v>
      </c>
      <c r="B132" s="97" t="s">
        <v>148</v>
      </c>
      <c r="C132" s="98">
        <f t="shared" si="98"/>
        <v>0</v>
      </c>
      <c r="D132" s="219">
        <v>0</v>
      </c>
      <c r="E132" s="367"/>
      <c r="F132" s="384">
        <f t="shared" ref="F132:F135" si="157">D132+E132</f>
        <v>0</v>
      </c>
      <c r="G132" s="219"/>
      <c r="H132" s="103"/>
      <c r="I132" s="220">
        <f t="shared" ref="I132:I135" si="158">G132+H132</f>
        <v>0</v>
      </c>
      <c r="J132" s="103"/>
      <c r="K132" s="104"/>
      <c r="L132" s="220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>
        <v>0</v>
      </c>
      <c r="E133" s="367"/>
      <c r="F133" s="384">
        <f t="shared" si="157"/>
        <v>0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>
        <v>0</v>
      </c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</row>
    <row r="135" spans="1:16" ht="36" customHeight="1" x14ac:dyDescent="0.25">
      <c r="A135" s="56">
        <v>2314</v>
      </c>
      <c r="B135" s="97" t="s">
        <v>151</v>
      </c>
      <c r="C135" s="98">
        <f t="shared" si="98"/>
        <v>50210</v>
      </c>
      <c r="D135" s="219">
        <v>50210</v>
      </c>
      <c r="E135" s="367"/>
      <c r="F135" s="384">
        <f t="shared" si="157"/>
        <v>50210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1">SUM(E137:E139)</f>
        <v>0</v>
      </c>
      <c r="F136" s="384">
        <f t="shared" si="161"/>
        <v>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220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>
        <v>0</v>
      </c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>
        <v>0</v>
      </c>
      <c r="E138" s="367"/>
      <c r="F138" s="384">
        <f t="shared" si="165"/>
        <v>0</v>
      </c>
      <c r="G138" s="219"/>
      <c r="H138" s="103"/>
      <c r="I138" s="220">
        <f t="shared" si="166"/>
        <v>0</v>
      </c>
      <c r="J138" s="103"/>
      <c r="K138" s="104"/>
      <c r="L138" s="220">
        <f t="shared" si="167"/>
        <v>0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>
        <v>0</v>
      </c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>
        <v>0</v>
      </c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69">SUM(E142:E143)</f>
        <v>0</v>
      </c>
      <c r="F141" s="384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>
        <v>0</v>
      </c>
      <c r="E142" s="367"/>
      <c r="F142" s="384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>
        <v>0</v>
      </c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7">SUM(E145:E150)</f>
        <v>0</v>
      </c>
      <c r="F144" s="403">
        <f t="shared" si="177"/>
        <v>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21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>
        <v>0</v>
      </c>
      <c r="E145" s="366"/>
      <c r="F145" s="404">
        <f t="shared" ref="F145:F150" si="181">D145+E145</f>
        <v>0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>
        <v>0</v>
      </c>
      <c r="E146" s="367"/>
      <c r="F146" s="384">
        <f t="shared" si="181"/>
        <v>0</v>
      </c>
      <c r="G146" s="219"/>
      <c r="H146" s="103"/>
      <c r="I146" s="220">
        <f t="shared" si="182"/>
        <v>0</v>
      </c>
      <c r="J146" s="103"/>
      <c r="K146" s="104"/>
      <c r="L146" s="220">
        <f t="shared" si="183"/>
        <v>0</v>
      </c>
      <c r="M146" s="221"/>
      <c r="N146" s="104"/>
      <c r="O146" s="220">
        <f t="shared" si="184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>
        <v>0</v>
      </c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220">
        <f t="shared" si="183"/>
        <v>0</v>
      </c>
      <c r="M147" s="221"/>
      <c r="N147" s="104"/>
      <c r="O147" s="220">
        <f t="shared" si="184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>
        <v>0</v>
      </c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220">
        <f t="shared" si="183"/>
        <v>0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>
        <v>0</v>
      </c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>
        <v>0</v>
      </c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>
        <v>0</v>
      </c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>
        <v>0</v>
      </c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5"/>
        <v>0</v>
      </c>
      <c r="D154" s="219">
        <v>0</v>
      </c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>
        <v>0</v>
      </c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>
        <v>0</v>
      </c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>
        <v>0</v>
      </c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>
        <v>0</v>
      </c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5"/>
        <v>0</v>
      </c>
      <c r="D159" s="227">
        <v>0</v>
      </c>
      <c r="E159" s="369"/>
      <c r="F159" s="403">
        <f t="shared" si="190"/>
        <v>0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>
        <v>0</v>
      </c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>
        <v>0</v>
      </c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>
        <v>0</v>
      </c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>
        <v>0</v>
      </c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364">
        <f t="shared" ref="E165:O165" si="202">SUM(E166,E171)</f>
        <v>0</v>
      </c>
      <c r="F165" s="386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hidden="1" customHeight="1" x14ac:dyDescent="0.25">
      <c r="A166" s="232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370">
        <f t="shared" ref="E166:O166" si="203">SUM(E167:E170)</f>
        <v>0</v>
      </c>
      <c r="F166" s="40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5"/>
        <v>0</v>
      </c>
      <c r="D167" s="219">
        <v>0</v>
      </c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>
        <v>0</v>
      </c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5"/>
        <v>0</v>
      </c>
      <c r="D169" s="219">
        <v>0</v>
      </c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5"/>
        <v>0</v>
      </c>
      <c r="D170" s="219">
        <v>0</v>
      </c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>
        <v>0</v>
      </c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>
        <v>0</v>
      </c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</row>
    <row r="173" spans="1:16" x14ac:dyDescent="0.25">
      <c r="A173" s="195">
        <v>3000</v>
      </c>
      <c r="B173" s="195" t="s">
        <v>189</v>
      </c>
      <c r="C173" s="196">
        <f t="shared" si="185"/>
        <v>19040</v>
      </c>
      <c r="D173" s="197">
        <f>SUM(D174,D184)</f>
        <v>19040</v>
      </c>
      <c r="E173" s="363">
        <f t="shared" ref="E173:F173" si="208">SUM(E174,E184)</f>
        <v>0</v>
      </c>
      <c r="F173" s="402">
        <f t="shared" si="208"/>
        <v>19040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x14ac:dyDescent="0.25">
      <c r="A174" s="75">
        <v>3200</v>
      </c>
      <c r="B174" s="249" t="s">
        <v>190</v>
      </c>
      <c r="C174" s="76">
        <f t="shared" si="185"/>
        <v>19040</v>
      </c>
      <c r="D174" s="203">
        <f>SUM(D175,D179)</f>
        <v>19040</v>
      </c>
      <c r="E174" s="364">
        <f t="shared" ref="E174:O174" si="212">SUM(E175,E179)</f>
        <v>0</v>
      </c>
      <c r="F174" s="386">
        <f t="shared" si="212"/>
        <v>19040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x14ac:dyDescent="0.25">
      <c r="A175" s="232">
        <v>3260</v>
      </c>
      <c r="B175" s="87" t="s">
        <v>191</v>
      </c>
      <c r="C175" s="88">
        <f t="shared" si="185"/>
        <v>19040</v>
      </c>
      <c r="D175" s="233">
        <f>SUM(D176:D178)</f>
        <v>19040</v>
      </c>
      <c r="E175" s="370">
        <f t="shared" ref="E175:F175" si="213">SUM(E176:E178)</f>
        <v>0</v>
      </c>
      <c r="F175" s="404">
        <f t="shared" si="213"/>
        <v>19040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>
        <v>0</v>
      </c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x14ac:dyDescent="0.25">
      <c r="A177" s="56">
        <v>3262</v>
      </c>
      <c r="B177" s="97" t="s">
        <v>193</v>
      </c>
      <c r="C177" s="98">
        <f t="shared" si="185"/>
        <v>13000</v>
      </c>
      <c r="D177" s="219">
        <v>13000</v>
      </c>
      <c r="E177" s="367"/>
      <c r="F177" s="384">
        <f t="shared" si="217"/>
        <v>13000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x14ac:dyDescent="0.25">
      <c r="A178" s="56">
        <v>3263</v>
      </c>
      <c r="B178" s="97" t="s">
        <v>194</v>
      </c>
      <c r="C178" s="98">
        <f t="shared" si="185"/>
        <v>6040</v>
      </c>
      <c r="D178" s="219">
        <v>6040</v>
      </c>
      <c r="E178" s="367"/>
      <c r="F178" s="384">
        <f t="shared" si="217"/>
        <v>6040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232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>
        <v>0</v>
      </c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>
        <v>0</v>
      </c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>
        <v>0</v>
      </c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>
        <v>0</v>
      </c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>
        <v>0</v>
      </c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>
        <v>0</v>
      </c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232">
        <v>4240</v>
      </c>
      <c r="B189" s="87" t="s">
        <v>205</v>
      </c>
      <c r="C189" s="88">
        <f t="shared" si="185"/>
        <v>0</v>
      </c>
      <c r="D189" s="215">
        <v>0</v>
      </c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>
        <v>0</v>
      </c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232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>
        <v>0</v>
      </c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15" customHeight="1" x14ac:dyDescent="0.25">
      <c r="A194" s="264"/>
      <c r="B194" s="21" t="s">
        <v>210</v>
      </c>
      <c r="C194" s="189">
        <f t="shared" si="185"/>
        <v>214984</v>
      </c>
      <c r="D194" s="190">
        <f>SUM(D195,D230,D269)</f>
        <v>214984</v>
      </c>
      <c r="E194" s="362">
        <f t="shared" ref="E194:F194" si="251">SUM(E195,E230,E269)</f>
        <v>0</v>
      </c>
      <c r="F194" s="401">
        <f t="shared" si="251"/>
        <v>214984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193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x14ac:dyDescent="0.25">
      <c r="A195" s="195">
        <v>5000</v>
      </c>
      <c r="B195" s="195" t="s">
        <v>211</v>
      </c>
      <c r="C195" s="196">
        <f t="shared" si="185"/>
        <v>214984</v>
      </c>
      <c r="D195" s="197">
        <f>D196+D204</f>
        <v>214984</v>
      </c>
      <c r="E195" s="363">
        <f t="shared" ref="E195:F195" si="255">E196+E204</f>
        <v>0</v>
      </c>
      <c r="F195" s="402">
        <f t="shared" si="255"/>
        <v>214984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200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x14ac:dyDescent="0.25">
      <c r="A196" s="75">
        <v>5100</v>
      </c>
      <c r="B196" s="202" t="s">
        <v>212</v>
      </c>
      <c r="C196" s="76">
        <f t="shared" si="185"/>
        <v>29000</v>
      </c>
      <c r="D196" s="203">
        <f>D197+D198+D201+D202+D203</f>
        <v>29000</v>
      </c>
      <c r="E196" s="364">
        <f t="shared" ref="E196:F196" si="259">E197+E198+E201+E202+E203</f>
        <v>0</v>
      </c>
      <c r="F196" s="386">
        <f t="shared" si="259"/>
        <v>29000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x14ac:dyDescent="0.25">
      <c r="A197" s="232">
        <v>5110</v>
      </c>
      <c r="B197" s="87" t="s">
        <v>213</v>
      </c>
      <c r="C197" s="88">
        <f t="shared" si="185"/>
        <v>29000</v>
      </c>
      <c r="D197" s="215">
        <v>29000</v>
      </c>
      <c r="E197" s="366"/>
      <c r="F197" s="404">
        <f>D197+E197</f>
        <v>29000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>
        <v>0</v>
      </c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>
        <v>0</v>
      </c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>
        <v>0</v>
      </c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>
        <v>0</v>
      </c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>
        <v>0</v>
      </c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</row>
    <row r="204" spans="1:16" x14ac:dyDescent="0.25">
      <c r="A204" s="75">
        <v>5200</v>
      </c>
      <c r="B204" s="202" t="s">
        <v>220</v>
      </c>
      <c r="C204" s="76">
        <f t="shared" si="185"/>
        <v>185984</v>
      </c>
      <c r="D204" s="203">
        <f>D205+D215+D216+D225+D226+D227+D229</f>
        <v>185984</v>
      </c>
      <c r="E204" s="364">
        <f t="shared" ref="E204:F204" si="271">E205+E215+E216+E225+E226+E227+E229</f>
        <v>0</v>
      </c>
      <c r="F204" s="386">
        <f t="shared" si="271"/>
        <v>185984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20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>
        <v>0</v>
      </c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>
        <v>0</v>
      </c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>
        <v>0</v>
      </c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>
        <v>0</v>
      </c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>
        <v>0</v>
      </c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>
        <v>0</v>
      </c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>
        <v>0</v>
      </c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>
        <v>0</v>
      </c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>
        <v>0</v>
      </c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>
        <v>0</v>
      </c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</row>
    <row r="216" spans="1:16" x14ac:dyDescent="0.25">
      <c r="A216" s="223">
        <v>5230</v>
      </c>
      <c r="B216" s="97" t="s">
        <v>232</v>
      </c>
      <c r="C216" s="98">
        <f t="shared" si="283"/>
        <v>1750</v>
      </c>
      <c r="D216" s="224">
        <f>SUM(D217:D224)</f>
        <v>1750</v>
      </c>
      <c r="E216" s="368">
        <f t="shared" ref="E216:F216" si="284">SUM(E217:E224)</f>
        <v>0</v>
      </c>
      <c r="F216" s="384">
        <f t="shared" si="284"/>
        <v>1750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220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>
        <v>0</v>
      </c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3"/>
        <v>0</v>
      </c>
      <c r="D218" s="219">
        <v>0</v>
      </c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>
        <v>0</v>
      </c>
      <c r="E219" s="367"/>
      <c r="F219" s="384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>
        <v>0</v>
      </c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>
        <v>0</v>
      </c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>
        <v>0</v>
      </c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3"/>
        <v>0</v>
      </c>
      <c r="D223" s="219">
        <v>0</v>
      </c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15" customHeight="1" x14ac:dyDescent="0.25">
      <c r="A224" s="56">
        <v>5239</v>
      </c>
      <c r="B224" s="97" t="s">
        <v>240</v>
      </c>
      <c r="C224" s="98">
        <f t="shared" si="283"/>
        <v>1750</v>
      </c>
      <c r="D224" s="219">
        <v>1750</v>
      </c>
      <c r="E224" s="367"/>
      <c r="F224" s="384">
        <f t="shared" si="288"/>
        <v>1750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24" x14ac:dyDescent="0.25">
      <c r="A225" s="223">
        <v>5240</v>
      </c>
      <c r="B225" s="97" t="s">
        <v>241</v>
      </c>
      <c r="C225" s="98">
        <f t="shared" si="283"/>
        <v>107487</v>
      </c>
      <c r="D225" s="219">
        <v>107487</v>
      </c>
      <c r="E225" s="367"/>
      <c r="F225" s="384">
        <f t="shared" si="288"/>
        <v>107487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</row>
    <row r="226" spans="1:16" x14ac:dyDescent="0.25">
      <c r="A226" s="223">
        <v>5250</v>
      </c>
      <c r="B226" s="97" t="s">
        <v>242</v>
      </c>
      <c r="C226" s="98">
        <f t="shared" si="283"/>
        <v>76747</v>
      </c>
      <c r="D226" s="219">
        <v>76747</v>
      </c>
      <c r="E226" s="367"/>
      <c r="F226" s="384">
        <f t="shared" si="288"/>
        <v>76747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>
        <v>0</v>
      </c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>
        <v>0</v>
      </c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232">
        <v>6220</v>
      </c>
      <c r="B232" s="87" t="s">
        <v>248</v>
      </c>
      <c r="C232" s="88">
        <f t="shared" si="283"/>
        <v>0</v>
      </c>
      <c r="D232" s="215">
        <v>0</v>
      </c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>
        <v>0</v>
      </c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>
        <v>0</v>
      </c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3"/>
        <v>0</v>
      </c>
      <c r="D237" s="219">
        <v>0</v>
      </c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>
        <v>0</v>
      </c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>
        <v>0</v>
      </c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>
        <v>0</v>
      </c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>
        <v>0</v>
      </c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>
        <v>0</v>
      </c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>
        <v>0</v>
      </c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>
        <v>0</v>
      </c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232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>
        <v>0</v>
      </c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>
        <v>0</v>
      </c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>
        <v>0</v>
      </c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>
        <v>0</v>
      </c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232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>
        <v>0</v>
      </c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>
        <v>0</v>
      </c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>
        <v>0</v>
      </c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>
        <v>0</v>
      </c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>
        <v>0</v>
      </c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>
        <v>0</v>
      </c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232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>
        <v>0</v>
      </c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>
        <v>0</v>
      </c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>
        <v>0</v>
      </c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>
        <v>0</v>
      </c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>
        <v>0</v>
      </c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>
        <v>0</v>
      </c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>
        <v>0</v>
      </c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232">
        <v>7210</v>
      </c>
      <c r="B271" s="87" t="s">
        <v>287</v>
      </c>
      <c r="C271" s="88">
        <f t="shared" si="283"/>
        <v>0</v>
      </c>
      <c r="D271" s="215">
        <v>0</v>
      </c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>
        <v>0</v>
      </c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>
        <v>0</v>
      </c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3"/>
        <v>0</v>
      </c>
      <c r="D275" s="219">
        <v>0</v>
      </c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>
        <v>0</v>
      </c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>
        <v>0</v>
      </c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>
        <v>0</v>
      </c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232">
        <v>7260</v>
      </c>
      <c r="B280" s="87" t="s">
        <v>296</v>
      </c>
      <c r="C280" s="88">
        <f t="shared" si="368"/>
        <v>0</v>
      </c>
      <c r="D280" s="215">
        <v>0</v>
      </c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8"/>
        <v>0</v>
      </c>
      <c r="D282" s="284">
        <v>0</v>
      </c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>
        <v>0</v>
      </c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>
        <v>0</v>
      </c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8"/>
        <v>1006738</v>
      </c>
      <c r="D286" s="289">
        <f t="shared" ref="D286:O286" si="382">SUM(D283,D269,D230,D195,D187,D173,D75,D53)</f>
        <v>1006738</v>
      </c>
      <c r="E286" s="377">
        <f t="shared" si="382"/>
        <v>0</v>
      </c>
      <c r="F286" s="408">
        <f t="shared" si="382"/>
        <v>1006738</v>
      </c>
      <c r="G286" s="289">
        <f t="shared" si="382"/>
        <v>0</v>
      </c>
      <c r="H286" s="291">
        <f t="shared" si="382"/>
        <v>0</v>
      </c>
      <c r="I286" s="292">
        <f t="shared" si="382"/>
        <v>0</v>
      </c>
      <c r="J286" s="291">
        <f t="shared" si="382"/>
        <v>0</v>
      </c>
      <c r="K286" s="290">
        <f t="shared" si="382"/>
        <v>0</v>
      </c>
      <c r="L286" s="292">
        <f t="shared" si="382"/>
        <v>0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</sheetData>
  <sheetProtection algorithmName="SHA-512" hashValue="UZjJ00mX9wjN2dzwTcBRJjaCiQakgsrPVxtuXScRybthd9ptidfpo6HepAiC5faShUQZICMZ5X2kQePn45CPtw==" saltValue="vXjiowobvsAb+7GQiFgymA==" spinCount="100000" sheet="1" objects="1" scenarios="1" formatCells="0" formatColumns="0" formatRows="0"/>
  <autoFilter ref="A18:P298">
    <filterColumn colId="2">
      <filters blank="1">
        <filter val="1 000"/>
        <filter val="1 006 738"/>
        <filter val="1 750"/>
        <filter val="107 487"/>
        <filter val="13 000"/>
        <filter val="13 960"/>
        <filter val="185 984"/>
        <filter val="19 040"/>
        <filter val="20 550"/>
        <filter val="214 984"/>
        <filter val="233 900"/>
        <filter val="255 450"/>
        <filter val="29 000"/>
        <filter val="3 300"/>
        <filter val="4 200"/>
        <filter val="439 444"/>
        <filter val="450"/>
        <filter val="453 404"/>
        <filter val="50 210"/>
        <filter val="6 040"/>
        <filter val="713 054"/>
        <filter val="76 747"/>
        <filter val="763 264"/>
        <filter val="791 754"/>
        <filter val="9 000"/>
        <filter val="9 450"/>
        <filter val="900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114.pielikums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2"/>
  <sheetViews>
    <sheetView view="pageLayout" zoomScaleNormal="100" workbookViewId="0">
      <selection activeCell="S8" sqref="S8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380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3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7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381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15" customHeight="1" x14ac:dyDescent="0.25">
      <c r="A7" s="7" t="s">
        <v>10</v>
      </c>
      <c r="B7" s="8"/>
      <c r="C7" s="622" t="s">
        <v>382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 t="s">
        <v>383</v>
      </c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6" t="s">
        <v>29</v>
      </c>
      <c r="K16" s="666" t="s">
        <v>30</v>
      </c>
      <c r="L16" s="664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2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65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413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414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7402</v>
      </c>
      <c r="D20" s="33">
        <f>SUM(D21,D24,D25,D41,D43)</f>
        <v>7402</v>
      </c>
      <c r="E20" s="342">
        <f t="shared" ref="E20:F20" si="0">SUM(E21,E24,E25,E41,E43)</f>
        <v>0</v>
      </c>
      <c r="F20" s="381">
        <f t="shared" si="0"/>
        <v>7402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415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thickTop="1" x14ac:dyDescent="0.25">
      <c r="A21" s="38"/>
      <c r="B21" s="39" t="s">
        <v>39</v>
      </c>
      <c r="C21" s="40">
        <f t="shared" ref="C21:C84" si="4">F21+I21+L21+O21</f>
        <v>5209</v>
      </c>
      <c r="D21" s="41">
        <f>SUM(D22:D23)</f>
        <v>669</v>
      </c>
      <c r="E21" s="343">
        <f t="shared" ref="E21" si="5">SUM(E22:E23)</f>
        <v>4540</v>
      </c>
      <c r="F21" s="382">
        <f>SUM(F22:F23)</f>
        <v>5209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16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idden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417">
        <f>J22+K22</f>
        <v>0</v>
      </c>
      <c r="M22" s="53"/>
      <c r="N22" s="50"/>
      <c r="O22" s="52">
        <f>M22+N22</f>
        <v>0</v>
      </c>
      <c r="P22" s="54"/>
    </row>
    <row r="23" spans="1:16" ht="24" x14ac:dyDescent="0.25">
      <c r="A23" s="55"/>
      <c r="B23" s="56" t="s">
        <v>41</v>
      </c>
      <c r="C23" s="57">
        <f t="shared" si="4"/>
        <v>5209</v>
      </c>
      <c r="D23" s="58">
        <v>669</v>
      </c>
      <c r="E23" s="345">
        <v>4540</v>
      </c>
      <c r="F23" s="384">
        <f>D23+E23</f>
        <v>5209</v>
      </c>
      <c r="G23" s="58"/>
      <c r="H23" s="60"/>
      <c r="I23" s="61">
        <f>G23+H23</f>
        <v>0</v>
      </c>
      <c r="J23" s="60"/>
      <c r="K23" s="59"/>
      <c r="L23" s="418">
        <f>J23+K23</f>
        <v>0</v>
      </c>
      <c r="M23" s="62"/>
      <c r="N23" s="59"/>
      <c r="O23" s="61">
        <f>M23+N23</f>
        <v>0</v>
      </c>
      <c r="P23" s="419" t="s">
        <v>384</v>
      </c>
    </row>
    <row r="24" spans="1:16" s="27" customFormat="1" ht="36.75" thickBot="1" x14ac:dyDescent="0.3">
      <c r="A24" s="64">
        <v>19300</v>
      </c>
      <c r="B24" s="64" t="s">
        <v>42</v>
      </c>
      <c r="C24" s="65">
        <f>F24+I24</f>
        <v>1489</v>
      </c>
      <c r="D24" s="66">
        <v>2254</v>
      </c>
      <c r="E24" s="346">
        <v>-765</v>
      </c>
      <c r="F24" s="385">
        <f>D24+E24</f>
        <v>1489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420" t="s">
        <v>43</v>
      </c>
      <c r="M24" s="71" t="s">
        <v>43</v>
      </c>
      <c r="N24" s="70" t="s">
        <v>43</v>
      </c>
      <c r="O24" s="72" t="s">
        <v>43</v>
      </c>
      <c r="P24" s="421" t="s">
        <v>385</v>
      </c>
    </row>
    <row r="25" spans="1:16" s="27" customFormat="1" ht="36.75" thickTop="1" x14ac:dyDescent="0.25">
      <c r="A25" s="74">
        <v>18620</v>
      </c>
      <c r="B25" s="75" t="s">
        <v>44</v>
      </c>
      <c r="C25" s="76">
        <f>F25</f>
        <v>704</v>
      </c>
      <c r="D25" s="77">
        <v>4479</v>
      </c>
      <c r="E25" s="347">
        <v>-3775</v>
      </c>
      <c r="F25" s="386">
        <f>D25+E25</f>
        <v>704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422" t="s">
        <v>43</v>
      </c>
      <c r="M25" s="82" t="s">
        <v>43</v>
      </c>
      <c r="N25" s="81" t="s">
        <v>43</v>
      </c>
      <c r="O25" s="80" t="s">
        <v>43</v>
      </c>
      <c r="P25" s="423" t="s">
        <v>385</v>
      </c>
    </row>
    <row r="26" spans="1:16" s="27" customFormat="1" ht="36" hidden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42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42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417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425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425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42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426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idden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42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idden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417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425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42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417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425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425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" hidden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427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428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429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430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426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431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428" t="s">
        <v>43</v>
      </c>
      <c r="M46" s="155"/>
      <c r="N46" s="156"/>
      <c r="O46" s="157">
        <f>M46+N46</f>
        <v>0</v>
      </c>
      <c r="P46" s="158"/>
    </row>
    <row r="47" spans="1:16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428" t="s">
        <v>43</v>
      </c>
      <c r="M47" s="155"/>
      <c r="N47" s="156"/>
      <c r="O47" s="157">
        <f>M47+N47</f>
        <v>0</v>
      </c>
      <c r="P47" s="158"/>
    </row>
    <row r="48" spans="1:16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432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433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7402</v>
      </c>
      <c r="D50" s="175">
        <f>SUM(D51,D283)</f>
        <v>7402</v>
      </c>
      <c r="E50" s="360">
        <f t="shared" ref="E50:F50" si="19">SUM(E51,E283)</f>
        <v>0</v>
      </c>
      <c r="F50" s="399">
        <f t="shared" si="19"/>
        <v>7402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434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7402</v>
      </c>
      <c r="D51" s="183">
        <f>SUM(D52,D194)</f>
        <v>7402</v>
      </c>
      <c r="E51" s="361">
        <f t="shared" ref="E51:F51" si="23">SUM(E52,E194)</f>
        <v>0</v>
      </c>
      <c r="F51" s="400">
        <f t="shared" si="23"/>
        <v>7402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435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3052</v>
      </c>
      <c r="D52" s="190">
        <f>SUM(D53,D75,D173,D187)</f>
        <v>3052</v>
      </c>
      <c r="E52" s="362">
        <f t="shared" ref="E52:F52" si="27">SUM(E53,E75,E173,E187)</f>
        <v>0</v>
      </c>
      <c r="F52" s="401">
        <f t="shared" si="27"/>
        <v>3052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436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x14ac:dyDescent="0.25">
      <c r="A53" s="195">
        <v>1000</v>
      </c>
      <c r="B53" s="195" t="s">
        <v>71</v>
      </c>
      <c r="C53" s="196">
        <f t="shared" si="4"/>
        <v>2559</v>
      </c>
      <c r="D53" s="197">
        <f>SUM(D54,D67)</f>
        <v>2559</v>
      </c>
      <c r="E53" s="363">
        <f t="shared" ref="E53:F53" si="31">SUM(E54,E67)</f>
        <v>0</v>
      </c>
      <c r="F53" s="402">
        <f t="shared" si="31"/>
        <v>2559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437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x14ac:dyDescent="0.25">
      <c r="A54" s="75">
        <v>1100</v>
      </c>
      <c r="B54" s="202" t="s">
        <v>72</v>
      </c>
      <c r="C54" s="76">
        <f t="shared" si="4"/>
        <v>1986</v>
      </c>
      <c r="D54" s="203">
        <f>SUM(D55,D58,D66)</f>
        <v>1986</v>
      </c>
      <c r="E54" s="364">
        <f t="shared" ref="E54:F54" si="35">SUM(E55,E58,E66)</f>
        <v>0</v>
      </c>
      <c r="F54" s="386">
        <f t="shared" si="35"/>
        <v>1986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438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439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440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/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441">
        <f t="shared" si="45"/>
        <v>0</v>
      </c>
      <c r="M57" s="221"/>
      <c r="N57" s="104"/>
      <c r="O57" s="220">
        <f>M57+N57</f>
        <v>0</v>
      </c>
      <c r="P57" s="222"/>
    </row>
    <row r="58" spans="1:16" x14ac:dyDescent="0.25">
      <c r="A58" s="223">
        <v>1140</v>
      </c>
      <c r="B58" s="97" t="s">
        <v>76</v>
      </c>
      <c r="C58" s="98">
        <f t="shared" si="4"/>
        <v>104</v>
      </c>
      <c r="D58" s="224">
        <f>SUM(D59:D65)</f>
        <v>104</v>
      </c>
      <c r="E58" s="368">
        <f t="shared" ref="E58:F58" si="46">SUM(E59:E65)</f>
        <v>0</v>
      </c>
      <c r="F58" s="384">
        <f t="shared" si="46"/>
        <v>104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442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/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441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/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441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441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441">
        <f t="shared" si="52"/>
        <v>0</v>
      </c>
      <c r="M62" s="221"/>
      <c r="N62" s="104"/>
      <c r="O62" s="220">
        <f t="shared" si="53"/>
        <v>0</v>
      </c>
      <c r="P62" s="222"/>
    </row>
    <row r="63" spans="1:16" x14ac:dyDescent="0.25">
      <c r="A63" s="56">
        <v>1147</v>
      </c>
      <c r="B63" s="97" t="s">
        <v>81</v>
      </c>
      <c r="C63" s="98">
        <f t="shared" si="4"/>
        <v>104</v>
      </c>
      <c r="D63" s="219">
        <v>104</v>
      </c>
      <c r="E63" s="367"/>
      <c r="F63" s="384">
        <f t="shared" si="50"/>
        <v>104</v>
      </c>
      <c r="G63" s="219"/>
      <c r="H63" s="103"/>
      <c r="I63" s="220">
        <f t="shared" si="51"/>
        <v>0</v>
      </c>
      <c r="J63" s="103"/>
      <c r="K63" s="104"/>
      <c r="L63" s="442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/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441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/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441">
        <f t="shared" si="52"/>
        <v>0</v>
      </c>
      <c r="M65" s="221"/>
      <c r="N65" s="104"/>
      <c r="O65" s="220">
        <f t="shared" si="53"/>
        <v>0</v>
      </c>
      <c r="P65" s="222"/>
    </row>
    <row r="66" spans="1:16" ht="36" x14ac:dyDescent="0.25">
      <c r="A66" s="209">
        <v>1150</v>
      </c>
      <c r="B66" s="154" t="s">
        <v>84</v>
      </c>
      <c r="C66" s="160">
        <f>F66+I66+L66+O66</f>
        <v>1882</v>
      </c>
      <c r="D66" s="227">
        <v>1882</v>
      </c>
      <c r="E66" s="369"/>
      <c r="F66" s="403">
        <f t="shared" si="50"/>
        <v>1882</v>
      </c>
      <c r="G66" s="227"/>
      <c r="H66" s="229"/>
      <c r="I66" s="213">
        <f t="shared" si="51"/>
        <v>0</v>
      </c>
      <c r="J66" s="229"/>
      <c r="K66" s="228"/>
      <c r="L66" s="443">
        <f t="shared" si="52"/>
        <v>0</v>
      </c>
      <c r="M66" s="230"/>
      <c r="N66" s="228"/>
      <c r="O66" s="213">
        <f t="shared" si="53"/>
        <v>0</v>
      </c>
      <c r="P66" s="214"/>
    </row>
    <row r="67" spans="1:16" ht="24" x14ac:dyDescent="0.25">
      <c r="A67" s="75">
        <v>1200</v>
      </c>
      <c r="B67" s="202" t="s">
        <v>85</v>
      </c>
      <c r="C67" s="76">
        <f t="shared" si="4"/>
        <v>573</v>
      </c>
      <c r="D67" s="203">
        <f>SUM(D68:D69)</f>
        <v>573</v>
      </c>
      <c r="E67" s="364">
        <f t="shared" ref="E67:F67" si="54">SUM(E68:E69)</f>
        <v>0</v>
      </c>
      <c r="F67" s="386">
        <f t="shared" si="54"/>
        <v>573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438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x14ac:dyDescent="0.25">
      <c r="A68" s="335">
        <v>1210</v>
      </c>
      <c r="B68" s="87" t="s">
        <v>86</v>
      </c>
      <c r="C68" s="88">
        <f t="shared" si="4"/>
        <v>469</v>
      </c>
      <c r="D68" s="215">
        <v>469</v>
      </c>
      <c r="E68" s="366"/>
      <c r="F68" s="404">
        <f>D68+E68</f>
        <v>469</v>
      </c>
      <c r="G68" s="215"/>
      <c r="H68" s="93"/>
      <c r="I68" s="216">
        <f>G68+H68</f>
        <v>0</v>
      </c>
      <c r="J68" s="93"/>
      <c r="K68" s="94"/>
      <c r="L68" s="444">
        <f>J68+K68</f>
        <v>0</v>
      </c>
      <c r="M68" s="217"/>
      <c r="N68" s="94"/>
      <c r="O68" s="216">
        <f>M68+N68</f>
        <v>0</v>
      </c>
      <c r="P68" s="218"/>
    </row>
    <row r="69" spans="1:16" ht="24" x14ac:dyDescent="0.25">
      <c r="A69" s="223">
        <v>1220</v>
      </c>
      <c r="B69" s="97" t="s">
        <v>87</v>
      </c>
      <c r="C69" s="98">
        <f t="shared" si="4"/>
        <v>104</v>
      </c>
      <c r="D69" s="224">
        <f>SUM(D70:D74)</f>
        <v>104</v>
      </c>
      <c r="E69" s="368">
        <f t="shared" ref="E69:F69" si="58">SUM(E70:E74)</f>
        <v>0</v>
      </c>
      <c r="F69" s="384">
        <f t="shared" si="58"/>
        <v>104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442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/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441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441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441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/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441">
        <f t="shared" si="64"/>
        <v>0</v>
      </c>
      <c r="M73" s="221"/>
      <c r="N73" s="104"/>
      <c r="O73" s="220">
        <f t="shared" si="65"/>
        <v>0</v>
      </c>
      <c r="P73" s="222"/>
    </row>
    <row r="74" spans="1:16" ht="48" x14ac:dyDescent="0.25">
      <c r="A74" s="56">
        <v>1228</v>
      </c>
      <c r="B74" s="97" t="s">
        <v>92</v>
      </c>
      <c r="C74" s="98">
        <f t="shared" si="4"/>
        <v>104</v>
      </c>
      <c r="D74" s="219">
        <v>104</v>
      </c>
      <c r="E74" s="367"/>
      <c r="F74" s="384">
        <f t="shared" si="62"/>
        <v>104</v>
      </c>
      <c r="G74" s="219"/>
      <c r="H74" s="103"/>
      <c r="I74" s="220">
        <f t="shared" si="63"/>
        <v>0</v>
      </c>
      <c r="J74" s="103"/>
      <c r="K74" s="104"/>
      <c r="L74" s="442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493</v>
      </c>
      <c r="D75" s="197">
        <f>SUM(D76,D83,D130,D164,D165,D172)</f>
        <v>493</v>
      </c>
      <c r="E75" s="363">
        <f t="shared" ref="E75:F75" si="66">SUM(E76,E83,E130,E164,E165,E172)</f>
        <v>0</v>
      </c>
      <c r="F75" s="402">
        <f t="shared" si="66"/>
        <v>493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437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x14ac:dyDescent="0.25">
      <c r="A76" s="75">
        <v>2100</v>
      </c>
      <c r="B76" s="202" t="s">
        <v>94</v>
      </c>
      <c r="C76" s="76">
        <f t="shared" si="4"/>
        <v>189</v>
      </c>
      <c r="D76" s="203">
        <f>SUM(D77,D80)</f>
        <v>189</v>
      </c>
      <c r="E76" s="364">
        <f t="shared" ref="E76:F76" si="70">SUM(E77,E80)</f>
        <v>0</v>
      </c>
      <c r="F76" s="386">
        <f t="shared" si="70"/>
        <v>189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438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x14ac:dyDescent="0.25">
      <c r="A77" s="335">
        <v>2110</v>
      </c>
      <c r="B77" s="87" t="s">
        <v>95</v>
      </c>
      <c r="C77" s="88">
        <f t="shared" si="4"/>
        <v>189</v>
      </c>
      <c r="D77" s="233">
        <f>SUM(D78:D79)</f>
        <v>189</v>
      </c>
      <c r="E77" s="370">
        <f t="shared" ref="E77:F77" si="74">SUM(E78:E79)</f>
        <v>0</v>
      </c>
      <c r="F77" s="404">
        <f t="shared" si="74"/>
        <v>189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444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441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x14ac:dyDescent="0.25">
      <c r="A79" s="56">
        <v>2112</v>
      </c>
      <c r="B79" s="97" t="s">
        <v>97</v>
      </c>
      <c r="C79" s="98">
        <f t="shared" si="4"/>
        <v>189</v>
      </c>
      <c r="D79" s="219">
        <v>189</v>
      </c>
      <c r="E79" s="367"/>
      <c r="F79" s="384">
        <f t="shared" si="78"/>
        <v>189</v>
      </c>
      <c r="G79" s="219"/>
      <c r="H79" s="103"/>
      <c r="I79" s="220">
        <f t="shared" si="79"/>
        <v>0</v>
      </c>
      <c r="J79" s="103"/>
      <c r="K79" s="104"/>
      <c r="L79" s="442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441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441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441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23</v>
      </c>
      <c r="D83" s="203">
        <f>SUM(D84,D89,D95,D103,D112,D116,D122,D128)</f>
        <v>23</v>
      </c>
      <c r="E83" s="364">
        <f t="shared" ref="E83:F83" si="90">SUM(E84,E89,E95,E103,E112,E116,E122,E128)</f>
        <v>0</v>
      </c>
      <c r="F83" s="386">
        <f t="shared" si="90"/>
        <v>23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438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x14ac:dyDescent="0.25">
      <c r="A84" s="209">
        <v>2210</v>
      </c>
      <c r="B84" s="154" t="s">
        <v>100</v>
      </c>
      <c r="C84" s="160">
        <f t="shared" si="4"/>
        <v>23</v>
      </c>
      <c r="D84" s="210">
        <f>SUM(D85:D88)</f>
        <v>23</v>
      </c>
      <c r="E84" s="365">
        <f t="shared" ref="E84:F84" si="94">SUM(E85:E88)</f>
        <v>0</v>
      </c>
      <c r="F84" s="403">
        <f t="shared" si="94"/>
        <v>23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44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440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/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441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x14ac:dyDescent="0.25">
      <c r="A87" s="56">
        <v>2214</v>
      </c>
      <c r="B87" s="97" t="s">
        <v>103</v>
      </c>
      <c r="C87" s="98">
        <f t="shared" si="98"/>
        <v>23</v>
      </c>
      <c r="D87" s="219">
        <v>23</v>
      </c>
      <c r="E87" s="367"/>
      <c r="F87" s="384">
        <f t="shared" si="99"/>
        <v>23</v>
      </c>
      <c r="G87" s="219"/>
      <c r="H87" s="103"/>
      <c r="I87" s="220">
        <f t="shared" si="100"/>
        <v>0</v>
      </c>
      <c r="J87" s="103"/>
      <c r="K87" s="104"/>
      <c r="L87" s="442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441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441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441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/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441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/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441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/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441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441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hidden="1" x14ac:dyDescent="0.25">
      <c r="A95" s="223">
        <v>2230</v>
      </c>
      <c r="B95" s="97" t="s">
        <v>111</v>
      </c>
      <c r="C95" s="98">
        <f t="shared" si="98"/>
        <v>0</v>
      </c>
      <c r="D95" s="224">
        <f>SUM(D96:D102)</f>
        <v>0</v>
      </c>
      <c r="E95" s="368">
        <f t="shared" ref="E95:F95" si="111">SUM(E96:E102)</f>
        <v>0</v>
      </c>
      <c r="F95" s="384">
        <f t="shared" si="111"/>
        <v>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441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441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441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440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441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441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441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hidden="1" x14ac:dyDescent="0.25">
      <c r="A102" s="56">
        <v>2239</v>
      </c>
      <c r="B102" s="97" t="s">
        <v>118</v>
      </c>
      <c r="C102" s="98">
        <f t="shared" si="98"/>
        <v>0</v>
      </c>
      <c r="D102" s="219"/>
      <c r="E102" s="367"/>
      <c r="F102" s="384">
        <f t="shared" si="115"/>
        <v>0</v>
      </c>
      <c r="G102" s="219"/>
      <c r="H102" s="103"/>
      <c r="I102" s="220">
        <f t="shared" si="116"/>
        <v>0</v>
      </c>
      <c r="J102" s="103"/>
      <c r="K102" s="104"/>
      <c r="L102" s="441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441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441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441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/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441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/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441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441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441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441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441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441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441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441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441">
        <f t="shared" si="133"/>
        <v>0</v>
      </c>
      <c r="M115" s="221"/>
      <c r="N115" s="104"/>
      <c r="O115" s="220">
        <f t="shared" si="134"/>
        <v>0</v>
      </c>
      <c r="P115" s="222"/>
    </row>
    <row r="116" spans="1:16" hidden="1" x14ac:dyDescent="0.25">
      <c r="A116" s="223">
        <v>2260</v>
      </c>
      <c r="B116" s="97" t="s">
        <v>132</v>
      </c>
      <c r="C116" s="98">
        <f t="shared" si="98"/>
        <v>0</v>
      </c>
      <c r="D116" s="224">
        <f>SUM(D117:D121)</f>
        <v>0</v>
      </c>
      <c r="E116" s="368">
        <f t="shared" ref="E116:F116" si="135">SUM(E117:E121)</f>
        <v>0</v>
      </c>
      <c r="F116" s="384">
        <f t="shared" si="135"/>
        <v>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441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441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441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441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441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/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441">
        <f t="shared" si="141"/>
        <v>0</v>
      </c>
      <c r="M121" s="221"/>
      <c r="N121" s="104"/>
      <c r="O121" s="220">
        <f t="shared" si="142"/>
        <v>0</v>
      </c>
      <c r="P121" s="222"/>
    </row>
    <row r="122" spans="1:16" hidden="1" x14ac:dyDescent="0.25">
      <c r="A122" s="223">
        <v>2270</v>
      </c>
      <c r="B122" s="97" t="s">
        <v>138</v>
      </c>
      <c r="C122" s="98">
        <f t="shared" si="98"/>
        <v>0</v>
      </c>
      <c r="D122" s="224">
        <f>SUM(D123:D127)</f>
        <v>0</v>
      </c>
      <c r="E122" s="368">
        <f t="shared" ref="E122:F122" si="143">SUM(E123:E127)</f>
        <v>0</v>
      </c>
      <c r="F122" s="384">
        <f t="shared" si="143"/>
        <v>0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441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441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441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441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441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441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440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441">
        <f>J129+K129</f>
        <v>0</v>
      </c>
      <c r="M129" s="221"/>
      <c r="N129" s="104"/>
      <c r="O129" s="220">
        <f>M129+N129</f>
        <v>0</v>
      </c>
      <c r="P129" s="222"/>
    </row>
    <row r="130" spans="1:16" ht="38.25" customHeight="1" x14ac:dyDescent="0.25">
      <c r="A130" s="75">
        <v>2300</v>
      </c>
      <c r="B130" s="202" t="s">
        <v>146</v>
      </c>
      <c r="C130" s="76">
        <f t="shared" si="98"/>
        <v>281</v>
      </c>
      <c r="D130" s="203">
        <f>SUM(D131,D136,D140,D141,D144,D151,D159,D160,D163)</f>
        <v>281</v>
      </c>
      <c r="E130" s="364">
        <f t="shared" ref="E130:F130" si="152">SUM(E131,E136,E140,E141,E144,E151,E159,E160,E163)</f>
        <v>0</v>
      </c>
      <c r="F130" s="386">
        <f t="shared" si="152"/>
        <v>281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0</v>
      </c>
      <c r="K130" s="85">
        <f t="shared" ref="K130:L130" si="154">SUM(K131,K136,K140,K141,K144,K151,K159,K160,K163)</f>
        <v>0</v>
      </c>
      <c r="L130" s="438">
        <f t="shared" si="154"/>
        <v>0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hidden="1" x14ac:dyDescent="0.25">
      <c r="A131" s="335">
        <v>2310</v>
      </c>
      <c r="B131" s="87" t="s">
        <v>147</v>
      </c>
      <c r="C131" s="88">
        <f t="shared" si="98"/>
        <v>0</v>
      </c>
      <c r="D131" s="233">
        <f t="shared" ref="D131:O131" si="156">SUM(D132:D135)</f>
        <v>0</v>
      </c>
      <c r="E131" s="370">
        <f t="shared" si="156"/>
        <v>0</v>
      </c>
      <c r="F131" s="404">
        <f t="shared" si="156"/>
        <v>0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440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hidden="1" x14ac:dyDescent="0.25">
      <c r="A132" s="56">
        <v>2311</v>
      </c>
      <c r="B132" s="97" t="s">
        <v>148</v>
      </c>
      <c r="C132" s="98">
        <f t="shared" si="98"/>
        <v>0</v>
      </c>
      <c r="D132" s="219"/>
      <c r="E132" s="367"/>
      <c r="F132" s="384">
        <f t="shared" ref="F132:F135" si="157">D132+E132</f>
        <v>0</v>
      </c>
      <c r="G132" s="219"/>
      <c r="H132" s="103"/>
      <c r="I132" s="220">
        <f t="shared" ref="I132:I135" si="158">G132+H132</f>
        <v>0</v>
      </c>
      <c r="J132" s="103"/>
      <c r="K132" s="104"/>
      <c r="L132" s="441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/>
      <c r="E133" s="367"/>
      <c r="F133" s="384">
        <f t="shared" si="157"/>
        <v>0</v>
      </c>
      <c r="G133" s="219"/>
      <c r="H133" s="103"/>
      <c r="I133" s="220">
        <f t="shared" si="158"/>
        <v>0</v>
      </c>
      <c r="J133" s="103"/>
      <c r="K133" s="104"/>
      <c r="L133" s="441">
        <f t="shared" si="159"/>
        <v>0</v>
      </c>
      <c r="M133" s="221"/>
      <c r="N133" s="104"/>
      <c r="O133" s="220">
        <f t="shared" si="160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441">
        <f t="shared" si="159"/>
        <v>0</v>
      </c>
      <c r="M134" s="221"/>
      <c r="N134" s="104"/>
      <c r="O134" s="220">
        <f t="shared" si="160"/>
        <v>0</v>
      </c>
      <c r="P134" s="222"/>
    </row>
    <row r="135" spans="1:16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7"/>
        <v>0</v>
      </c>
      <c r="G135" s="219"/>
      <c r="H135" s="103"/>
      <c r="I135" s="220">
        <f t="shared" si="158"/>
        <v>0</v>
      </c>
      <c r="J135" s="103"/>
      <c r="K135" s="104"/>
      <c r="L135" s="441">
        <f t="shared" si="159"/>
        <v>0</v>
      </c>
      <c r="M135" s="221"/>
      <c r="N135" s="104"/>
      <c r="O135" s="220">
        <f t="shared" si="160"/>
        <v>0</v>
      </c>
      <c r="P135" s="222"/>
    </row>
    <row r="136" spans="1:16" x14ac:dyDescent="0.25">
      <c r="A136" s="223">
        <v>2320</v>
      </c>
      <c r="B136" s="97" t="s">
        <v>152</v>
      </c>
      <c r="C136" s="98">
        <f t="shared" si="98"/>
        <v>281</v>
      </c>
      <c r="D136" s="224">
        <f>SUM(D137:D139)</f>
        <v>281</v>
      </c>
      <c r="E136" s="368">
        <f t="shared" ref="E136:F136" si="161">SUM(E137:E139)</f>
        <v>0</v>
      </c>
      <c r="F136" s="384">
        <f t="shared" si="161"/>
        <v>281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442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441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x14ac:dyDescent="0.25">
      <c r="A138" s="56">
        <v>2322</v>
      </c>
      <c r="B138" s="97" t="s">
        <v>154</v>
      </c>
      <c r="C138" s="98">
        <f t="shared" si="98"/>
        <v>281</v>
      </c>
      <c r="D138" s="219">
        <v>281</v>
      </c>
      <c r="E138" s="367"/>
      <c r="F138" s="384">
        <f t="shared" si="165"/>
        <v>281</v>
      </c>
      <c r="G138" s="219"/>
      <c r="H138" s="103"/>
      <c r="I138" s="220">
        <f t="shared" si="166"/>
        <v>0</v>
      </c>
      <c r="J138" s="103"/>
      <c r="K138" s="104"/>
      <c r="L138" s="442">
        <f t="shared" si="167"/>
        <v>0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441">
        <f t="shared" si="167"/>
        <v>0</v>
      </c>
      <c r="M139" s="221"/>
      <c r="N139" s="104"/>
      <c r="O139" s="220">
        <f t="shared" si="168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441">
        <f t="shared" si="167"/>
        <v>0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69">SUM(E142:E143)</f>
        <v>0</v>
      </c>
      <c r="F141" s="384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441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441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441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7">SUM(E145:E150)</f>
        <v>0</v>
      </c>
      <c r="F144" s="403">
        <f t="shared" si="177"/>
        <v>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439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/>
      <c r="E145" s="366"/>
      <c r="F145" s="404">
        <f t="shared" ref="F145:F150" si="181">D145+E145</f>
        <v>0</v>
      </c>
      <c r="G145" s="215"/>
      <c r="H145" s="93"/>
      <c r="I145" s="216">
        <f t="shared" ref="I145:I150" si="182">G145+H145</f>
        <v>0</v>
      </c>
      <c r="J145" s="93"/>
      <c r="K145" s="94"/>
      <c r="L145" s="440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/>
      <c r="E146" s="367"/>
      <c r="F146" s="384">
        <f t="shared" si="181"/>
        <v>0</v>
      </c>
      <c r="G146" s="219"/>
      <c r="H146" s="103"/>
      <c r="I146" s="220">
        <f t="shared" si="182"/>
        <v>0</v>
      </c>
      <c r="J146" s="103"/>
      <c r="K146" s="104"/>
      <c r="L146" s="441">
        <f t="shared" si="183"/>
        <v>0</v>
      </c>
      <c r="M146" s="221"/>
      <c r="N146" s="104"/>
      <c r="O146" s="220">
        <f t="shared" si="184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441">
        <f t="shared" si="183"/>
        <v>0</v>
      </c>
      <c r="M147" s="221"/>
      <c r="N147" s="104"/>
      <c r="O147" s="220">
        <f t="shared" si="184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441">
        <f t="shared" si="183"/>
        <v>0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/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441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441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441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441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441">
        <f t="shared" si="192"/>
        <v>0</v>
      </c>
      <c r="M153" s="221"/>
      <c r="N153" s="104"/>
      <c r="O153" s="220">
        <f t="shared" si="193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441">
        <f t="shared" si="192"/>
        <v>0</v>
      </c>
      <c r="M154" s="221"/>
      <c r="N154" s="104"/>
      <c r="O154" s="220">
        <f t="shared" si="193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441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441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441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441">
        <f t="shared" si="192"/>
        <v>0</v>
      </c>
      <c r="M158" s="221"/>
      <c r="N158" s="104"/>
      <c r="O158" s="220">
        <f t="shared" si="193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5"/>
        <v>0</v>
      </c>
      <c r="D159" s="227"/>
      <c r="E159" s="369"/>
      <c r="F159" s="403">
        <f t="shared" si="190"/>
        <v>0</v>
      </c>
      <c r="G159" s="227"/>
      <c r="H159" s="229"/>
      <c r="I159" s="213">
        <f t="shared" si="191"/>
        <v>0</v>
      </c>
      <c r="J159" s="229"/>
      <c r="K159" s="228"/>
      <c r="L159" s="439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439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440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441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439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42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364">
        <f t="shared" ref="E165:O165" si="202">SUM(E166,E171)</f>
        <v>0</v>
      </c>
      <c r="F165" s="386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42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370">
        <f t="shared" ref="E166:O166" si="203">SUM(E167:E170)</f>
        <v>0</v>
      </c>
      <c r="F166" s="40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440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441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441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441">
        <f t="shared" si="206"/>
        <v>0</v>
      </c>
      <c r="M169" s="221"/>
      <c r="N169" s="104"/>
      <c r="O169" s="220">
        <f t="shared" si="207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441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441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417">
        <f t="shared" si="206"/>
        <v>0</v>
      </c>
      <c r="M172" s="53"/>
      <c r="N172" s="50"/>
      <c r="O172" s="52">
        <f t="shared" si="207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445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42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440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441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441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441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440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441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441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441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446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44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439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440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445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42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440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441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42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440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441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x14ac:dyDescent="0.25">
      <c r="A194" s="264"/>
      <c r="B194" s="21" t="s">
        <v>210</v>
      </c>
      <c r="C194" s="189">
        <f t="shared" si="185"/>
        <v>4350</v>
      </c>
      <c r="D194" s="190">
        <f>SUM(D195,D230,D269)</f>
        <v>4350</v>
      </c>
      <c r="E194" s="362">
        <f t="shared" ref="E194:F194" si="251">SUM(E195,E230,E269)</f>
        <v>0</v>
      </c>
      <c r="F194" s="401">
        <f t="shared" si="251"/>
        <v>4350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436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hidden="1" x14ac:dyDescent="0.25">
      <c r="A195" s="195">
        <v>5000</v>
      </c>
      <c r="B195" s="195" t="s">
        <v>211</v>
      </c>
      <c r="C195" s="196">
        <f t="shared" si="185"/>
        <v>0</v>
      </c>
      <c r="D195" s="197">
        <f>D196+D204</f>
        <v>0</v>
      </c>
      <c r="E195" s="363">
        <f t="shared" ref="E195:F195" si="255">E196+E204</f>
        <v>0</v>
      </c>
      <c r="F195" s="402">
        <f t="shared" si="255"/>
        <v>0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445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364">
        <f t="shared" ref="E196:F196" si="259">E197+E198+E201+E202+E203</f>
        <v>0</v>
      </c>
      <c r="F196" s="386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42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440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441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441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441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441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441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441">
        <f t="shared" si="269"/>
        <v>0</v>
      </c>
      <c r="M203" s="221"/>
      <c r="N203" s="104"/>
      <c r="O203" s="220">
        <f t="shared" si="270"/>
        <v>0</v>
      </c>
      <c r="P203" s="222"/>
    </row>
    <row r="204" spans="1:16" hidden="1" x14ac:dyDescent="0.25">
      <c r="A204" s="75">
        <v>5200</v>
      </c>
      <c r="B204" s="202" t="s">
        <v>220</v>
      </c>
      <c r="C204" s="76">
        <f t="shared" si="185"/>
        <v>0</v>
      </c>
      <c r="D204" s="203">
        <f>D205+D215+D216+D225+D226+D227+D229</f>
        <v>0</v>
      </c>
      <c r="E204" s="364">
        <f t="shared" ref="E204:F204" si="271">E205+E215+E216+E225+E226+E227+E229</f>
        <v>0</v>
      </c>
      <c r="F204" s="386">
        <f t="shared" si="271"/>
        <v>0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42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439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440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441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441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441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441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441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441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441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441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441">
        <f t="shared" si="281"/>
        <v>0</v>
      </c>
      <c r="M215" s="221"/>
      <c r="N215" s="104"/>
      <c r="O215" s="220">
        <f t="shared" si="282"/>
        <v>0</v>
      </c>
      <c r="P215" s="222"/>
    </row>
    <row r="216" spans="1:16" hidden="1" x14ac:dyDescent="0.25">
      <c r="A216" s="223">
        <v>5230</v>
      </c>
      <c r="B216" s="97" t="s">
        <v>232</v>
      </c>
      <c r="C216" s="98">
        <f t="shared" si="283"/>
        <v>0</v>
      </c>
      <c r="D216" s="224">
        <f>SUM(D217:D224)</f>
        <v>0</v>
      </c>
      <c r="E216" s="368">
        <f t="shared" ref="E216:F216" si="284">SUM(E217:E224)</f>
        <v>0</v>
      </c>
      <c r="F216" s="384">
        <f t="shared" si="284"/>
        <v>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441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441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3"/>
        <v>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441">
        <f t="shared" si="290"/>
        <v>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/>
      <c r="E219" s="367"/>
      <c r="F219" s="384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441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441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441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441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441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441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441">
        <f t="shared" si="290"/>
        <v>0</v>
      </c>
      <c r="M225" s="221"/>
      <c r="N225" s="104"/>
      <c r="O225" s="220">
        <f t="shared" si="291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367"/>
      <c r="F226" s="384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441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441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441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439">
        <f t="shared" si="298"/>
        <v>0</v>
      </c>
      <c r="M229" s="230"/>
      <c r="N229" s="228"/>
      <c r="O229" s="213">
        <f t="shared" si="299"/>
        <v>0</v>
      </c>
      <c r="P229" s="214"/>
    </row>
    <row r="230" spans="1:16" x14ac:dyDescent="0.25">
      <c r="A230" s="195">
        <v>6000</v>
      </c>
      <c r="B230" s="195" t="s">
        <v>246</v>
      </c>
      <c r="C230" s="196">
        <f t="shared" si="283"/>
        <v>4318</v>
      </c>
      <c r="D230" s="197">
        <f>D231+D251+D259</f>
        <v>4350</v>
      </c>
      <c r="E230" s="363">
        <f t="shared" ref="E230:F230" si="300">E231+E251+E259</f>
        <v>-32</v>
      </c>
      <c r="F230" s="402">
        <f t="shared" si="300"/>
        <v>4318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437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customHeight="1" x14ac:dyDescent="0.25">
      <c r="A231" s="259">
        <v>6200</v>
      </c>
      <c r="B231" s="249" t="s">
        <v>247</v>
      </c>
      <c r="C231" s="205">
        <f t="shared" si="283"/>
        <v>4318</v>
      </c>
      <c r="D231" s="260">
        <f>SUM(D232,D233,D235,D238,D244,D245,D246)</f>
        <v>4350</v>
      </c>
      <c r="E231" s="373">
        <f t="shared" ref="E231:F231" si="304">SUM(E232,E233,E235,E238,E244,E245,E246)</f>
        <v>-32</v>
      </c>
      <c r="F231" s="406">
        <f t="shared" si="304"/>
        <v>4318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448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440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441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440">
        <f>J234+K234</f>
        <v>0</v>
      </c>
      <c r="M234" s="217"/>
      <c r="N234" s="94"/>
      <c r="O234" s="216">
        <f>M234+N234</f>
        <v>0</v>
      </c>
      <c r="P234" s="218"/>
    </row>
    <row r="235" spans="1:16" ht="24" x14ac:dyDescent="0.25">
      <c r="A235" s="223">
        <v>6240</v>
      </c>
      <c r="B235" s="97" t="s">
        <v>251</v>
      </c>
      <c r="C235" s="98">
        <f t="shared" si="283"/>
        <v>4318</v>
      </c>
      <c r="D235" s="224">
        <f>SUM(D236:D237)</f>
        <v>4350</v>
      </c>
      <c r="E235" s="368">
        <f t="shared" ref="E235:F235" si="309">SUM(E236:E237)</f>
        <v>-32</v>
      </c>
      <c r="F235" s="384">
        <f t="shared" si="309"/>
        <v>4318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442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441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x14ac:dyDescent="0.25">
      <c r="A237" s="56">
        <v>6242</v>
      </c>
      <c r="B237" s="97" t="s">
        <v>253</v>
      </c>
      <c r="C237" s="98">
        <f t="shared" si="283"/>
        <v>4318</v>
      </c>
      <c r="D237" s="219">
        <v>4350</v>
      </c>
      <c r="E237" s="367">
        <v>-32</v>
      </c>
      <c r="F237" s="384">
        <f t="shared" si="313"/>
        <v>4318</v>
      </c>
      <c r="G237" s="219"/>
      <c r="H237" s="103"/>
      <c r="I237" s="220">
        <f t="shared" si="314"/>
        <v>0</v>
      </c>
      <c r="J237" s="103"/>
      <c r="K237" s="104"/>
      <c r="L237" s="442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441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441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441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441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441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441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441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441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440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441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441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441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441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42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440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441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441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441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440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446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441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42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440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441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441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441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441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441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441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441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441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x14ac:dyDescent="0.25">
      <c r="A269" s="271">
        <v>7000</v>
      </c>
      <c r="B269" s="271" t="s">
        <v>285</v>
      </c>
      <c r="C269" s="272">
        <f t="shared" si="283"/>
        <v>32</v>
      </c>
      <c r="D269" s="273">
        <f>SUM(D270,D281)</f>
        <v>0</v>
      </c>
      <c r="E269" s="374">
        <f t="shared" ref="E269:F269" si="350">SUM(E270,E281)</f>
        <v>32</v>
      </c>
      <c r="F269" s="407">
        <f t="shared" si="350"/>
        <v>32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449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x14ac:dyDescent="0.25">
      <c r="A270" s="75">
        <v>7200</v>
      </c>
      <c r="B270" s="202" t="s">
        <v>286</v>
      </c>
      <c r="C270" s="76">
        <f t="shared" si="283"/>
        <v>32</v>
      </c>
      <c r="D270" s="203">
        <f>SUM(D271,D272,D275,D276,D280)</f>
        <v>0</v>
      </c>
      <c r="E270" s="364">
        <f t="shared" ref="E270:F270" si="354">SUM(E271,E272,E275,E276,E280)</f>
        <v>32</v>
      </c>
      <c r="F270" s="386">
        <f t="shared" si="354"/>
        <v>32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438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440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441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441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441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441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x14ac:dyDescent="0.25">
      <c r="A276" s="223">
        <v>7240</v>
      </c>
      <c r="B276" s="97" t="s">
        <v>292</v>
      </c>
      <c r="C276" s="98">
        <f t="shared" si="283"/>
        <v>32</v>
      </c>
      <c r="D276" s="224">
        <f t="shared" ref="D276:O276" si="366">SUM(D277:D279)</f>
        <v>0</v>
      </c>
      <c r="E276" s="368">
        <f t="shared" si="366"/>
        <v>32</v>
      </c>
      <c r="F276" s="384">
        <f t="shared" si="366"/>
        <v>32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442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</row>
    <row r="277" spans="1:16" ht="48" x14ac:dyDescent="0.25">
      <c r="A277" s="56">
        <v>7245</v>
      </c>
      <c r="B277" s="97" t="s">
        <v>293</v>
      </c>
      <c r="C277" s="98">
        <f t="shared" ref="C277:C298" si="368">F277+I277+L277+O277</f>
        <v>32</v>
      </c>
      <c r="D277" s="219"/>
      <c r="E277" s="367">
        <v>32</v>
      </c>
      <c r="F277" s="384">
        <f t="shared" ref="F277:F280" si="369">D277+E277</f>
        <v>32</v>
      </c>
      <c r="G277" s="219"/>
      <c r="H277" s="103"/>
      <c r="I277" s="220">
        <f t="shared" ref="I277:I280" si="370">G277+H277</f>
        <v>0</v>
      </c>
      <c r="J277" s="103"/>
      <c r="K277" s="104"/>
      <c r="L277" s="442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441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441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440">
        <f t="shared" si="371"/>
        <v>0</v>
      </c>
      <c r="M280" s="217"/>
      <c r="N280" s="94"/>
      <c r="O280" s="216">
        <f t="shared" si="372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450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451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441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441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440">
        <f t="shared" si="380"/>
        <v>0</v>
      </c>
      <c r="M285" s="217"/>
      <c r="N285" s="94"/>
      <c r="O285" s="216">
        <f t="shared" si="381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8"/>
        <v>7402</v>
      </c>
      <c r="D286" s="289">
        <f t="shared" ref="D286:O286" si="382">SUM(D283,D269,D230,D195,D187,D173,D75,D53)</f>
        <v>7402</v>
      </c>
      <c r="E286" s="377">
        <f t="shared" si="382"/>
        <v>0</v>
      </c>
      <c r="F286" s="408">
        <f t="shared" si="382"/>
        <v>7402</v>
      </c>
      <c r="G286" s="289">
        <f t="shared" si="382"/>
        <v>0</v>
      </c>
      <c r="H286" s="291">
        <f t="shared" si="382"/>
        <v>0</v>
      </c>
      <c r="I286" s="292">
        <f t="shared" si="382"/>
        <v>0</v>
      </c>
      <c r="J286" s="291">
        <f t="shared" si="382"/>
        <v>0</v>
      </c>
      <c r="K286" s="290">
        <f t="shared" si="382"/>
        <v>0</v>
      </c>
      <c r="L286" s="452">
        <f t="shared" si="382"/>
        <v>0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thickTop="1" thickBot="1" x14ac:dyDescent="0.3">
      <c r="A287" s="656" t="s">
        <v>305</v>
      </c>
      <c r="B287" s="657"/>
      <c r="C287" s="294">
        <f t="shared" si="368"/>
        <v>-5209</v>
      </c>
      <c r="D287" s="295">
        <f>SUM(D24,D25,D41)-D51</f>
        <v>-669</v>
      </c>
      <c r="E287" s="378">
        <f t="shared" ref="E287:F287" si="383">SUM(E24,E25,E41)-E51</f>
        <v>-4540</v>
      </c>
      <c r="F287" s="409">
        <f t="shared" si="383"/>
        <v>-5209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453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thickTop="1" x14ac:dyDescent="0.25">
      <c r="A288" s="658" t="s">
        <v>306</v>
      </c>
      <c r="B288" s="659"/>
      <c r="C288" s="300">
        <f t="shared" si="368"/>
        <v>5209</v>
      </c>
      <c r="D288" s="301">
        <f t="shared" ref="D288:O288" si="387">SUM(D289,D290)-D297+D298</f>
        <v>669</v>
      </c>
      <c r="E288" s="379">
        <f t="shared" si="387"/>
        <v>4540</v>
      </c>
      <c r="F288" s="410">
        <f t="shared" si="387"/>
        <v>5209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45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2.75" thickBot="1" x14ac:dyDescent="0.3">
      <c r="A289" s="173" t="s">
        <v>307</v>
      </c>
      <c r="B289" s="173" t="s">
        <v>308</v>
      </c>
      <c r="C289" s="174">
        <f t="shared" si="368"/>
        <v>5209</v>
      </c>
      <c r="D289" s="175">
        <f t="shared" ref="D289:O289" si="388">D21-D283</f>
        <v>669</v>
      </c>
      <c r="E289" s="360">
        <f t="shared" si="388"/>
        <v>4540</v>
      </c>
      <c r="F289" s="399">
        <f t="shared" si="388"/>
        <v>5209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434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455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451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441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441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441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441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446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456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42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</sheetData>
  <sheetProtection algorithmName="SHA-512" hashValue="7JCnv+Y1cbJdsQK01IR2oOvWGlLE+U2bxVfbDHY0NxRb3PgvEcq4lYvxGV3xgdRsIZcgPtzEb66L/4sut1IAIg==" saltValue="crTm/N8L6WtP3N0WbsTL2g==" spinCount="100000" sheet="1" objects="1" scenarios="1" formatCells="0" formatColumns="0" formatRows="0"/>
  <autoFilter ref="A18:P298">
    <filterColumn colId="2">
      <filters blank="1">
        <filter val="1 489"/>
        <filter val="1 882"/>
        <filter val="1 986"/>
        <filter val="104"/>
        <filter val="189"/>
        <filter val="2 559"/>
        <filter val="23"/>
        <filter val="281"/>
        <filter val="3 052"/>
        <filter val="32"/>
        <filter val="4 318"/>
        <filter val="4 350"/>
        <filter val="469"/>
        <filter val="493"/>
        <filter val="5 209"/>
        <filter val="-5 209"/>
        <filter val="573"/>
        <filter val="7 402"/>
        <filter val="704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115.pielikums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8" sqref="T7:T8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526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521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522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9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38.25" customHeight="1" x14ac:dyDescent="0.25">
      <c r="A7" s="7" t="s">
        <v>10</v>
      </c>
      <c r="B7" s="8"/>
      <c r="C7" s="622" t="s">
        <v>527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525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233721</v>
      </c>
      <c r="D20" s="33">
        <f>SUM(D21,D24,D25,D41,D43)</f>
        <v>244375</v>
      </c>
      <c r="E20" s="342">
        <f t="shared" ref="E20:F20" si="0">SUM(E21,E24,E25,E41,E43)</f>
        <v>-10654</v>
      </c>
      <c r="F20" s="381">
        <f t="shared" si="0"/>
        <v>233721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36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25.5" thickTop="1" thickBot="1" x14ac:dyDescent="0.3">
      <c r="A24" s="64">
        <v>19300</v>
      </c>
      <c r="B24" s="64" t="s">
        <v>42</v>
      </c>
      <c r="C24" s="65">
        <f>F24+I24</f>
        <v>233721</v>
      </c>
      <c r="D24" s="66">
        <f>D51</f>
        <v>244375</v>
      </c>
      <c r="E24" s="346">
        <f>-3444-7210</f>
        <v>-10654</v>
      </c>
      <c r="F24" s="385">
        <f>D24+E24</f>
        <v>233721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</row>
    <row r="25" spans="1:16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.75" hidden="1" thickTop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20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.75" hidden="1" thickTop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t="12.75" hidden="1" thickTop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t="12.75" hidden="1" thickTop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.75" hidden="1" thickTop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.75" hidden="1" thickTop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.75" hidden="1" thickTop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t="12.75" hidden="1" thickTop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t="12.75" hidden="1" thickTop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.75" hidden="1" thickTop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20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.75" hidden="1" thickTop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t="12.75" hidden="1" thickTop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t="12.75" hidden="1" thickTop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.75" hidden="1" thickTop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392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.75" hidden="1" thickTop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.75" hidden="1" thickTop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.75" hidden="1" thickTop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.75" hidden="1" thickTop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ht="12.75" thickTop="1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233721</v>
      </c>
      <c r="D50" s="175">
        <f>SUM(D51,D283)</f>
        <v>244375</v>
      </c>
      <c r="E50" s="360">
        <f t="shared" ref="E50:F50" si="19">SUM(E51,E283)</f>
        <v>-10654</v>
      </c>
      <c r="F50" s="399">
        <f t="shared" si="19"/>
        <v>233721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178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233721</v>
      </c>
      <c r="D51" s="183">
        <f>SUM(D52,D194)</f>
        <v>244375</v>
      </c>
      <c r="E51" s="361">
        <f t="shared" ref="E51:F51" si="23">SUM(E52,E194)</f>
        <v>-10654</v>
      </c>
      <c r="F51" s="400">
        <f t="shared" si="23"/>
        <v>233721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186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233721</v>
      </c>
      <c r="D52" s="190">
        <f>SUM(D53,D75,D173,D187)</f>
        <v>244375</v>
      </c>
      <c r="E52" s="362">
        <f t="shared" ref="E52:F52" si="27">SUM(E53,E75,E173,E187)</f>
        <v>-10654</v>
      </c>
      <c r="F52" s="401">
        <f t="shared" si="27"/>
        <v>233721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193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hidden="1" x14ac:dyDescent="0.25">
      <c r="A53" s="195">
        <v>1000</v>
      </c>
      <c r="B53" s="195" t="s">
        <v>71</v>
      </c>
      <c r="C53" s="196">
        <f t="shared" si="4"/>
        <v>0</v>
      </c>
      <c r="D53" s="197">
        <f>SUM(D54,D67)</f>
        <v>0</v>
      </c>
      <c r="E53" s="363">
        <f t="shared" ref="E53:F53" si="31">SUM(E54,E67)</f>
        <v>0</v>
      </c>
      <c r="F53" s="402">
        <f t="shared" si="31"/>
        <v>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hidden="1" x14ac:dyDescent="0.25">
      <c r="A54" s="75">
        <v>1100</v>
      </c>
      <c r="B54" s="202" t="s">
        <v>72</v>
      </c>
      <c r="C54" s="76">
        <f t="shared" si="4"/>
        <v>0</v>
      </c>
      <c r="D54" s="203">
        <f>SUM(D55,D58,D66)</f>
        <v>0</v>
      </c>
      <c r="E54" s="364">
        <f t="shared" ref="E54:F54" si="35">SUM(E55,E58,E66)</f>
        <v>0</v>
      </c>
      <c r="F54" s="386">
        <f t="shared" si="35"/>
        <v>0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/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/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/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/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/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/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/>
      <c r="E66" s="369"/>
      <c r="F66" s="403">
        <f t="shared" si="50"/>
        <v>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hidden="1" x14ac:dyDescent="0.25">
      <c r="A67" s="75">
        <v>1200</v>
      </c>
      <c r="B67" s="202" t="s">
        <v>85</v>
      </c>
      <c r="C67" s="76">
        <f t="shared" si="4"/>
        <v>0</v>
      </c>
      <c r="D67" s="203">
        <f>SUM(D68:D69)</f>
        <v>0</v>
      </c>
      <c r="E67" s="364">
        <f t="shared" ref="E67:F67" si="54">SUM(E68:E69)</f>
        <v>0</v>
      </c>
      <c r="F67" s="386">
        <f t="shared" si="54"/>
        <v>0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hidden="1" x14ac:dyDescent="0.25">
      <c r="A68" s="335">
        <v>1210</v>
      </c>
      <c r="B68" s="87" t="s">
        <v>86</v>
      </c>
      <c r="C68" s="88">
        <f t="shared" si="4"/>
        <v>0</v>
      </c>
      <c r="D68" s="215"/>
      <c r="E68" s="366"/>
      <c r="F68" s="404">
        <f>D68+E68</f>
        <v>0</v>
      </c>
      <c r="G68" s="215"/>
      <c r="H68" s="93"/>
      <c r="I68" s="216">
        <f>G68+H68</f>
        <v>0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/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/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/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233721</v>
      </c>
      <c r="D75" s="197">
        <f>SUM(D76,D83,D130,D164,D165,D172)</f>
        <v>244375</v>
      </c>
      <c r="E75" s="363">
        <f t="shared" ref="E75:F75" si="66">SUM(E76,E83,E130,E164,E165,E172)</f>
        <v>-10654</v>
      </c>
      <c r="F75" s="402">
        <f t="shared" si="66"/>
        <v>233721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200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hidden="1" x14ac:dyDescent="0.25">
      <c r="A76" s="75">
        <v>2100</v>
      </c>
      <c r="B76" s="202" t="s">
        <v>94</v>
      </c>
      <c r="C76" s="76">
        <f t="shared" si="4"/>
        <v>0</v>
      </c>
      <c r="D76" s="203">
        <f>SUM(D77,D80)</f>
        <v>0</v>
      </c>
      <c r="E76" s="364">
        <f t="shared" ref="E76:F76" si="70">SUM(E77,E80)</f>
        <v>0</v>
      </c>
      <c r="F76" s="386">
        <f t="shared" si="70"/>
        <v>0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hidden="1" x14ac:dyDescent="0.25">
      <c r="A77" s="335">
        <v>2110</v>
      </c>
      <c r="B77" s="87" t="s">
        <v>95</v>
      </c>
      <c r="C77" s="88">
        <f t="shared" si="4"/>
        <v>0</v>
      </c>
      <c r="D77" s="233">
        <f>SUM(D78:D79)</f>
        <v>0</v>
      </c>
      <c r="E77" s="370">
        <f t="shared" ref="E77:F77" si="74">SUM(E78:E79)</f>
        <v>0</v>
      </c>
      <c r="F77" s="404">
        <f t="shared" si="74"/>
        <v>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hidden="1" x14ac:dyDescent="0.25">
      <c r="A79" s="56">
        <v>2112</v>
      </c>
      <c r="B79" s="97" t="s">
        <v>97</v>
      </c>
      <c r="C79" s="98">
        <f t="shared" si="4"/>
        <v>0</v>
      </c>
      <c r="D79" s="219"/>
      <c r="E79" s="367"/>
      <c r="F79" s="384">
        <f t="shared" si="78"/>
        <v>0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233721</v>
      </c>
      <c r="D83" s="203">
        <f>SUM(D84,D89,D95,D103,D112,D116,D122,D128)</f>
        <v>244375</v>
      </c>
      <c r="E83" s="364">
        <f t="shared" ref="E83:F83" si="90">SUM(E84,E89,E95,E103,E112,E116,E122,E128)</f>
        <v>-10654</v>
      </c>
      <c r="F83" s="386">
        <f t="shared" si="90"/>
        <v>233721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/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/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/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/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/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hidden="1" x14ac:dyDescent="0.25">
      <c r="A95" s="223">
        <v>2230</v>
      </c>
      <c r="B95" s="97" t="s">
        <v>111</v>
      </c>
      <c r="C95" s="98">
        <f t="shared" si="98"/>
        <v>0</v>
      </c>
      <c r="D95" s="224">
        <f>SUM(D96:D102)</f>
        <v>0</v>
      </c>
      <c r="E95" s="368">
        <f t="shared" ref="E95:F95" si="111">SUM(E96:E102)</f>
        <v>0</v>
      </c>
      <c r="F95" s="384">
        <f t="shared" si="111"/>
        <v>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hidden="1" x14ac:dyDescent="0.25">
      <c r="A102" s="56">
        <v>2239</v>
      </c>
      <c r="B102" s="97" t="s">
        <v>118</v>
      </c>
      <c r="C102" s="98">
        <f t="shared" si="98"/>
        <v>0</v>
      </c>
      <c r="D102" s="219"/>
      <c r="E102" s="367"/>
      <c r="F102" s="384">
        <f t="shared" si="115"/>
        <v>0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/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/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hidden="1" x14ac:dyDescent="0.25">
      <c r="A116" s="223">
        <v>2260</v>
      </c>
      <c r="B116" s="97" t="s">
        <v>132</v>
      </c>
      <c r="C116" s="98">
        <f t="shared" si="98"/>
        <v>0</v>
      </c>
      <c r="D116" s="224">
        <f>SUM(D117:D121)</f>
        <v>0</v>
      </c>
      <c r="E116" s="368">
        <f t="shared" ref="E116:F116" si="135">SUM(E117:E121)</f>
        <v>0</v>
      </c>
      <c r="F116" s="384">
        <f t="shared" si="135"/>
        <v>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/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x14ac:dyDescent="0.25">
      <c r="A122" s="223">
        <v>2270</v>
      </c>
      <c r="B122" s="97" t="s">
        <v>138</v>
      </c>
      <c r="C122" s="98">
        <f t="shared" si="98"/>
        <v>233721</v>
      </c>
      <c r="D122" s="224">
        <f>SUM(D123:D127)</f>
        <v>244375</v>
      </c>
      <c r="E122" s="368">
        <f t="shared" ref="E122:F122" si="143">SUM(E123:E127)</f>
        <v>-10654</v>
      </c>
      <c r="F122" s="384">
        <f t="shared" si="143"/>
        <v>233721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x14ac:dyDescent="0.25">
      <c r="A125" s="56">
        <v>2275</v>
      </c>
      <c r="B125" s="97" t="s">
        <v>141</v>
      </c>
      <c r="C125" s="98">
        <f t="shared" si="98"/>
        <v>233721</v>
      </c>
      <c r="D125" s="219">
        <v>244375</v>
      </c>
      <c r="E125" s="367">
        <f>-3444-7210</f>
        <v>-10654</v>
      </c>
      <c r="F125" s="384">
        <f t="shared" si="147"/>
        <v>233721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" si="151">SUM(D129)</f>
        <v>0</v>
      </c>
      <c r="E128" s="370">
        <f t="shared" ref="E128:O128" si="152">SUM(E129)</f>
        <v>0</v>
      </c>
      <c r="F128" s="404">
        <f t="shared" si="152"/>
        <v>0</v>
      </c>
      <c r="G128" s="233">
        <f t="shared" si="152"/>
        <v>0</v>
      </c>
      <c r="H128" s="235">
        <f t="shared" si="152"/>
        <v>0</v>
      </c>
      <c r="I128" s="216">
        <f t="shared" si="152"/>
        <v>0</v>
      </c>
      <c r="J128" s="235">
        <f t="shared" si="152"/>
        <v>0</v>
      </c>
      <c r="K128" s="234">
        <f t="shared" si="152"/>
        <v>0</v>
      </c>
      <c r="L128" s="216">
        <f t="shared" si="152"/>
        <v>0</v>
      </c>
      <c r="M128" s="98">
        <f t="shared" si="152"/>
        <v>0</v>
      </c>
      <c r="N128" s="225">
        <f t="shared" si="152"/>
        <v>0</v>
      </c>
      <c r="O128" s="220">
        <f t="shared" si="152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hidden="1" customHeight="1" x14ac:dyDescent="0.25">
      <c r="A130" s="75">
        <v>2300</v>
      </c>
      <c r="B130" s="202" t="s">
        <v>146</v>
      </c>
      <c r="C130" s="76">
        <f t="shared" si="98"/>
        <v>0</v>
      </c>
      <c r="D130" s="203">
        <f>SUM(D131,D136,D140,D141,D144,D151,D159,D160,D163)</f>
        <v>0</v>
      </c>
      <c r="E130" s="364">
        <f t="shared" ref="E130:F130" si="153">SUM(E131,E136,E140,E141,E144,E151,E159,E160,E163)</f>
        <v>0</v>
      </c>
      <c r="F130" s="386">
        <f t="shared" si="153"/>
        <v>0</v>
      </c>
      <c r="G130" s="203">
        <f>SUM(G131,G136,G140,G141,G144,G151,G159,G160,G163)</f>
        <v>0</v>
      </c>
      <c r="H130" s="84">
        <f t="shared" ref="H130:I130" si="154">SUM(H131,H136,H140,H141,H144,H151,H159,H160,H163)</f>
        <v>0</v>
      </c>
      <c r="I130" s="204">
        <f t="shared" si="154"/>
        <v>0</v>
      </c>
      <c r="J130" s="84">
        <f>SUM(J131,J136,J140,J141,J144,J151,J159,J160,J163)</f>
        <v>0</v>
      </c>
      <c r="K130" s="85">
        <f t="shared" ref="K130:L130" si="155">SUM(K131,K136,K140,K141,K144,K151,K159,K160,K163)</f>
        <v>0</v>
      </c>
      <c r="L130" s="204">
        <f t="shared" si="155"/>
        <v>0</v>
      </c>
      <c r="M130" s="76">
        <f>SUM(M131,M136,M140,M141,M144,M151,M159,M160,M163)</f>
        <v>0</v>
      </c>
      <c r="N130" s="85">
        <f t="shared" ref="N130:O130" si="156">SUM(N131,N136,N140,N141,N144,N151,N159,N160,N163)</f>
        <v>0</v>
      </c>
      <c r="O130" s="204">
        <f t="shared" si="156"/>
        <v>0</v>
      </c>
      <c r="P130" s="231"/>
    </row>
    <row r="131" spans="1:16" ht="24" hidden="1" x14ac:dyDescent="0.25">
      <c r="A131" s="335">
        <v>2310</v>
      </c>
      <c r="B131" s="87" t="s">
        <v>147</v>
      </c>
      <c r="C131" s="88">
        <f t="shared" si="98"/>
        <v>0</v>
      </c>
      <c r="D131" s="233">
        <f>SUM(D132:D135)</f>
        <v>0</v>
      </c>
      <c r="E131" s="370">
        <f t="shared" ref="E131:O131" si="157">SUM(E132:E135)</f>
        <v>0</v>
      </c>
      <c r="F131" s="404">
        <f t="shared" si="157"/>
        <v>0</v>
      </c>
      <c r="G131" s="233">
        <f t="shared" si="157"/>
        <v>0</v>
      </c>
      <c r="H131" s="235">
        <f t="shared" si="157"/>
        <v>0</v>
      </c>
      <c r="I131" s="216">
        <f t="shared" si="157"/>
        <v>0</v>
      </c>
      <c r="J131" s="235">
        <f t="shared" si="157"/>
        <v>0</v>
      </c>
      <c r="K131" s="234">
        <f t="shared" si="157"/>
        <v>0</v>
      </c>
      <c r="L131" s="216">
        <f t="shared" si="157"/>
        <v>0</v>
      </c>
      <c r="M131" s="88">
        <f t="shared" si="157"/>
        <v>0</v>
      </c>
      <c r="N131" s="234">
        <f t="shared" si="157"/>
        <v>0</v>
      </c>
      <c r="O131" s="216">
        <f t="shared" si="157"/>
        <v>0</v>
      </c>
      <c r="P131" s="218"/>
    </row>
    <row r="132" spans="1:16" hidden="1" x14ac:dyDescent="0.25">
      <c r="A132" s="56">
        <v>2311</v>
      </c>
      <c r="B132" s="97" t="s">
        <v>148</v>
      </c>
      <c r="C132" s="98">
        <f t="shared" si="98"/>
        <v>0</v>
      </c>
      <c r="D132" s="219"/>
      <c r="E132" s="367"/>
      <c r="F132" s="384">
        <f t="shared" ref="F132:F135" si="158">D132+E132</f>
        <v>0</v>
      </c>
      <c r="G132" s="219"/>
      <c r="H132" s="103"/>
      <c r="I132" s="220">
        <f t="shared" ref="I132:I135" si="159">G132+H132</f>
        <v>0</v>
      </c>
      <c r="J132" s="103"/>
      <c r="K132" s="104"/>
      <c r="L132" s="220">
        <f t="shared" ref="L132:L135" si="160">J132+K132</f>
        <v>0</v>
      </c>
      <c r="M132" s="221"/>
      <c r="N132" s="104"/>
      <c r="O132" s="220">
        <f t="shared" ref="O132:O135" si="161">M132+N132</f>
        <v>0</v>
      </c>
      <c r="P132" s="222"/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/>
      <c r="E133" s="367"/>
      <c r="F133" s="384">
        <f t="shared" si="158"/>
        <v>0</v>
      </c>
      <c r="G133" s="219"/>
      <c r="H133" s="103"/>
      <c r="I133" s="220">
        <f t="shared" si="159"/>
        <v>0</v>
      </c>
      <c r="J133" s="103"/>
      <c r="K133" s="104"/>
      <c r="L133" s="220">
        <f t="shared" si="160"/>
        <v>0</v>
      </c>
      <c r="M133" s="221"/>
      <c r="N133" s="104"/>
      <c r="O133" s="220">
        <f t="shared" si="161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8"/>
        <v>0</v>
      </c>
      <c r="G134" s="219"/>
      <c r="H134" s="103"/>
      <c r="I134" s="220">
        <f t="shared" si="159"/>
        <v>0</v>
      </c>
      <c r="J134" s="103"/>
      <c r="K134" s="104"/>
      <c r="L134" s="220">
        <f t="shared" si="160"/>
        <v>0</v>
      </c>
      <c r="M134" s="221"/>
      <c r="N134" s="104"/>
      <c r="O134" s="220">
        <f t="shared" si="161"/>
        <v>0</v>
      </c>
      <c r="P134" s="222"/>
    </row>
    <row r="135" spans="1:16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8"/>
        <v>0</v>
      </c>
      <c r="G135" s="219"/>
      <c r="H135" s="103"/>
      <c r="I135" s="220">
        <f t="shared" si="159"/>
        <v>0</v>
      </c>
      <c r="J135" s="103"/>
      <c r="K135" s="104"/>
      <c r="L135" s="220">
        <f t="shared" si="160"/>
        <v>0</v>
      </c>
      <c r="M135" s="221"/>
      <c r="N135" s="104"/>
      <c r="O135" s="220">
        <f t="shared" si="161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2">SUM(E137:E139)</f>
        <v>0</v>
      </c>
      <c r="F136" s="384">
        <f t="shared" si="162"/>
        <v>0</v>
      </c>
      <c r="G136" s="224">
        <f>SUM(G137:G139)</f>
        <v>0</v>
      </c>
      <c r="H136" s="226">
        <f t="shared" ref="H136:I136" si="163">SUM(H137:H139)</f>
        <v>0</v>
      </c>
      <c r="I136" s="220">
        <f t="shared" si="163"/>
        <v>0</v>
      </c>
      <c r="J136" s="226">
        <f>SUM(J137:J139)</f>
        <v>0</v>
      </c>
      <c r="K136" s="225">
        <f t="shared" ref="K136:L136" si="164">SUM(K137:K139)</f>
        <v>0</v>
      </c>
      <c r="L136" s="220">
        <f t="shared" si="164"/>
        <v>0</v>
      </c>
      <c r="M136" s="98">
        <f>SUM(M137:M139)</f>
        <v>0</v>
      </c>
      <c r="N136" s="225">
        <f t="shared" ref="N136:O136" si="165">SUM(N137:N139)</f>
        <v>0</v>
      </c>
      <c r="O136" s="220">
        <f t="shared" si="165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6">D137+E137</f>
        <v>0</v>
      </c>
      <c r="G137" s="219"/>
      <c r="H137" s="103"/>
      <c r="I137" s="220">
        <f t="shared" ref="I137:I140" si="167">G137+H137</f>
        <v>0</v>
      </c>
      <c r="J137" s="103"/>
      <c r="K137" s="104"/>
      <c r="L137" s="220">
        <f t="shared" ref="L137:L140" si="168">J137+K137</f>
        <v>0</v>
      </c>
      <c r="M137" s="221"/>
      <c r="N137" s="104"/>
      <c r="O137" s="220">
        <f t="shared" ref="O137:O140" si="169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/>
      <c r="E138" s="367"/>
      <c r="F138" s="384">
        <f t="shared" si="166"/>
        <v>0</v>
      </c>
      <c r="G138" s="219"/>
      <c r="H138" s="103"/>
      <c r="I138" s="220">
        <f t="shared" si="167"/>
        <v>0</v>
      </c>
      <c r="J138" s="103"/>
      <c r="K138" s="104"/>
      <c r="L138" s="220">
        <f t="shared" si="168"/>
        <v>0</v>
      </c>
      <c r="M138" s="221"/>
      <c r="N138" s="104"/>
      <c r="O138" s="220">
        <f t="shared" si="169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6"/>
        <v>0</v>
      </c>
      <c r="G139" s="219"/>
      <c r="H139" s="103"/>
      <c r="I139" s="220">
        <f t="shared" si="167"/>
        <v>0</v>
      </c>
      <c r="J139" s="103"/>
      <c r="K139" s="104"/>
      <c r="L139" s="220">
        <f t="shared" si="168"/>
        <v>0</v>
      </c>
      <c r="M139" s="221"/>
      <c r="N139" s="104"/>
      <c r="O139" s="220">
        <f t="shared" si="169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6"/>
        <v>0</v>
      </c>
      <c r="G140" s="219"/>
      <c r="H140" s="103"/>
      <c r="I140" s="220">
        <f t="shared" si="167"/>
        <v>0</v>
      </c>
      <c r="J140" s="103"/>
      <c r="K140" s="104"/>
      <c r="L140" s="220">
        <f t="shared" si="168"/>
        <v>0</v>
      </c>
      <c r="M140" s="221"/>
      <c r="N140" s="104"/>
      <c r="O140" s="220">
        <f t="shared" si="169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70">SUM(E142:E143)</f>
        <v>0</v>
      </c>
      <c r="F141" s="384">
        <f t="shared" si="170"/>
        <v>0</v>
      </c>
      <c r="G141" s="224">
        <f>SUM(G142:G143)</f>
        <v>0</v>
      </c>
      <c r="H141" s="226">
        <f t="shared" ref="H141:I141" si="171">SUM(H142:H143)</f>
        <v>0</v>
      </c>
      <c r="I141" s="220">
        <f t="shared" si="171"/>
        <v>0</v>
      </c>
      <c r="J141" s="226">
        <f>SUM(J142:J143)</f>
        <v>0</v>
      </c>
      <c r="K141" s="225">
        <f t="shared" ref="K141:L141" si="172">SUM(K142:K143)</f>
        <v>0</v>
      </c>
      <c r="L141" s="220">
        <f t="shared" si="172"/>
        <v>0</v>
      </c>
      <c r="M141" s="98">
        <f>SUM(M142:M143)</f>
        <v>0</v>
      </c>
      <c r="N141" s="225">
        <f t="shared" ref="N141:O141" si="173">SUM(N142:N143)</f>
        <v>0</v>
      </c>
      <c r="O141" s="220">
        <f t="shared" si="173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4">D142+E142</f>
        <v>0</v>
      </c>
      <c r="G142" s="219"/>
      <c r="H142" s="103"/>
      <c r="I142" s="220">
        <f t="shared" ref="I142:I143" si="175">G142+H142</f>
        <v>0</v>
      </c>
      <c r="J142" s="103"/>
      <c r="K142" s="104"/>
      <c r="L142" s="220">
        <f t="shared" ref="L142:L143" si="176">J142+K142</f>
        <v>0</v>
      </c>
      <c r="M142" s="221"/>
      <c r="N142" s="104"/>
      <c r="O142" s="220">
        <f t="shared" ref="O142:O143" si="177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4"/>
        <v>0</v>
      </c>
      <c r="G143" s="219"/>
      <c r="H143" s="103"/>
      <c r="I143" s="220">
        <f t="shared" si="175"/>
        <v>0</v>
      </c>
      <c r="J143" s="103"/>
      <c r="K143" s="104"/>
      <c r="L143" s="220">
        <f t="shared" si="176"/>
        <v>0</v>
      </c>
      <c r="M143" s="221"/>
      <c r="N143" s="104"/>
      <c r="O143" s="220">
        <f t="shared" si="177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8">SUM(E145:E150)</f>
        <v>0</v>
      </c>
      <c r="F144" s="403">
        <f t="shared" si="178"/>
        <v>0</v>
      </c>
      <c r="G144" s="210">
        <f>SUM(G145:G150)</f>
        <v>0</v>
      </c>
      <c r="H144" s="212">
        <f t="shared" ref="H144:I144" si="179">SUM(H145:H150)</f>
        <v>0</v>
      </c>
      <c r="I144" s="213">
        <f t="shared" si="179"/>
        <v>0</v>
      </c>
      <c r="J144" s="212">
        <f>SUM(J145:J150)</f>
        <v>0</v>
      </c>
      <c r="K144" s="211">
        <f t="shared" ref="K144:L144" si="180">SUM(K145:K150)</f>
        <v>0</v>
      </c>
      <c r="L144" s="213">
        <f t="shared" si="180"/>
        <v>0</v>
      </c>
      <c r="M144" s="160">
        <f>SUM(M145:M150)</f>
        <v>0</v>
      </c>
      <c r="N144" s="211">
        <f t="shared" ref="N144:O144" si="181">SUM(N145:N150)</f>
        <v>0</v>
      </c>
      <c r="O144" s="213">
        <f t="shared" si="181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/>
      <c r="E145" s="366"/>
      <c r="F145" s="404">
        <f t="shared" ref="F145:F150" si="182">D145+E145</f>
        <v>0</v>
      </c>
      <c r="G145" s="215"/>
      <c r="H145" s="93"/>
      <c r="I145" s="216">
        <f t="shared" ref="I145:I150" si="183">G145+H145</f>
        <v>0</v>
      </c>
      <c r="J145" s="93"/>
      <c r="K145" s="94"/>
      <c r="L145" s="216">
        <f t="shared" ref="L145:L150" si="184">J145+K145</f>
        <v>0</v>
      </c>
      <c r="M145" s="217"/>
      <c r="N145" s="94"/>
      <c r="O145" s="216">
        <f t="shared" ref="O145:O150" si="185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/>
      <c r="E146" s="367"/>
      <c r="F146" s="384">
        <f t="shared" si="182"/>
        <v>0</v>
      </c>
      <c r="G146" s="219"/>
      <c r="H146" s="103"/>
      <c r="I146" s="220">
        <f t="shared" si="183"/>
        <v>0</v>
      </c>
      <c r="J146" s="103"/>
      <c r="K146" s="104"/>
      <c r="L146" s="220">
        <f t="shared" si="184"/>
        <v>0</v>
      </c>
      <c r="M146" s="221"/>
      <c r="N146" s="104"/>
      <c r="O146" s="220">
        <f t="shared" si="185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2"/>
        <v>0</v>
      </c>
      <c r="G147" s="219"/>
      <c r="H147" s="103"/>
      <c r="I147" s="220">
        <f t="shared" si="183"/>
        <v>0</v>
      </c>
      <c r="J147" s="103"/>
      <c r="K147" s="104"/>
      <c r="L147" s="220">
        <f t="shared" si="184"/>
        <v>0</v>
      </c>
      <c r="M147" s="221"/>
      <c r="N147" s="104"/>
      <c r="O147" s="220">
        <f t="shared" si="185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2"/>
        <v>0</v>
      </c>
      <c r="G148" s="219"/>
      <c r="H148" s="103"/>
      <c r="I148" s="220">
        <f t="shared" si="183"/>
        <v>0</v>
      </c>
      <c r="J148" s="103"/>
      <c r="K148" s="104"/>
      <c r="L148" s="220">
        <f t="shared" si="184"/>
        <v>0</v>
      </c>
      <c r="M148" s="221"/>
      <c r="N148" s="104"/>
      <c r="O148" s="220">
        <f t="shared" si="185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6">F149+I149+L149+O149</f>
        <v>0</v>
      </c>
      <c r="D149" s="219"/>
      <c r="E149" s="367"/>
      <c r="F149" s="384">
        <f t="shared" si="182"/>
        <v>0</v>
      </c>
      <c r="G149" s="219"/>
      <c r="H149" s="103"/>
      <c r="I149" s="220">
        <f t="shared" si="183"/>
        <v>0</v>
      </c>
      <c r="J149" s="103"/>
      <c r="K149" s="104"/>
      <c r="L149" s="220">
        <f t="shared" si="184"/>
        <v>0</v>
      </c>
      <c r="M149" s="221"/>
      <c r="N149" s="104"/>
      <c r="O149" s="220">
        <f t="shared" si="185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6"/>
        <v>0</v>
      </c>
      <c r="D150" s="219"/>
      <c r="E150" s="367"/>
      <c r="F150" s="384">
        <f t="shared" si="182"/>
        <v>0</v>
      </c>
      <c r="G150" s="219"/>
      <c r="H150" s="103"/>
      <c r="I150" s="220">
        <f t="shared" si="183"/>
        <v>0</v>
      </c>
      <c r="J150" s="103"/>
      <c r="K150" s="104"/>
      <c r="L150" s="220">
        <f t="shared" si="184"/>
        <v>0</v>
      </c>
      <c r="M150" s="221"/>
      <c r="N150" s="104"/>
      <c r="O150" s="220">
        <f t="shared" si="185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6"/>
        <v>0</v>
      </c>
      <c r="D151" s="224">
        <f>SUM(D152:D158)</f>
        <v>0</v>
      </c>
      <c r="E151" s="368">
        <f t="shared" ref="E151:F151" si="187">SUM(E152:E158)</f>
        <v>0</v>
      </c>
      <c r="F151" s="384">
        <f t="shared" si="187"/>
        <v>0</v>
      </c>
      <c r="G151" s="224">
        <f>SUM(G152:G158)</f>
        <v>0</v>
      </c>
      <c r="H151" s="226">
        <f t="shared" ref="H151:I151" si="188">SUM(H152:H158)</f>
        <v>0</v>
      </c>
      <c r="I151" s="220">
        <f t="shared" si="188"/>
        <v>0</v>
      </c>
      <c r="J151" s="226">
        <f>SUM(J152:J158)</f>
        <v>0</v>
      </c>
      <c r="K151" s="225">
        <f t="shared" ref="K151:L151" si="189">SUM(K152:K158)</f>
        <v>0</v>
      </c>
      <c r="L151" s="220">
        <f t="shared" si="189"/>
        <v>0</v>
      </c>
      <c r="M151" s="98">
        <f>SUM(M152:M158)</f>
        <v>0</v>
      </c>
      <c r="N151" s="225">
        <f t="shared" ref="N151:O151" si="190">SUM(N152:N158)</f>
        <v>0</v>
      </c>
      <c r="O151" s="220">
        <f t="shared" si="190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6"/>
        <v>0</v>
      </c>
      <c r="D152" s="219"/>
      <c r="E152" s="367"/>
      <c r="F152" s="384">
        <f t="shared" ref="F152:F159" si="191">D152+E152</f>
        <v>0</v>
      </c>
      <c r="G152" s="219"/>
      <c r="H152" s="103"/>
      <c r="I152" s="220">
        <f t="shared" ref="I152:I159" si="192">G152+H152</f>
        <v>0</v>
      </c>
      <c r="J152" s="103"/>
      <c r="K152" s="104"/>
      <c r="L152" s="220">
        <f t="shared" ref="L152:L159" si="193">J152+K152</f>
        <v>0</v>
      </c>
      <c r="M152" s="221"/>
      <c r="N152" s="104"/>
      <c r="O152" s="220">
        <f t="shared" ref="O152:O159" si="194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6"/>
        <v>0</v>
      </c>
      <c r="D153" s="219"/>
      <c r="E153" s="367"/>
      <c r="F153" s="384">
        <f t="shared" si="191"/>
        <v>0</v>
      </c>
      <c r="G153" s="219"/>
      <c r="H153" s="103"/>
      <c r="I153" s="220">
        <f t="shared" si="192"/>
        <v>0</v>
      </c>
      <c r="J153" s="103"/>
      <c r="K153" s="104"/>
      <c r="L153" s="220">
        <f t="shared" si="193"/>
        <v>0</v>
      </c>
      <c r="M153" s="221"/>
      <c r="N153" s="104"/>
      <c r="O153" s="220">
        <f t="shared" si="194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6"/>
        <v>0</v>
      </c>
      <c r="D154" s="219"/>
      <c r="E154" s="367"/>
      <c r="F154" s="384">
        <f t="shared" si="191"/>
        <v>0</v>
      </c>
      <c r="G154" s="219"/>
      <c r="H154" s="103"/>
      <c r="I154" s="220">
        <f t="shared" si="192"/>
        <v>0</v>
      </c>
      <c r="J154" s="103"/>
      <c r="K154" s="104"/>
      <c r="L154" s="220">
        <f t="shared" si="193"/>
        <v>0</v>
      </c>
      <c r="M154" s="221"/>
      <c r="N154" s="104"/>
      <c r="O154" s="220">
        <f t="shared" si="194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6"/>
        <v>0</v>
      </c>
      <c r="D155" s="219"/>
      <c r="E155" s="367"/>
      <c r="F155" s="384">
        <f t="shared" si="191"/>
        <v>0</v>
      </c>
      <c r="G155" s="219"/>
      <c r="H155" s="103"/>
      <c r="I155" s="220">
        <f t="shared" si="192"/>
        <v>0</v>
      </c>
      <c r="J155" s="103"/>
      <c r="K155" s="104"/>
      <c r="L155" s="220">
        <f t="shared" si="193"/>
        <v>0</v>
      </c>
      <c r="M155" s="221"/>
      <c r="N155" s="104"/>
      <c r="O155" s="220">
        <f t="shared" si="194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6"/>
        <v>0</v>
      </c>
      <c r="D156" s="219"/>
      <c r="E156" s="367"/>
      <c r="F156" s="384">
        <f t="shared" si="191"/>
        <v>0</v>
      </c>
      <c r="G156" s="219"/>
      <c r="H156" s="103"/>
      <c r="I156" s="220">
        <f t="shared" si="192"/>
        <v>0</v>
      </c>
      <c r="J156" s="103"/>
      <c r="K156" s="104"/>
      <c r="L156" s="220">
        <f t="shared" si="193"/>
        <v>0</v>
      </c>
      <c r="M156" s="221"/>
      <c r="N156" s="104"/>
      <c r="O156" s="220">
        <f t="shared" si="194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6"/>
        <v>0</v>
      </c>
      <c r="D157" s="219"/>
      <c r="E157" s="367"/>
      <c r="F157" s="384">
        <f t="shared" si="191"/>
        <v>0</v>
      </c>
      <c r="G157" s="219"/>
      <c r="H157" s="103"/>
      <c r="I157" s="220">
        <f t="shared" si="192"/>
        <v>0</v>
      </c>
      <c r="J157" s="103"/>
      <c r="K157" s="104"/>
      <c r="L157" s="220">
        <f t="shared" si="193"/>
        <v>0</v>
      </c>
      <c r="M157" s="221"/>
      <c r="N157" s="104"/>
      <c r="O157" s="220">
        <f t="shared" si="194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6"/>
        <v>0</v>
      </c>
      <c r="D158" s="219"/>
      <c r="E158" s="367"/>
      <c r="F158" s="384">
        <f t="shared" si="191"/>
        <v>0</v>
      </c>
      <c r="G158" s="219"/>
      <c r="H158" s="103"/>
      <c r="I158" s="220">
        <f t="shared" si="192"/>
        <v>0</v>
      </c>
      <c r="J158" s="103"/>
      <c r="K158" s="104"/>
      <c r="L158" s="220">
        <f t="shared" si="193"/>
        <v>0</v>
      </c>
      <c r="M158" s="221"/>
      <c r="N158" s="104"/>
      <c r="O158" s="220">
        <f t="shared" si="194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6"/>
        <v>0</v>
      </c>
      <c r="D159" s="227"/>
      <c r="E159" s="369"/>
      <c r="F159" s="403">
        <f t="shared" si="191"/>
        <v>0</v>
      </c>
      <c r="G159" s="227"/>
      <c r="H159" s="229"/>
      <c r="I159" s="213">
        <f t="shared" si="192"/>
        <v>0</v>
      </c>
      <c r="J159" s="229"/>
      <c r="K159" s="228"/>
      <c r="L159" s="213">
        <f t="shared" si="193"/>
        <v>0</v>
      </c>
      <c r="M159" s="230"/>
      <c r="N159" s="228"/>
      <c r="O159" s="213">
        <f t="shared" si="194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6"/>
        <v>0</v>
      </c>
      <c r="D160" s="210">
        <f>SUM(D161:D162)</f>
        <v>0</v>
      </c>
      <c r="E160" s="365">
        <f t="shared" ref="E160:F160" si="195">SUM(E161:E162)</f>
        <v>0</v>
      </c>
      <c r="F160" s="403">
        <f t="shared" si="195"/>
        <v>0</v>
      </c>
      <c r="G160" s="210">
        <f>SUM(G161:G162)</f>
        <v>0</v>
      </c>
      <c r="H160" s="212">
        <f t="shared" ref="H160:I160" si="196">SUM(H161:H162)</f>
        <v>0</v>
      </c>
      <c r="I160" s="213">
        <f t="shared" si="196"/>
        <v>0</v>
      </c>
      <c r="J160" s="212">
        <f>SUM(J161:J162)</f>
        <v>0</v>
      </c>
      <c r="K160" s="211">
        <f t="shared" ref="K160:L160" si="197">SUM(K161:K162)</f>
        <v>0</v>
      </c>
      <c r="L160" s="213">
        <f t="shared" si="197"/>
        <v>0</v>
      </c>
      <c r="M160" s="160">
        <f>SUM(M161:M162)</f>
        <v>0</v>
      </c>
      <c r="N160" s="211">
        <f t="shared" ref="N160:O160" si="198">SUM(N161:N162)</f>
        <v>0</v>
      </c>
      <c r="O160" s="213">
        <f t="shared" si="198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6"/>
        <v>0</v>
      </c>
      <c r="D161" s="215"/>
      <c r="E161" s="366"/>
      <c r="F161" s="404">
        <f t="shared" ref="F161:F164" si="199">D161+E161</f>
        <v>0</v>
      </c>
      <c r="G161" s="215"/>
      <c r="H161" s="93"/>
      <c r="I161" s="216">
        <f t="shared" ref="I161:I164" si="200">G161+H161</f>
        <v>0</v>
      </c>
      <c r="J161" s="93"/>
      <c r="K161" s="94"/>
      <c r="L161" s="216">
        <f t="shared" ref="L161:L164" si="201">J161+K161</f>
        <v>0</v>
      </c>
      <c r="M161" s="217"/>
      <c r="N161" s="94"/>
      <c r="O161" s="216">
        <f t="shared" ref="O161:O164" si="202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6"/>
        <v>0</v>
      </c>
      <c r="D162" s="219"/>
      <c r="E162" s="367"/>
      <c r="F162" s="384">
        <f t="shared" si="199"/>
        <v>0</v>
      </c>
      <c r="G162" s="219"/>
      <c r="H162" s="103"/>
      <c r="I162" s="220">
        <f t="shared" si="200"/>
        <v>0</v>
      </c>
      <c r="J162" s="103"/>
      <c r="K162" s="104"/>
      <c r="L162" s="220">
        <f t="shared" si="201"/>
        <v>0</v>
      </c>
      <c r="M162" s="221"/>
      <c r="N162" s="104"/>
      <c r="O162" s="220">
        <f t="shared" si="202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6"/>
        <v>0</v>
      </c>
      <c r="D163" s="227"/>
      <c r="E163" s="369"/>
      <c r="F163" s="403">
        <f t="shared" si="199"/>
        <v>0</v>
      </c>
      <c r="G163" s="227"/>
      <c r="H163" s="229"/>
      <c r="I163" s="213">
        <f t="shared" si="200"/>
        <v>0</v>
      </c>
      <c r="J163" s="229"/>
      <c r="K163" s="228"/>
      <c r="L163" s="213">
        <f t="shared" si="201"/>
        <v>0</v>
      </c>
      <c r="M163" s="230"/>
      <c r="N163" s="228"/>
      <c r="O163" s="213">
        <f t="shared" si="202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6"/>
        <v>0</v>
      </c>
      <c r="D164" s="241"/>
      <c r="E164" s="371"/>
      <c r="F164" s="386">
        <f t="shared" si="199"/>
        <v>0</v>
      </c>
      <c r="G164" s="241"/>
      <c r="H164" s="243"/>
      <c r="I164" s="204">
        <f t="shared" si="200"/>
        <v>0</v>
      </c>
      <c r="J164" s="243"/>
      <c r="K164" s="242"/>
      <c r="L164" s="204">
        <f t="shared" si="201"/>
        <v>0</v>
      </c>
      <c r="M164" s="244"/>
      <c r="N164" s="242"/>
      <c r="O164" s="204">
        <f t="shared" si="202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6"/>
        <v>0</v>
      </c>
      <c r="D165" s="203">
        <f>SUM(D166,D171)</f>
        <v>0</v>
      </c>
      <c r="E165" s="364">
        <f t="shared" ref="E165:O165" si="203">SUM(E166,E171)</f>
        <v>0</v>
      </c>
      <c r="F165" s="386">
        <f t="shared" si="203"/>
        <v>0</v>
      </c>
      <c r="G165" s="203">
        <f t="shared" si="203"/>
        <v>0</v>
      </c>
      <c r="H165" s="84">
        <f t="shared" si="203"/>
        <v>0</v>
      </c>
      <c r="I165" s="204">
        <f t="shared" si="203"/>
        <v>0</v>
      </c>
      <c r="J165" s="84">
        <f t="shared" si="203"/>
        <v>0</v>
      </c>
      <c r="K165" s="85">
        <f t="shared" si="203"/>
        <v>0</v>
      </c>
      <c r="L165" s="204">
        <f t="shared" si="203"/>
        <v>0</v>
      </c>
      <c r="M165" s="205">
        <f t="shared" si="203"/>
        <v>0</v>
      </c>
      <c r="N165" s="206">
        <f t="shared" si="203"/>
        <v>0</v>
      </c>
      <c r="O165" s="207">
        <f t="shared" si="203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6"/>
        <v>0</v>
      </c>
      <c r="D166" s="233">
        <f>SUM(D167:D170)</f>
        <v>0</v>
      </c>
      <c r="E166" s="370">
        <f t="shared" ref="E166:O166" si="204">SUM(E167:E170)</f>
        <v>0</v>
      </c>
      <c r="F166" s="404">
        <f t="shared" si="204"/>
        <v>0</v>
      </c>
      <c r="G166" s="233">
        <f t="shared" si="204"/>
        <v>0</v>
      </c>
      <c r="H166" s="235">
        <f t="shared" si="204"/>
        <v>0</v>
      </c>
      <c r="I166" s="216">
        <f t="shared" si="204"/>
        <v>0</v>
      </c>
      <c r="J166" s="235">
        <f t="shared" si="204"/>
        <v>0</v>
      </c>
      <c r="K166" s="234">
        <f t="shared" si="204"/>
        <v>0</v>
      </c>
      <c r="L166" s="216">
        <f t="shared" si="204"/>
        <v>0</v>
      </c>
      <c r="M166" s="109">
        <f t="shared" si="204"/>
        <v>0</v>
      </c>
      <c r="N166" s="245">
        <f t="shared" si="204"/>
        <v>0</v>
      </c>
      <c r="O166" s="246">
        <f t="shared" si="204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6"/>
        <v>0</v>
      </c>
      <c r="D167" s="219"/>
      <c r="E167" s="367"/>
      <c r="F167" s="384">
        <f t="shared" ref="F167:F172" si="205">D167+E167</f>
        <v>0</v>
      </c>
      <c r="G167" s="219"/>
      <c r="H167" s="103"/>
      <c r="I167" s="220">
        <f t="shared" ref="I167:I172" si="206">G167+H167</f>
        <v>0</v>
      </c>
      <c r="J167" s="103"/>
      <c r="K167" s="104"/>
      <c r="L167" s="220">
        <f t="shared" ref="L167:L172" si="207">J167+K167</f>
        <v>0</v>
      </c>
      <c r="M167" s="221"/>
      <c r="N167" s="104"/>
      <c r="O167" s="220">
        <f t="shared" ref="O167:O172" si="208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6"/>
        <v>0</v>
      </c>
      <c r="D168" s="219"/>
      <c r="E168" s="367"/>
      <c r="F168" s="384">
        <f t="shared" si="205"/>
        <v>0</v>
      </c>
      <c r="G168" s="219"/>
      <c r="H168" s="103"/>
      <c r="I168" s="220">
        <f t="shared" si="206"/>
        <v>0</v>
      </c>
      <c r="J168" s="103"/>
      <c r="K168" s="104"/>
      <c r="L168" s="220">
        <f t="shared" si="207"/>
        <v>0</v>
      </c>
      <c r="M168" s="221"/>
      <c r="N168" s="104"/>
      <c r="O168" s="220">
        <f t="shared" si="208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6"/>
        <v>0</v>
      </c>
      <c r="D169" s="219"/>
      <c r="E169" s="367"/>
      <c r="F169" s="384">
        <f t="shared" si="205"/>
        <v>0</v>
      </c>
      <c r="G169" s="219"/>
      <c r="H169" s="103"/>
      <c r="I169" s="220">
        <f t="shared" si="206"/>
        <v>0</v>
      </c>
      <c r="J169" s="103"/>
      <c r="K169" s="104"/>
      <c r="L169" s="220">
        <f t="shared" si="207"/>
        <v>0</v>
      </c>
      <c r="M169" s="221"/>
      <c r="N169" s="104"/>
      <c r="O169" s="220">
        <f t="shared" si="208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6"/>
        <v>0</v>
      </c>
      <c r="D170" s="219"/>
      <c r="E170" s="367"/>
      <c r="F170" s="384">
        <f t="shared" si="205"/>
        <v>0</v>
      </c>
      <c r="G170" s="219"/>
      <c r="H170" s="103"/>
      <c r="I170" s="220">
        <f t="shared" si="206"/>
        <v>0</v>
      </c>
      <c r="J170" s="103"/>
      <c r="K170" s="104"/>
      <c r="L170" s="220">
        <f t="shared" si="207"/>
        <v>0</v>
      </c>
      <c r="M170" s="221"/>
      <c r="N170" s="104"/>
      <c r="O170" s="220">
        <f t="shared" si="208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6"/>
        <v>0</v>
      </c>
      <c r="D171" s="219"/>
      <c r="E171" s="367"/>
      <c r="F171" s="384">
        <f t="shared" si="205"/>
        <v>0</v>
      </c>
      <c r="G171" s="219"/>
      <c r="H171" s="103"/>
      <c r="I171" s="220">
        <f t="shared" si="206"/>
        <v>0</v>
      </c>
      <c r="J171" s="103"/>
      <c r="K171" s="104"/>
      <c r="L171" s="220">
        <f t="shared" si="207"/>
        <v>0</v>
      </c>
      <c r="M171" s="221"/>
      <c r="N171" s="104"/>
      <c r="O171" s="220">
        <f t="shared" si="208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6"/>
        <v>0</v>
      </c>
      <c r="D172" s="49"/>
      <c r="E172" s="344"/>
      <c r="F172" s="383">
        <f t="shared" si="205"/>
        <v>0</v>
      </c>
      <c r="G172" s="49"/>
      <c r="H172" s="51"/>
      <c r="I172" s="52">
        <f t="shared" si="206"/>
        <v>0</v>
      </c>
      <c r="J172" s="51"/>
      <c r="K172" s="50"/>
      <c r="L172" s="52">
        <f t="shared" si="207"/>
        <v>0</v>
      </c>
      <c r="M172" s="53"/>
      <c r="N172" s="50"/>
      <c r="O172" s="52">
        <f t="shared" si="208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6"/>
        <v>0</v>
      </c>
      <c r="D173" s="197">
        <f>SUM(D174,D184)</f>
        <v>0</v>
      </c>
      <c r="E173" s="363">
        <f t="shared" ref="E173:F173" si="209">SUM(E174,E184)</f>
        <v>0</v>
      </c>
      <c r="F173" s="402">
        <f t="shared" si="209"/>
        <v>0</v>
      </c>
      <c r="G173" s="197">
        <f>SUM(G174,G184)</f>
        <v>0</v>
      </c>
      <c r="H173" s="199">
        <f t="shared" ref="H173:I173" si="210">SUM(H174,H184)</f>
        <v>0</v>
      </c>
      <c r="I173" s="200">
        <f t="shared" si="210"/>
        <v>0</v>
      </c>
      <c r="J173" s="199">
        <f>SUM(J174,J184)</f>
        <v>0</v>
      </c>
      <c r="K173" s="198">
        <f t="shared" ref="K173:L173" si="211">SUM(K174,K184)</f>
        <v>0</v>
      </c>
      <c r="L173" s="200">
        <f t="shared" si="211"/>
        <v>0</v>
      </c>
      <c r="M173" s="196">
        <f>SUM(M174,M184)</f>
        <v>0</v>
      </c>
      <c r="N173" s="198">
        <f t="shared" ref="N173:O173" si="212">SUM(N174,N184)</f>
        <v>0</v>
      </c>
      <c r="O173" s="200">
        <f t="shared" si="212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6"/>
        <v>0</v>
      </c>
      <c r="D174" s="203">
        <f>SUM(D175,D179)</f>
        <v>0</v>
      </c>
      <c r="E174" s="364">
        <f t="shared" ref="E174:O174" si="213">SUM(E175,E179)</f>
        <v>0</v>
      </c>
      <c r="F174" s="386">
        <f t="shared" si="213"/>
        <v>0</v>
      </c>
      <c r="G174" s="203">
        <f t="shared" si="213"/>
        <v>0</v>
      </c>
      <c r="H174" s="84">
        <f t="shared" si="213"/>
        <v>0</v>
      </c>
      <c r="I174" s="204">
        <f t="shared" si="213"/>
        <v>0</v>
      </c>
      <c r="J174" s="84">
        <f t="shared" si="213"/>
        <v>0</v>
      </c>
      <c r="K174" s="85">
        <f t="shared" si="213"/>
        <v>0</v>
      </c>
      <c r="L174" s="204">
        <f t="shared" si="213"/>
        <v>0</v>
      </c>
      <c r="M174" s="205">
        <f t="shared" si="213"/>
        <v>0</v>
      </c>
      <c r="N174" s="206">
        <f t="shared" si="213"/>
        <v>0</v>
      </c>
      <c r="O174" s="207">
        <f t="shared" si="213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6"/>
        <v>0</v>
      </c>
      <c r="D175" s="233">
        <f>SUM(D176:D178)</f>
        <v>0</v>
      </c>
      <c r="E175" s="370">
        <f t="shared" ref="E175:F175" si="214">SUM(E176:E178)</f>
        <v>0</v>
      </c>
      <c r="F175" s="404">
        <f t="shared" si="214"/>
        <v>0</v>
      </c>
      <c r="G175" s="233">
        <f>SUM(G176:G178)</f>
        <v>0</v>
      </c>
      <c r="H175" s="235">
        <f t="shared" ref="H175:I175" si="215">SUM(H176:H178)</f>
        <v>0</v>
      </c>
      <c r="I175" s="216">
        <f t="shared" si="215"/>
        <v>0</v>
      </c>
      <c r="J175" s="235">
        <f>SUM(J176:J178)</f>
        <v>0</v>
      </c>
      <c r="K175" s="234">
        <f t="shared" ref="K175:L175" si="216">SUM(K176:K178)</f>
        <v>0</v>
      </c>
      <c r="L175" s="216">
        <f t="shared" si="216"/>
        <v>0</v>
      </c>
      <c r="M175" s="88">
        <f>SUM(M176:M178)</f>
        <v>0</v>
      </c>
      <c r="N175" s="234">
        <f t="shared" ref="N175:O175" si="217">SUM(N176:N178)</f>
        <v>0</v>
      </c>
      <c r="O175" s="216">
        <f t="shared" si="217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6"/>
        <v>0</v>
      </c>
      <c r="D176" s="219"/>
      <c r="E176" s="367"/>
      <c r="F176" s="384">
        <f t="shared" ref="F176:F178" si="218">D176+E176</f>
        <v>0</v>
      </c>
      <c r="G176" s="219"/>
      <c r="H176" s="103"/>
      <c r="I176" s="220">
        <f t="shared" ref="I176:I178" si="219">G176+H176</f>
        <v>0</v>
      </c>
      <c r="J176" s="103"/>
      <c r="K176" s="104"/>
      <c r="L176" s="220">
        <f t="shared" ref="L176:L178" si="220">J176+K176</f>
        <v>0</v>
      </c>
      <c r="M176" s="221"/>
      <c r="N176" s="104"/>
      <c r="O176" s="220">
        <f t="shared" ref="O176:O178" si="221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6"/>
        <v>0</v>
      </c>
      <c r="D177" s="219"/>
      <c r="E177" s="367"/>
      <c r="F177" s="384">
        <f t="shared" si="218"/>
        <v>0</v>
      </c>
      <c r="G177" s="219"/>
      <c r="H177" s="103"/>
      <c r="I177" s="220">
        <f t="shared" si="219"/>
        <v>0</v>
      </c>
      <c r="J177" s="103"/>
      <c r="K177" s="104"/>
      <c r="L177" s="220">
        <f t="shared" si="220"/>
        <v>0</v>
      </c>
      <c r="M177" s="221"/>
      <c r="N177" s="104"/>
      <c r="O177" s="220">
        <f t="shared" si="221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6"/>
        <v>0</v>
      </c>
      <c r="D178" s="219"/>
      <c r="E178" s="367"/>
      <c r="F178" s="384">
        <f t="shared" si="218"/>
        <v>0</v>
      </c>
      <c r="G178" s="219"/>
      <c r="H178" s="103"/>
      <c r="I178" s="220">
        <f t="shared" si="219"/>
        <v>0</v>
      </c>
      <c r="J178" s="103"/>
      <c r="K178" s="104"/>
      <c r="L178" s="220">
        <f t="shared" si="220"/>
        <v>0</v>
      </c>
      <c r="M178" s="221"/>
      <c r="N178" s="104"/>
      <c r="O178" s="220">
        <f t="shared" si="221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6"/>
        <v>0</v>
      </c>
      <c r="D179" s="233">
        <f>SUM(D180:D183)</f>
        <v>0</v>
      </c>
      <c r="E179" s="370">
        <f t="shared" ref="E179:O179" si="222">SUM(E180:E183)</f>
        <v>0</v>
      </c>
      <c r="F179" s="404">
        <f t="shared" si="222"/>
        <v>0</v>
      </c>
      <c r="G179" s="233">
        <f t="shared" si="222"/>
        <v>0</v>
      </c>
      <c r="H179" s="235">
        <f t="shared" si="222"/>
        <v>0</v>
      </c>
      <c r="I179" s="216">
        <f t="shared" si="222"/>
        <v>0</v>
      </c>
      <c r="J179" s="235">
        <f t="shared" si="222"/>
        <v>0</v>
      </c>
      <c r="K179" s="234">
        <f t="shared" si="222"/>
        <v>0</v>
      </c>
      <c r="L179" s="216">
        <f t="shared" si="222"/>
        <v>0</v>
      </c>
      <c r="M179" s="250">
        <f t="shared" si="222"/>
        <v>0</v>
      </c>
      <c r="N179" s="251">
        <f t="shared" si="222"/>
        <v>0</v>
      </c>
      <c r="O179" s="252">
        <f t="shared" si="222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6"/>
        <v>0</v>
      </c>
      <c r="D180" s="219"/>
      <c r="E180" s="367"/>
      <c r="F180" s="384">
        <f t="shared" ref="F180:F183" si="223">D180+E180</f>
        <v>0</v>
      </c>
      <c r="G180" s="219"/>
      <c r="H180" s="103"/>
      <c r="I180" s="220">
        <f t="shared" ref="I180:I183" si="224">G180+H180</f>
        <v>0</v>
      </c>
      <c r="J180" s="103"/>
      <c r="K180" s="104"/>
      <c r="L180" s="220">
        <f t="shared" ref="L180:L183" si="225">J180+K180</f>
        <v>0</v>
      </c>
      <c r="M180" s="221"/>
      <c r="N180" s="104"/>
      <c r="O180" s="220">
        <f t="shared" ref="O180:O183" si="226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6"/>
        <v>0</v>
      </c>
      <c r="D181" s="219"/>
      <c r="E181" s="367"/>
      <c r="F181" s="384">
        <f t="shared" si="223"/>
        <v>0</v>
      </c>
      <c r="G181" s="219"/>
      <c r="H181" s="103"/>
      <c r="I181" s="220">
        <f t="shared" si="224"/>
        <v>0</v>
      </c>
      <c r="J181" s="103"/>
      <c r="K181" s="104"/>
      <c r="L181" s="220">
        <f t="shared" si="225"/>
        <v>0</v>
      </c>
      <c r="M181" s="221"/>
      <c r="N181" s="104"/>
      <c r="O181" s="220">
        <f t="shared" si="226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6"/>
        <v>0</v>
      </c>
      <c r="D182" s="219"/>
      <c r="E182" s="367"/>
      <c r="F182" s="384">
        <f t="shared" si="223"/>
        <v>0</v>
      </c>
      <c r="G182" s="219"/>
      <c r="H182" s="103"/>
      <c r="I182" s="220">
        <f t="shared" si="224"/>
        <v>0</v>
      </c>
      <c r="J182" s="103"/>
      <c r="K182" s="104"/>
      <c r="L182" s="220">
        <f t="shared" si="225"/>
        <v>0</v>
      </c>
      <c r="M182" s="221"/>
      <c r="N182" s="104"/>
      <c r="O182" s="220">
        <f t="shared" si="226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6"/>
        <v>0</v>
      </c>
      <c r="D183" s="255"/>
      <c r="E183" s="372"/>
      <c r="F183" s="405">
        <f t="shared" si="223"/>
        <v>0</v>
      </c>
      <c r="G183" s="255"/>
      <c r="H183" s="257"/>
      <c r="I183" s="252">
        <f t="shared" si="224"/>
        <v>0</v>
      </c>
      <c r="J183" s="257"/>
      <c r="K183" s="256"/>
      <c r="L183" s="252">
        <f t="shared" si="225"/>
        <v>0</v>
      </c>
      <c r="M183" s="258"/>
      <c r="N183" s="256"/>
      <c r="O183" s="252">
        <f t="shared" si="226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6"/>
        <v>0</v>
      </c>
      <c r="D184" s="260">
        <f>SUM(D185:D186)</f>
        <v>0</v>
      </c>
      <c r="E184" s="373">
        <f t="shared" ref="E184:O184" si="227">SUM(E185:E186)</f>
        <v>0</v>
      </c>
      <c r="F184" s="406">
        <f t="shared" si="227"/>
        <v>0</v>
      </c>
      <c r="G184" s="260">
        <f t="shared" si="227"/>
        <v>0</v>
      </c>
      <c r="H184" s="261">
        <f t="shared" si="227"/>
        <v>0</v>
      </c>
      <c r="I184" s="207">
        <f t="shared" si="227"/>
        <v>0</v>
      </c>
      <c r="J184" s="261">
        <f t="shared" si="227"/>
        <v>0</v>
      </c>
      <c r="K184" s="206">
        <f t="shared" si="227"/>
        <v>0</v>
      </c>
      <c r="L184" s="207">
        <f t="shared" si="227"/>
        <v>0</v>
      </c>
      <c r="M184" s="205">
        <f t="shared" si="227"/>
        <v>0</v>
      </c>
      <c r="N184" s="206">
        <f t="shared" si="227"/>
        <v>0</v>
      </c>
      <c r="O184" s="207">
        <f t="shared" si="227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6"/>
        <v>0</v>
      </c>
      <c r="D185" s="227"/>
      <c r="E185" s="369"/>
      <c r="F185" s="403">
        <f t="shared" ref="F185:F186" si="228">D185+E185</f>
        <v>0</v>
      </c>
      <c r="G185" s="227"/>
      <c r="H185" s="229"/>
      <c r="I185" s="213">
        <f t="shared" ref="I185:I186" si="229">G185+H185</f>
        <v>0</v>
      </c>
      <c r="J185" s="229"/>
      <c r="K185" s="228"/>
      <c r="L185" s="213">
        <f t="shared" ref="L185:L186" si="230">J185+K185</f>
        <v>0</v>
      </c>
      <c r="M185" s="230"/>
      <c r="N185" s="228"/>
      <c r="O185" s="213">
        <f t="shared" ref="O185:O186" si="231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6"/>
        <v>0</v>
      </c>
      <c r="D186" s="215"/>
      <c r="E186" s="366"/>
      <c r="F186" s="404">
        <f t="shared" si="228"/>
        <v>0</v>
      </c>
      <c r="G186" s="215"/>
      <c r="H186" s="93"/>
      <c r="I186" s="216">
        <f t="shared" si="229"/>
        <v>0</v>
      </c>
      <c r="J186" s="93"/>
      <c r="K186" s="94"/>
      <c r="L186" s="216">
        <f t="shared" si="230"/>
        <v>0</v>
      </c>
      <c r="M186" s="217"/>
      <c r="N186" s="94"/>
      <c r="O186" s="216">
        <f t="shared" si="231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6"/>
        <v>0</v>
      </c>
      <c r="D187" s="197">
        <f>SUM(D188,D191)</f>
        <v>0</v>
      </c>
      <c r="E187" s="363">
        <f t="shared" ref="E187:F187" si="232">SUM(E188,E191)</f>
        <v>0</v>
      </c>
      <c r="F187" s="402">
        <f t="shared" si="232"/>
        <v>0</v>
      </c>
      <c r="G187" s="197">
        <f>SUM(G188,G191)</f>
        <v>0</v>
      </c>
      <c r="H187" s="199">
        <f t="shared" ref="H187:I187" si="233">SUM(H188,H191)</f>
        <v>0</v>
      </c>
      <c r="I187" s="200">
        <f t="shared" si="233"/>
        <v>0</v>
      </c>
      <c r="J187" s="199">
        <f>SUM(J188,J191)</f>
        <v>0</v>
      </c>
      <c r="K187" s="198">
        <f t="shared" ref="K187:L187" si="234">SUM(K188,K191)</f>
        <v>0</v>
      </c>
      <c r="L187" s="200">
        <f t="shared" si="234"/>
        <v>0</v>
      </c>
      <c r="M187" s="196">
        <f>SUM(M188,M191)</f>
        <v>0</v>
      </c>
      <c r="N187" s="198">
        <f t="shared" ref="N187:O187" si="235">SUM(N188,N191)</f>
        <v>0</v>
      </c>
      <c r="O187" s="200">
        <f t="shared" si="235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6"/>
        <v>0</v>
      </c>
      <c r="D188" s="203">
        <f>SUM(D189,D190)</f>
        <v>0</v>
      </c>
      <c r="E188" s="364">
        <f t="shared" ref="E188:F188" si="236">SUM(E189,E190)</f>
        <v>0</v>
      </c>
      <c r="F188" s="386">
        <f t="shared" si="236"/>
        <v>0</v>
      </c>
      <c r="G188" s="203">
        <f>SUM(G189,G190)</f>
        <v>0</v>
      </c>
      <c r="H188" s="84">
        <f t="shared" ref="H188:I188" si="237">SUM(H189,H190)</f>
        <v>0</v>
      </c>
      <c r="I188" s="204">
        <f t="shared" si="237"/>
        <v>0</v>
      </c>
      <c r="J188" s="84">
        <f>SUM(J189,J190)</f>
        <v>0</v>
      </c>
      <c r="K188" s="85">
        <f t="shared" ref="K188:L188" si="238">SUM(K189,K190)</f>
        <v>0</v>
      </c>
      <c r="L188" s="204">
        <f t="shared" si="238"/>
        <v>0</v>
      </c>
      <c r="M188" s="76">
        <f>SUM(M189,M190)</f>
        <v>0</v>
      </c>
      <c r="N188" s="85">
        <f t="shared" ref="N188:O188" si="239">SUM(N189,N190)</f>
        <v>0</v>
      </c>
      <c r="O188" s="204">
        <f t="shared" si="239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6"/>
        <v>0</v>
      </c>
      <c r="D189" s="215"/>
      <c r="E189" s="366"/>
      <c r="F189" s="404">
        <f t="shared" ref="F189:F190" si="240">D189+E189</f>
        <v>0</v>
      </c>
      <c r="G189" s="215"/>
      <c r="H189" s="93"/>
      <c r="I189" s="216">
        <f t="shared" ref="I189:I190" si="241">G189+H189</f>
        <v>0</v>
      </c>
      <c r="J189" s="93"/>
      <c r="K189" s="94"/>
      <c r="L189" s="216">
        <f t="shared" ref="L189:L190" si="242">J189+K189</f>
        <v>0</v>
      </c>
      <c r="M189" s="217"/>
      <c r="N189" s="94"/>
      <c r="O189" s="216">
        <f t="shared" ref="O189:O190" si="243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6"/>
        <v>0</v>
      </c>
      <c r="D190" s="219"/>
      <c r="E190" s="367"/>
      <c r="F190" s="384">
        <f t="shared" si="240"/>
        <v>0</v>
      </c>
      <c r="G190" s="219"/>
      <c r="H190" s="103"/>
      <c r="I190" s="220">
        <f t="shared" si="241"/>
        <v>0</v>
      </c>
      <c r="J190" s="103"/>
      <c r="K190" s="104"/>
      <c r="L190" s="220">
        <f t="shared" si="242"/>
        <v>0</v>
      </c>
      <c r="M190" s="221"/>
      <c r="N190" s="104"/>
      <c r="O190" s="220">
        <f t="shared" si="243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6"/>
        <v>0</v>
      </c>
      <c r="D191" s="203">
        <f>SUM(D192)</f>
        <v>0</v>
      </c>
      <c r="E191" s="364">
        <f t="shared" ref="E191:F191" si="244">SUM(E192)</f>
        <v>0</v>
      </c>
      <c r="F191" s="386">
        <f t="shared" si="244"/>
        <v>0</v>
      </c>
      <c r="G191" s="203">
        <f>SUM(G192)</f>
        <v>0</v>
      </c>
      <c r="H191" s="84">
        <f t="shared" ref="H191:I191" si="245">SUM(H192)</f>
        <v>0</v>
      </c>
      <c r="I191" s="204">
        <f t="shared" si="245"/>
        <v>0</v>
      </c>
      <c r="J191" s="84">
        <f>SUM(J192)</f>
        <v>0</v>
      </c>
      <c r="K191" s="85">
        <f t="shared" ref="K191:L191" si="246">SUM(K192)</f>
        <v>0</v>
      </c>
      <c r="L191" s="204">
        <f t="shared" si="246"/>
        <v>0</v>
      </c>
      <c r="M191" s="76">
        <f>SUM(M192)</f>
        <v>0</v>
      </c>
      <c r="N191" s="85">
        <f t="shared" ref="N191:O191" si="247">SUM(N192)</f>
        <v>0</v>
      </c>
      <c r="O191" s="204">
        <f t="shared" si="247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6"/>
        <v>0</v>
      </c>
      <c r="D192" s="233">
        <f>SUM(D193:D193)</f>
        <v>0</v>
      </c>
      <c r="E192" s="370">
        <f t="shared" ref="E192:F192" si="248">SUM(E193:E193)</f>
        <v>0</v>
      </c>
      <c r="F192" s="404">
        <f t="shared" si="248"/>
        <v>0</v>
      </c>
      <c r="G192" s="233">
        <f>SUM(G193:G193)</f>
        <v>0</v>
      </c>
      <c r="H192" s="235">
        <f t="shared" ref="H192:I192" si="249">SUM(H193:H193)</f>
        <v>0</v>
      </c>
      <c r="I192" s="216">
        <f t="shared" si="249"/>
        <v>0</v>
      </c>
      <c r="J192" s="235">
        <f>SUM(J193:J193)</f>
        <v>0</v>
      </c>
      <c r="K192" s="234">
        <f t="shared" ref="K192:L192" si="250">SUM(K193:K193)</f>
        <v>0</v>
      </c>
      <c r="L192" s="216">
        <f t="shared" si="250"/>
        <v>0</v>
      </c>
      <c r="M192" s="88">
        <f>SUM(M193:M193)</f>
        <v>0</v>
      </c>
      <c r="N192" s="234">
        <f t="shared" ref="N192:O192" si="251">SUM(N193:N193)</f>
        <v>0</v>
      </c>
      <c r="O192" s="216">
        <f t="shared" si="251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6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hidden="1" x14ac:dyDescent="0.25">
      <c r="A194" s="264"/>
      <c r="B194" s="21" t="s">
        <v>210</v>
      </c>
      <c r="C194" s="189">
        <f t="shared" si="186"/>
        <v>0</v>
      </c>
      <c r="D194" s="190">
        <f>SUM(D195,D230,D269)</f>
        <v>0</v>
      </c>
      <c r="E194" s="362">
        <f t="shared" ref="E194:F194" si="252">SUM(E195,E230,E269)</f>
        <v>0</v>
      </c>
      <c r="F194" s="401">
        <f t="shared" si="252"/>
        <v>0</v>
      </c>
      <c r="G194" s="190">
        <f>SUM(G195,G230,G269)</f>
        <v>0</v>
      </c>
      <c r="H194" s="192">
        <f t="shared" ref="H194:I194" si="253">SUM(H195,H230,H269)</f>
        <v>0</v>
      </c>
      <c r="I194" s="193">
        <f t="shared" si="253"/>
        <v>0</v>
      </c>
      <c r="J194" s="192">
        <f>SUM(J195,J230,J269)</f>
        <v>0</v>
      </c>
      <c r="K194" s="191">
        <f t="shared" ref="K194:L194" si="254">SUM(K195,K230,K269)</f>
        <v>0</v>
      </c>
      <c r="L194" s="193">
        <f t="shared" si="254"/>
        <v>0</v>
      </c>
      <c r="M194" s="265">
        <f>SUM(M195,M230,M269)</f>
        <v>0</v>
      </c>
      <c r="N194" s="266">
        <f t="shared" ref="N194:O194" si="255">SUM(N195,N230,N269)</f>
        <v>0</v>
      </c>
      <c r="O194" s="267">
        <f t="shared" si="255"/>
        <v>0</v>
      </c>
      <c r="P194" s="268"/>
    </row>
    <row r="195" spans="1:16" hidden="1" x14ac:dyDescent="0.25">
      <c r="A195" s="195">
        <v>5000</v>
      </c>
      <c r="B195" s="195" t="s">
        <v>211</v>
      </c>
      <c r="C195" s="196">
        <f t="shared" si="186"/>
        <v>0</v>
      </c>
      <c r="D195" s="197">
        <f>D196+D204</f>
        <v>0</v>
      </c>
      <c r="E195" s="363">
        <f t="shared" ref="E195:F195" si="256">E196+E204</f>
        <v>0</v>
      </c>
      <c r="F195" s="402">
        <f t="shared" si="256"/>
        <v>0</v>
      </c>
      <c r="G195" s="197">
        <f>G196+G204</f>
        <v>0</v>
      </c>
      <c r="H195" s="199">
        <f t="shared" ref="H195:I195" si="257">H196+H204</f>
        <v>0</v>
      </c>
      <c r="I195" s="200">
        <f t="shared" si="257"/>
        <v>0</v>
      </c>
      <c r="J195" s="199">
        <f>J196+J204</f>
        <v>0</v>
      </c>
      <c r="K195" s="198">
        <f t="shared" ref="K195:L195" si="258">K196+K204</f>
        <v>0</v>
      </c>
      <c r="L195" s="200">
        <f t="shared" si="258"/>
        <v>0</v>
      </c>
      <c r="M195" s="196">
        <f>M196+M204</f>
        <v>0</v>
      </c>
      <c r="N195" s="198">
        <f t="shared" ref="N195:O195" si="259">N196+N204</f>
        <v>0</v>
      </c>
      <c r="O195" s="200">
        <f t="shared" si="259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6"/>
        <v>0</v>
      </c>
      <c r="D196" s="203">
        <f>D197+D198+D201+D202+D203</f>
        <v>0</v>
      </c>
      <c r="E196" s="364">
        <f t="shared" ref="E196:F196" si="260">E197+E198+E201+E202+E203</f>
        <v>0</v>
      </c>
      <c r="F196" s="386">
        <f t="shared" si="260"/>
        <v>0</v>
      </c>
      <c r="G196" s="203">
        <f>G197+G198+G201+G202+G203</f>
        <v>0</v>
      </c>
      <c r="H196" s="84">
        <f t="shared" ref="H196:I196" si="261">H197+H198+H201+H202+H203</f>
        <v>0</v>
      </c>
      <c r="I196" s="204">
        <f t="shared" si="261"/>
        <v>0</v>
      </c>
      <c r="J196" s="84">
        <f>J197+J198+J201+J202+J203</f>
        <v>0</v>
      </c>
      <c r="K196" s="85">
        <f t="shared" ref="K196:L196" si="262">K197+K198+K201+K202+K203</f>
        <v>0</v>
      </c>
      <c r="L196" s="204">
        <f t="shared" si="262"/>
        <v>0</v>
      </c>
      <c r="M196" s="76">
        <f>M197+M198+M201+M202+M203</f>
        <v>0</v>
      </c>
      <c r="N196" s="85">
        <f t="shared" ref="N196:O196" si="263">N197+N198+N201+N202+N203</f>
        <v>0</v>
      </c>
      <c r="O196" s="204">
        <f t="shared" si="263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6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6"/>
        <v>0</v>
      </c>
      <c r="D198" s="224">
        <f>D199+D200</f>
        <v>0</v>
      </c>
      <c r="E198" s="368">
        <f t="shared" ref="E198:F198" si="264">E199+E200</f>
        <v>0</v>
      </c>
      <c r="F198" s="384">
        <f t="shared" si="264"/>
        <v>0</v>
      </c>
      <c r="G198" s="224">
        <f>G199+G200</f>
        <v>0</v>
      </c>
      <c r="H198" s="226">
        <f t="shared" ref="H198:I198" si="265">H199+H200</f>
        <v>0</v>
      </c>
      <c r="I198" s="220">
        <f t="shared" si="265"/>
        <v>0</v>
      </c>
      <c r="J198" s="226">
        <f>J199+J200</f>
        <v>0</v>
      </c>
      <c r="K198" s="225">
        <f t="shared" ref="K198:L198" si="266">K199+K200</f>
        <v>0</v>
      </c>
      <c r="L198" s="220">
        <f t="shared" si="266"/>
        <v>0</v>
      </c>
      <c r="M198" s="98">
        <f>M199+M200</f>
        <v>0</v>
      </c>
      <c r="N198" s="225">
        <f t="shared" ref="N198:O198" si="267">N199+N200</f>
        <v>0</v>
      </c>
      <c r="O198" s="220">
        <f t="shared" si="267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6"/>
        <v>0</v>
      </c>
      <c r="D199" s="219"/>
      <c r="E199" s="367"/>
      <c r="F199" s="384">
        <f t="shared" ref="F199:F203" si="268">D199+E199</f>
        <v>0</v>
      </c>
      <c r="G199" s="219"/>
      <c r="H199" s="103"/>
      <c r="I199" s="220">
        <f t="shared" ref="I199:I203" si="269">G199+H199</f>
        <v>0</v>
      </c>
      <c r="J199" s="103"/>
      <c r="K199" s="104"/>
      <c r="L199" s="220">
        <f t="shared" ref="L199:L203" si="270">J199+K199</f>
        <v>0</v>
      </c>
      <c r="M199" s="221"/>
      <c r="N199" s="104"/>
      <c r="O199" s="220">
        <f t="shared" ref="O199:O203" si="271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6"/>
        <v>0</v>
      </c>
      <c r="D200" s="219"/>
      <c r="E200" s="367"/>
      <c r="F200" s="384">
        <f t="shared" si="268"/>
        <v>0</v>
      </c>
      <c r="G200" s="219"/>
      <c r="H200" s="103"/>
      <c r="I200" s="220">
        <f t="shared" si="269"/>
        <v>0</v>
      </c>
      <c r="J200" s="103"/>
      <c r="K200" s="104"/>
      <c r="L200" s="220">
        <f t="shared" si="270"/>
        <v>0</v>
      </c>
      <c r="M200" s="221"/>
      <c r="N200" s="104"/>
      <c r="O200" s="220">
        <f t="shared" si="271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6"/>
        <v>0</v>
      </c>
      <c r="D201" s="219"/>
      <c r="E201" s="367"/>
      <c r="F201" s="384">
        <f t="shared" si="268"/>
        <v>0</v>
      </c>
      <c r="G201" s="219"/>
      <c r="H201" s="103"/>
      <c r="I201" s="220">
        <f t="shared" si="269"/>
        <v>0</v>
      </c>
      <c r="J201" s="103"/>
      <c r="K201" s="104"/>
      <c r="L201" s="220">
        <f t="shared" si="270"/>
        <v>0</v>
      </c>
      <c r="M201" s="221"/>
      <c r="N201" s="104"/>
      <c r="O201" s="220">
        <f t="shared" si="271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6"/>
        <v>0</v>
      </c>
      <c r="D202" s="219"/>
      <c r="E202" s="367"/>
      <c r="F202" s="384">
        <f t="shared" si="268"/>
        <v>0</v>
      </c>
      <c r="G202" s="219"/>
      <c r="H202" s="103"/>
      <c r="I202" s="220">
        <f t="shared" si="269"/>
        <v>0</v>
      </c>
      <c r="J202" s="103"/>
      <c r="K202" s="104"/>
      <c r="L202" s="220">
        <f t="shared" si="270"/>
        <v>0</v>
      </c>
      <c r="M202" s="221"/>
      <c r="N202" s="104"/>
      <c r="O202" s="220">
        <f t="shared" si="271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6"/>
        <v>0</v>
      </c>
      <c r="D203" s="219"/>
      <c r="E203" s="367"/>
      <c r="F203" s="384">
        <f t="shared" si="268"/>
        <v>0</v>
      </c>
      <c r="G203" s="219"/>
      <c r="H203" s="103"/>
      <c r="I203" s="220">
        <f t="shared" si="269"/>
        <v>0</v>
      </c>
      <c r="J203" s="103"/>
      <c r="K203" s="104"/>
      <c r="L203" s="220">
        <f t="shared" si="270"/>
        <v>0</v>
      </c>
      <c r="M203" s="221"/>
      <c r="N203" s="104"/>
      <c r="O203" s="220">
        <f t="shared" si="271"/>
        <v>0</v>
      </c>
      <c r="P203" s="222"/>
    </row>
    <row r="204" spans="1:16" hidden="1" x14ac:dyDescent="0.25">
      <c r="A204" s="75">
        <v>5200</v>
      </c>
      <c r="B204" s="202" t="s">
        <v>220</v>
      </c>
      <c r="C204" s="76">
        <f t="shared" si="186"/>
        <v>0</v>
      </c>
      <c r="D204" s="203">
        <f>D205+D215+D216+D225+D226+D227+D229</f>
        <v>0</v>
      </c>
      <c r="E204" s="364">
        <f t="shared" ref="E204:F204" si="272">E205+E215+E216+E225+E226+E227+E229</f>
        <v>0</v>
      </c>
      <c r="F204" s="386">
        <f t="shared" si="272"/>
        <v>0</v>
      </c>
      <c r="G204" s="203">
        <f>G205+G215+G216+G225+G226+G227+G229</f>
        <v>0</v>
      </c>
      <c r="H204" s="84">
        <f t="shared" ref="H204:I204" si="273">H205+H215+H216+H225+H226+H227+H229</f>
        <v>0</v>
      </c>
      <c r="I204" s="204">
        <f t="shared" si="273"/>
        <v>0</v>
      </c>
      <c r="J204" s="84">
        <f>J205+J215+J216+J225+J226+J227+J229</f>
        <v>0</v>
      </c>
      <c r="K204" s="85">
        <f t="shared" ref="K204:L204" si="274">K205+K215+K216+K225+K226+K227+K229</f>
        <v>0</v>
      </c>
      <c r="L204" s="204">
        <f t="shared" si="274"/>
        <v>0</v>
      </c>
      <c r="M204" s="76">
        <f>M205+M215+M216+M225+M226+M227+M229</f>
        <v>0</v>
      </c>
      <c r="N204" s="85">
        <f t="shared" ref="N204:O204" si="275">N205+N215+N216+N225+N226+N227+N229</f>
        <v>0</v>
      </c>
      <c r="O204" s="204">
        <f t="shared" si="275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6"/>
        <v>0</v>
      </c>
      <c r="D205" s="210">
        <f>SUM(D206:D214)</f>
        <v>0</v>
      </c>
      <c r="E205" s="365">
        <f t="shared" ref="E205:F205" si="276">SUM(E206:E214)</f>
        <v>0</v>
      </c>
      <c r="F205" s="403">
        <f t="shared" si="276"/>
        <v>0</v>
      </c>
      <c r="G205" s="210">
        <f>SUM(G206:G214)</f>
        <v>0</v>
      </c>
      <c r="H205" s="212">
        <f t="shared" ref="H205:I205" si="277">SUM(H206:H214)</f>
        <v>0</v>
      </c>
      <c r="I205" s="213">
        <f t="shared" si="277"/>
        <v>0</v>
      </c>
      <c r="J205" s="212">
        <f>SUM(J206:J214)</f>
        <v>0</v>
      </c>
      <c r="K205" s="211">
        <f t="shared" ref="K205:L205" si="278">SUM(K206:K214)</f>
        <v>0</v>
      </c>
      <c r="L205" s="213">
        <f t="shared" si="278"/>
        <v>0</v>
      </c>
      <c r="M205" s="160">
        <f>SUM(M206:M214)</f>
        <v>0</v>
      </c>
      <c r="N205" s="211">
        <f t="shared" ref="N205:O205" si="279">SUM(N206:N214)</f>
        <v>0</v>
      </c>
      <c r="O205" s="213">
        <f t="shared" si="279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6"/>
        <v>0</v>
      </c>
      <c r="D206" s="215"/>
      <c r="E206" s="366"/>
      <c r="F206" s="404">
        <f t="shared" ref="F206:F215" si="280">D206+E206</f>
        <v>0</v>
      </c>
      <c r="G206" s="215"/>
      <c r="H206" s="93"/>
      <c r="I206" s="216">
        <f t="shared" ref="I206:I215" si="281">G206+H206</f>
        <v>0</v>
      </c>
      <c r="J206" s="93"/>
      <c r="K206" s="94"/>
      <c r="L206" s="216">
        <f t="shared" ref="L206:L215" si="282">J206+K206</f>
        <v>0</v>
      </c>
      <c r="M206" s="217"/>
      <c r="N206" s="94"/>
      <c r="O206" s="216">
        <f t="shared" ref="O206:O215" si="283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6"/>
        <v>0</v>
      </c>
      <c r="D207" s="219"/>
      <c r="E207" s="367"/>
      <c r="F207" s="384">
        <f t="shared" si="280"/>
        <v>0</v>
      </c>
      <c r="G207" s="219"/>
      <c r="H207" s="103"/>
      <c r="I207" s="220">
        <f t="shared" si="281"/>
        <v>0</v>
      </c>
      <c r="J207" s="103"/>
      <c r="K207" s="104"/>
      <c r="L207" s="220">
        <f t="shared" si="282"/>
        <v>0</v>
      </c>
      <c r="M207" s="221"/>
      <c r="N207" s="104"/>
      <c r="O207" s="220">
        <f t="shared" si="283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6"/>
        <v>0</v>
      </c>
      <c r="D208" s="219"/>
      <c r="E208" s="367"/>
      <c r="F208" s="384">
        <f t="shared" si="280"/>
        <v>0</v>
      </c>
      <c r="G208" s="219"/>
      <c r="H208" s="103"/>
      <c r="I208" s="220">
        <f t="shared" si="281"/>
        <v>0</v>
      </c>
      <c r="J208" s="103"/>
      <c r="K208" s="104"/>
      <c r="L208" s="220">
        <f t="shared" si="282"/>
        <v>0</v>
      </c>
      <c r="M208" s="221"/>
      <c r="N208" s="104"/>
      <c r="O208" s="220">
        <f t="shared" si="283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6"/>
        <v>0</v>
      </c>
      <c r="D209" s="219"/>
      <c r="E209" s="367"/>
      <c r="F209" s="384">
        <f t="shared" si="280"/>
        <v>0</v>
      </c>
      <c r="G209" s="219"/>
      <c r="H209" s="103"/>
      <c r="I209" s="220">
        <f t="shared" si="281"/>
        <v>0</v>
      </c>
      <c r="J209" s="103"/>
      <c r="K209" s="104"/>
      <c r="L209" s="220">
        <f t="shared" si="282"/>
        <v>0</v>
      </c>
      <c r="M209" s="221"/>
      <c r="N209" s="104"/>
      <c r="O209" s="220">
        <f t="shared" si="283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6"/>
        <v>0</v>
      </c>
      <c r="D210" s="219"/>
      <c r="E210" s="367"/>
      <c r="F210" s="384">
        <f t="shared" si="280"/>
        <v>0</v>
      </c>
      <c r="G210" s="219"/>
      <c r="H210" s="103"/>
      <c r="I210" s="220">
        <f t="shared" si="281"/>
        <v>0</v>
      </c>
      <c r="J210" s="103"/>
      <c r="K210" s="104"/>
      <c r="L210" s="220">
        <f t="shared" si="282"/>
        <v>0</v>
      </c>
      <c r="M210" s="221"/>
      <c r="N210" s="104"/>
      <c r="O210" s="220">
        <f t="shared" si="283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6"/>
        <v>0</v>
      </c>
      <c r="D211" s="219"/>
      <c r="E211" s="367"/>
      <c r="F211" s="384">
        <f t="shared" si="280"/>
        <v>0</v>
      </c>
      <c r="G211" s="219"/>
      <c r="H211" s="103"/>
      <c r="I211" s="220">
        <f t="shared" si="281"/>
        <v>0</v>
      </c>
      <c r="J211" s="103"/>
      <c r="K211" s="104"/>
      <c r="L211" s="220">
        <f t="shared" si="282"/>
        <v>0</v>
      </c>
      <c r="M211" s="221"/>
      <c r="N211" s="104"/>
      <c r="O211" s="220">
        <f t="shared" si="283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6"/>
        <v>0</v>
      </c>
      <c r="D212" s="219"/>
      <c r="E212" s="367"/>
      <c r="F212" s="384">
        <f t="shared" si="280"/>
        <v>0</v>
      </c>
      <c r="G212" s="219"/>
      <c r="H212" s="103"/>
      <c r="I212" s="220">
        <f t="shared" si="281"/>
        <v>0</v>
      </c>
      <c r="J212" s="103"/>
      <c r="K212" s="104"/>
      <c r="L212" s="220">
        <f t="shared" si="282"/>
        <v>0</v>
      </c>
      <c r="M212" s="221"/>
      <c r="N212" s="104"/>
      <c r="O212" s="220">
        <f t="shared" si="283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4">F213+I213+L213+O213</f>
        <v>0</v>
      </c>
      <c r="D213" s="219"/>
      <c r="E213" s="367"/>
      <c r="F213" s="384">
        <f t="shared" si="280"/>
        <v>0</v>
      </c>
      <c r="G213" s="219"/>
      <c r="H213" s="103"/>
      <c r="I213" s="220">
        <f t="shared" si="281"/>
        <v>0</v>
      </c>
      <c r="J213" s="103"/>
      <c r="K213" s="104"/>
      <c r="L213" s="220">
        <f t="shared" si="282"/>
        <v>0</v>
      </c>
      <c r="M213" s="221"/>
      <c r="N213" s="104"/>
      <c r="O213" s="220">
        <f t="shared" si="283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4"/>
        <v>0</v>
      </c>
      <c r="D214" s="219"/>
      <c r="E214" s="367"/>
      <c r="F214" s="384">
        <f t="shared" si="280"/>
        <v>0</v>
      </c>
      <c r="G214" s="219"/>
      <c r="H214" s="103"/>
      <c r="I214" s="220">
        <f t="shared" si="281"/>
        <v>0</v>
      </c>
      <c r="J214" s="103"/>
      <c r="K214" s="104"/>
      <c r="L214" s="220">
        <f t="shared" si="282"/>
        <v>0</v>
      </c>
      <c r="M214" s="221"/>
      <c r="N214" s="104"/>
      <c r="O214" s="220">
        <f t="shared" si="283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4"/>
        <v>0</v>
      </c>
      <c r="D215" s="219"/>
      <c r="E215" s="367"/>
      <c r="F215" s="384">
        <f t="shared" si="280"/>
        <v>0</v>
      </c>
      <c r="G215" s="219"/>
      <c r="H215" s="103"/>
      <c r="I215" s="220">
        <f t="shared" si="281"/>
        <v>0</v>
      </c>
      <c r="J215" s="103"/>
      <c r="K215" s="104"/>
      <c r="L215" s="220">
        <f t="shared" si="282"/>
        <v>0</v>
      </c>
      <c r="M215" s="221"/>
      <c r="N215" s="104"/>
      <c r="O215" s="220">
        <f t="shared" si="283"/>
        <v>0</v>
      </c>
      <c r="P215" s="222"/>
    </row>
    <row r="216" spans="1:16" hidden="1" x14ac:dyDescent="0.25">
      <c r="A216" s="223">
        <v>5230</v>
      </c>
      <c r="B216" s="97" t="s">
        <v>232</v>
      </c>
      <c r="C216" s="98">
        <f t="shared" si="284"/>
        <v>0</v>
      </c>
      <c r="D216" s="224">
        <f>SUM(D217:D224)</f>
        <v>0</v>
      </c>
      <c r="E216" s="368">
        <f t="shared" ref="E216:F216" si="285">SUM(E217:E224)</f>
        <v>0</v>
      </c>
      <c r="F216" s="384">
        <f t="shared" si="285"/>
        <v>0</v>
      </c>
      <c r="G216" s="224">
        <f>SUM(G217:G224)</f>
        <v>0</v>
      </c>
      <c r="H216" s="226">
        <f t="shared" ref="H216:I216" si="286">SUM(H217:H224)</f>
        <v>0</v>
      </c>
      <c r="I216" s="220">
        <f t="shared" si="286"/>
        <v>0</v>
      </c>
      <c r="J216" s="226">
        <f>SUM(J217:J224)</f>
        <v>0</v>
      </c>
      <c r="K216" s="225">
        <f t="shared" ref="K216:L216" si="287">SUM(K217:K224)</f>
        <v>0</v>
      </c>
      <c r="L216" s="220">
        <f t="shared" si="287"/>
        <v>0</v>
      </c>
      <c r="M216" s="98">
        <f>SUM(M217:M224)</f>
        <v>0</v>
      </c>
      <c r="N216" s="225">
        <f t="shared" ref="N216:O216" si="288">SUM(N217:N224)</f>
        <v>0</v>
      </c>
      <c r="O216" s="220">
        <f t="shared" si="288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4"/>
        <v>0</v>
      </c>
      <c r="D217" s="219"/>
      <c r="E217" s="367"/>
      <c r="F217" s="384">
        <f t="shared" ref="F217:F226" si="289">D217+E217</f>
        <v>0</v>
      </c>
      <c r="G217" s="219"/>
      <c r="H217" s="103"/>
      <c r="I217" s="220">
        <f t="shared" ref="I217:I226" si="290">G217+H217</f>
        <v>0</v>
      </c>
      <c r="J217" s="103"/>
      <c r="K217" s="104"/>
      <c r="L217" s="220">
        <f t="shared" ref="L217:L226" si="291">J217+K217</f>
        <v>0</v>
      </c>
      <c r="M217" s="221"/>
      <c r="N217" s="104"/>
      <c r="O217" s="220">
        <f t="shared" ref="O217:O226" si="292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4"/>
        <v>0</v>
      </c>
      <c r="D218" s="219"/>
      <c r="E218" s="367"/>
      <c r="F218" s="384">
        <f t="shared" si="289"/>
        <v>0</v>
      </c>
      <c r="G218" s="219"/>
      <c r="H218" s="103"/>
      <c r="I218" s="220">
        <f t="shared" si="290"/>
        <v>0</v>
      </c>
      <c r="J218" s="103"/>
      <c r="K218" s="104"/>
      <c r="L218" s="220">
        <f t="shared" si="291"/>
        <v>0</v>
      </c>
      <c r="M218" s="221"/>
      <c r="N218" s="104"/>
      <c r="O218" s="220">
        <f t="shared" si="292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4"/>
        <v>0</v>
      </c>
      <c r="D219" s="219"/>
      <c r="E219" s="367"/>
      <c r="F219" s="384">
        <f t="shared" si="289"/>
        <v>0</v>
      </c>
      <c r="G219" s="219"/>
      <c r="H219" s="103"/>
      <c r="I219" s="220">
        <f t="shared" si="290"/>
        <v>0</v>
      </c>
      <c r="J219" s="103"/>
      <c r="K219" s="104"/>
      <c r="L219" s="220">
        <f t="shared" si="291"/>
        <v>0</v>
      </c>
      <c r="M219" s="221"/>
      <c r="N219" s="104"/>
      <c r="O219" s="220">
        <f t="shared" si="292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4"/>
        <v>0</v>
      </c>
      <c r="D220" s="219"/>
      <c r="E220" s="367"/>
      <c r="F220" s="384">
        <f t="shared" si="289"/>
        <v>0</v>
      </c>
      <c r="G220" s="219"/>
      <c r="H220" s="103"/>
      <c r="I220" s="220">
        <f t="shared" si="290"/>
        <v>0</v>
      </c>
      <c r="J220" s="103"/>
      <c r="K220" s="104"/>
      <c r="L220" s="220">
        <f t="shared" si="291"/>
        <v>0</v>
      </c>
      <c r="M220" s="221"/>
      <c r="N220" s="104"/>
      <c r="O220" s="220">
        <f t="shared" si="292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4"/>
        <v>0</v>
      </c>
      <c r="D221" s="219"/>
      <c r="E221" s="367"/>
      <c r="F221" s="384">
        <f t="shared" si="289"/>
        <v>0</v>
      </c>
      <c r="G221" s="219"/>
      <c r="H221" s="103"/>
      <c r="I221" s="220">
        <f t="shared" si="290"/>
        <v>0</v>
      </c>
      <c r="J221" s="103"/>
      <c r="K221" s="104"/>
      <c r="L221" s="220">
        <f t="shared" si="291"/>
        <v>0</v>
      </c>
      <c r="M221" s="221"/>
      <c r="N221" s="104"/>
      <c r="O221" s="220">
        <f t="shared" si="292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4"/>
        <v>0</v>
      </c>
      <c r="D222" s="219"/>
      <c r="E222" s="367"/>
      <c r="F222" s="384">
        <f t="shared" si="289"/>
        <v>0</v>
      </c>
      <c r="G222" s="219"/>
      <c r="H222" s="103"/>
      <c r="I222" s="220">
        <f t="shared" si="290"/>
        <v>0</v>
      </c>
      <c r="J222" s="103"/>
      <c r="K222" s="104"/>
      <c r="L222" s="220">
        <f t="shared" si="291"/>
        <v>0</v>
      </c>
      <c r="M222" s="221"/>
      <c r="N222" s="104"/>
      <c r="O222" s="220">
        <f t="shared" si="292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4"/>
        <v>0</v>
      </c>
      <c r="D223" s="219"/>
      <c r="E223" s="367"/>
      <c r="F223" s="384">
        <f t="shared" si="289"/>
        <v>0</v>
      </c>
      <c r="G223" s="219"/>
      <c r="H223" s="103"/>
      <c r="I223" s="220">
        <f t="shared" si="290"/>
        <v>0</v>
      </c>
      <c r="J223" s="103"/>
      <c r="K223" s="104"/>
      <c r="L223" s="220">
        <f t="shared" si="291"/>
        <v>0</v>
      </c>
      <c r="M223" s="221"/>
      <c r="N223" s="104"/>
      <c r="O223" s="220">
        <f t="shared" si="292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4"/>
        <v>0</v>
      </c>
      <c r="D224" s="219"/>
      <c r="E224" s="367"/>
      <c r="F224" s="384">
        <f t="shared" si="289"/>
        <v>0</v>
      </c>
      <c r="G224" s="219"/>
      <c r="H224" s="103"/>
      <c r="I224" s="220">
        <f t="shared" si="290"/>
        <v>0</v>
      </c>
      <c r="J224" s="103"/>
      <c r="K224" s="104"/>
      <c r="L224" s="220">
        <f t="shared" si="291"/>
        <v>0</v>
      </c>
      <c r="M224" s="221"/>
      <c r="N224" s="104"/>
      <c r="O224" s="220">
        <f t="shared" si="292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4"/>
        <v>0</v>
      </c>
      <c r="D225" s="219"/>
      <c r="E225" s="367"/>
      <c r="F225" s="384">
        <f t="shared" si="289"/>
        <v>0</v>
      </c>
      <c r="G225" s="219"/>
      <c r="H225" s="103"/>
      <c r="I225" s="220">
        <f t="shared" si="290"/>
        <v>0</v>
      </c>
      <c r="J225" s="103"/>
      <c r="K225" s="104"/>
      <c r="L225" s="220">
        <f t="shared" si="291"/>
        <v>0</v>
      </c>
      <c r="M225" s="221"/>
      <c r="N225" s="104"/>
      <c r="O225" s="220">
        <f t="shared" si="292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4"/>
        <v>0</v>
      </c>
      <c r="D226" s="219"/>
      <c r="E226" s="367"/>
      <c r="F226" s="384">
        <f t="shared" si="289"/>
        <v>0</v>
      </c>
      <c r="G226" s="219"/>
      <c r="H226" s="103"/>
      <c r="I226" s="220">
        <f t="shared" si="290"/>
        <v>0</v>
      </c>
      <c r="J226" s="103"/>
      <c r="K226" s="104"/>
      <c r="L226" s="220">
        <f t="shared" si="291"/>
        <v>0</v>
      </c>
      <c r="M226" s="221"/>
      <c r="N226" s="104"/>
      <c r="O226" s="220">
        <f t="shared" si="292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4"/>
        <v>0</v>
      </c>
      <c r="D227" s="224">
        <f>SUM(D228)</f>
        <v>0</v>
      </c>
      <c r="E227" s="368">
        <f t="shared" ref="E227:F227" si="293">SUM(E228)</f>
        <v>0</v>
      </c>
      <c r="F227" s="384">
        <f t="shared" si="293"/>
        <v>0</v>
      </c>
      <c r="G227" s="224">
        <f>SUM(G228)</f>
        <v>0</v>
      </c>
      <c r="H227" s="226">
        <f t="shared" ref="H227:I227" si="294">SUM(H228)</f>
        <v>0</v>
      </c>
      <c r="I227" s="220">
        <f t="shared" si="294"/>
        <v>0</v>
      </c>
      <c r="J227" s="226">
        <f>SUM(J228)</f>
        <v>0</v>
      </c>
      <c r="K227" s="225">
        <f t="shared" ref="K227:L227" si="295">SUM(K228)</f>
        <v>0</v>
      </c>
      <c r="L227" s="220">
        <f t="shared" si="295"/>
        <v>0</v>
      </c>
      <c r="M227" s="98">
        <f>SUM(M228)</f>
        <v>0</v>
      </c>
      <c r="N227" s="225">
        <f t="shared" ref="N227:O227" si="296">SUM(N228)</f>
        <v>0</v>
      </c>
      <c r="O227" s="220">
        <f t="shared" si="296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4"/>
        <v>0</v>
      </c>
      <c r="D228" s="219"/>
      <c r="E228" s="367"/>
      <c r="F228" s="384">
        <f t="shared" ref="F228:F229" si="297">D228+E228</f>
        <v>0</v>
      </c>
      <c r="G228" s="219"/>
      <c r="H228" s="103"/>
      <c r="I228" s="220">
        <f t="shared" ref="I228:I229" si="298">G228+H228</f>
        <v>0</v>
      </c>
      <c r="J228" s="103"/>
      <c r="K228" s="104"/>
      <c r="L228" s="220">
        <f t="shared" ref="L228:L229" si="299">J228+K228</f>
        <v>0</v>
      </c>
      <c r="M228" s="221"/>
      <c r="N228" s="104"/>
      <c r="O228" s="220">
        <f t="shared" ref="O228:O229" si="300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4"/>
        <v>0</v>
      </c>
      <c r="D229" s="227"/>
      <c r="E229" s="369"/>
      <c r="F229" s="403">
        <f t="shared" si="297"/>
        <v>0</v>
      </c>
      <c r="G229" s="227"/>
      <c r="H229" s="229"/>
      <c r="I229" s="213">
        <f t="shared" si="298"/>
        <v>0</v>
      </c>
      <c r="J229" s="229"/>
      <c r="K229" s="228"/>
      <c r="L229" s="213">
        <f t="shared" si="299"/>
        <v>0</v>
      </c>
      <c r="M229" s="230"/>
      <c r="N229" s="228"/>
      <c r="O229" s="213">
        <f t="shared" si="300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4"/>
        <v>0</v>
      </c>
      <c r="D230" s="197">
        <f>D231+D251+D259</f>
        <v>0</v>
      </c>
      <c r="E230" s="363">
        <f t="shared" ref="E230:F230" si="301">E231+E251+E259</f>
        <v>0</v>
      </c>
      <c r="F230" s="402">
        <f t="shared" si="301"/>
        <v>0</v>
      </c>
      <c r="G230" s="197">
        <f>G231+G251+G259</f>
        <v>0</v>
      </c>
      <c r="H230" s="199">
        <f t="shared" ref="H230:I230" si="302">H231+H251+H259</f>
        <v>0</v>
      </c>
      <c r="I230" s="200">
        <f t="shared" si="302"/>
        <v>0</v>
      </c>
      <c r="J230" s="199">
        <f>J231+J251+J259</f>
        <v>0</v>
      </c>
      <c r="K230" s="198">
        <f t="shared" ref="K230:L230" si="303">K231+K251+K259</f>
        <v>0</v>
      </c>
      <c r="L230" s="200">
        <f t="shared" si="303"/>
        <v>0</v>
      </c>
      <c r="M230" s="196">
        <f>M231+M251+M259</f>
        <v>0</v>
      </c>
      <c r="N230" s="198">
        <f t="shared" ref="N230:O230" si="304">N231+N251+N259</f>
        <v>0</v>
      </c>
      <c r="O230" s="200">
        <f t="shared" si="304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4"/>
        <v>0</v>
      </c>
      <c r="D231" s="260">
        <f>SUM(D232,D233,D235,D238,D244,D245,D246)</f>
        <v>0</v>
      </c>
      <c r="E231" s="373">
        <f t="shared" ref="E231:F231" si="305">SUM(E232,E233,E235,E238,E244,E245,E246)</f>
        <v>0</v>
      </c>
      <c r="F231" s="406">
        <f t="shared" si="305"/>
        <v>0</v>
      </c>
      <c r="G231" s="260">
        <f>SUM(G232,G233,G235,G238,G244,G245,G246)</f>
        <v>0</v>
      </c>
      <c r="H231" s="261">
        <f t="shared" ref="H231:I231" si="306">SUM(H232,H233,H235,H238,H244,H245,H246)</f>
        <v>0</v>
      </c>
      <c r="I231" s="207">
        <f t="shared" si="306"/>
        <v>0</v>
      </c>
      <c r="J231" s="261">
        <f>SUM(J232,J233,J235,J238,J244,J245,J246)</f>
        <v>0</v>
      </c>
      <c r="K231" s="206">
        <f t="shared" ref="K231:L231" si="307">SUM(K232,K233,K235,K238,K244,K245,K246)</f>
        <v>0</v>
      </c>
      <c r="L231" s="207">
        <f t="shared" si="307"/>
        <v>0</v>
      </c>
      <c r="M231" s="205">
        <f>SUM(M232,M233,M235,M238,M244,M245,M246)</f>
        <v>0</v>
      </c>
      <c r="N231" s="206">
        <f t="shared" ref="N231:O231" si="308">SUM(N232,N233,N235,N238,N244,N245,N246)</f>
        <v>0</v>
      </c>
      <c r="O231" s="207">
        <f t="shared" si="308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4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4"/>
        <v>0</v>
      </c>
      <c r="D233" s="224">
        <f>SUM(D234)</f>
        <v>0</v>
      </c>
      <c r="E233" s="368">
        <f t="shared" ref="E233:O233" si="309">SUM(E234)</f>
        <v>0</v>
      </c>
      <c r="F233" s="384">
        <f t="shared" si="309"/>
        <v>0</v>
      </c>
      <c r="G233" s="224">
        <f t="shared" si="309"/>
        <v>0</v>
      </c>
      <c r="H233" s="226">
        <f t="shared" si="309"/>
        <v>0</v>
      </c>
      <c r="I233" s="220">
        <f t="shared" si="309"/>
        <v>0</v>
      </c>
      <c r="J233" s="226">
        <f t="shared" si="309"/>
        <v>0</v>
      </c>
      <c r="K233" s="225">
        <f t="shared" si="309"/>
        <v>0</v>
      </c>
      <c r="L233" s="220">
        <f t="shared" si="309"/>
        <v>0</v>
      </c>
      <c r="M233" s="98">
        <f t="shared" si="309"/>
        <v>0</v>
      </c>
      <c r="N233" s="225">
        <f t="shared" si="309"/>
        <v>0</v>
      </c>
      <c r="O233" s="220">
        <f t="shared" si="309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4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4"/>
        <v>0</v>
      </c>
      <c r="D235" s="224">
        <f>SUM(D236:D237)</f>
        <v>0</v>
      </c>
      <c r="E235" s="368">
        <f t="shared" ref="E235:F235" si="310">SUM(E236:E237)</f>
        <v>0</v>
      </c>
      <c r="F235" s="384">
        <f t="shared" si="310"/>
        <v>0</v>
      </c>
      <c r="G235" s="224">
        <f>SUM(G236:G237)</f>
        <v>0</v>
      </c>
      <c r="H235" s="226">
        <f t="shared" ref="H235:I235" si="311">SUM(H236:H237)</f>
        <v>0</v>
      </c>
      <c r="I235" s="220">
        <f t="shared" si="311"/>
        <v>0</v>
      </c>
      <c r="J235" s="226">
        <f>SUM(J236:J237)</f>
        <v>0</v>
      </c>
      <c r="K235" s="225">
        <f t="shared" ref="K235:L235" si="312">SUM(K236:K237)</f>
        <v>0</v>
      </c>
      <c r="L235" s="220">
        <f t="shared" si="312"/>
        <v>0</v>
      </c>
      <c r="M235" s="98">
        <f>SUM(M236:M237)</f>
        <v>0</v>
      </c>
      <c r="N235" s="225">
        <f t="shared" ref="N235:O235" si="313">SUM(N236:N237)</f>
        <v>0</v>
      </c>
      <c r="O235" s="220">
        <f t="shared" si="313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4"/>
        <v>0</v>
      </c>
      <c r="D236" s="219"/>
      <c r="E236" s="367"/>
      <c r="F236" s="384">
        <f t="shared" ref="F236:F237" si="314">D236+E236</f>
        <v>0</v>
      </c>
      <c r="G236" s="219"/>
      <c r="H236" s="103"/>
      <c r="I236" s="220">
        <f t="shared" ref="I236:I237" si="315">G236+H236</f>
        <v>0</v>
      </c>
      <c r="J236" s="103"/>
      <c r="K236" s="104"/>
      <c r="L236" s="220">
        <f t="shared" ref="L236:L237" si="316">J236+K236</f>
        <v>0</v>
      </c>
      <c r="M236" s="221"/>
      <c r="N236" s="104"/>
      <c r="O236" s="220">
        <f t="shared" ref="O236:O237" si="317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4"/>
        <v>0</v>
      </c>
      <c r="D237" s="219"/>
      <c r="E237" s="367"/>
      <c r="F237" s="384">
        <f t="shared" si="314"/>
        <v>0</v>
      </c>
      <c r="G237" s="219"/>
      <c r="H237" s="103"/>
      <c r="I237" s="220">
        <f t="shared" si="315"/>
        <v>0</v>
      </c>
      <c r="J237" s="103"/>
      <c r="K237" s="104"/>
      <c r="L237" s="220">
        <f t="shared" si="316"/>
        <v>0</v>
      </c>
      <c r="M237" s="221"/>
      <c r="N237" s="104"/>
      <c r="O237" s="220">
        <f t="shared" si="317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4"/>
        <v>0</v>
      </c>
      <c r="D238" s="224">
        <f>SUM(D239:D243)</f>
        <v>0</v>
      </c>
      <c r="E238" s="368">
        <f t="shared" ref="E238:F238" si="318">SUM(E239:E243)</f>
        <v>0</v>
      </c>
      <c r="F238" s="384">
        <f t="shared" si="318"/>
        <v>0</v>
      </c>
      <c r="G238" s="224">
        <f>SUM(G239:G243)</f>
        <v>0</v>
      </c>
      <c r="H238" s="226">
        <f t="shared" ref="H238:I238" si="319">SUM(H239:H243)</f>
        <v>0</v>
      </c>
      <c r="I238" s="220">
        <f t="shared" si="319"/>
        <v>0</v>
      </c>
      <c r="J238" s="226">
        <f>SUM(J239:J243)</f>
        <v>0</v>
      </c>
      <c r="K238" s="225">
        <f t="shared" ref="K238:L238" si="320">SUM(K239:K243)</f>
        <v>0</v>
      </c>
      <c r="L238" s="220">
        <f t="shared" si="320"/>
        <v>0</v>
      </c>
      <c r="M238" s="98">
        <f>SUM(M239:M243)</f>
        <v>0</v>
      </c>
      <c r="N238" s="225">
        <f t="shared" ref="N238:O238" si="321">SUM(N239:N243)</f>
        <v>0</v>
      </c>
      <c r="O238" s="220">
        <f t="shared" si="321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4"/>
        <v>0</v>
      </c>
      <c r="D239" s="219"/>
      <c r="E239" s="367"/>
      <c r="F239" s="384">
        <f t="shared" ref="F239:F245" si="322">D239+E239</f>
        <v>0</v>
      </c>
      <c r="G239" s="219"/>
      <c r="H239" s="103"/>
      <c r="I239" s="220">
        <f t="shared" ref="I239:I245" si="323">G239+H239</f>
        <v>0</v>
      </c>
      <c r="J239" s="103"/>
      <c r="K239" s="104"/>
      <c r="L239" s="220">
        <f t="shared" ref="L239:L245" si="324">J239+K239</f>
        <v>0</v>
      </c>
      <c r="M239" s="221"/>
      <c r="N239" s="104"/>
      <c r="O239" s="220">
        <f t="shared" ref="O239:O245" si="325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4"/>
        <v>0</v>
      </c>
      <c r="D240" s="219"/>
      <c r="E240" s="367"/>
      <c r="F240" s="384">
        <f t="shared" si="322"/>
        <v>0</v>
      </c>
      <c r="G240" s="219"/>
      <c r="H240" s="103"/>
      <c r="I240" s="220">
        <f t="shared" si="323"/>
        <v>0</v>
      </c>
      <c r="J240" s="103"/>
      <c r="K240" s="104"/>
      <c r="L240" s="220">
        <f t="shared" si="324"/>
        <v>0</v>
      </c>
      <c r="M240" s="221"/>
      <c r="N240" s="104"/>
      <c r="O240" s="220">
        <f t="shared" si="325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4"/>
        <v>0</v>
      </c>
      <c r="D241" s="219"/>
      <c r="E241" s="367"/>
      <c r="F241" s="384">
        <f t="shared" si="322"/>
        <v>0</v>
      </c>
      <c r="G241" s="219"/>
      <c r="H241" s="103"/>
      <c r="I241" s="220">
        <f t="shared" si="323"/>
        <v>0</v>
      </c>
      <c r="J241" s="103"/>
      <c r="K241" s="104"/>
      <c r="L241" s="220">
        <f t="shared" si="324"/>
        <v>0</v>
      </c>
      <c r="M241" s="221"/>
      <c r="N241" s="104"/>
      <c r="O241" s="220">
        <f t="shared" si="325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4"/>
        <v>0</v>
      </c>
      <c r="D242" s="219"/>
      <c r="E242" s="367"/>
      <c r="F242" s="384">
        <f t="shared" si="322"/>
        <v>0</v>
      </c>
      <c r="G242" s="219"/>
      <c r="H242" s="103"/>
      <c r="I242" s="220">
        <f t="shared" si="323"/>
        <v>0</v>
      </c>
      <c r="J242" s="103"/>
      <c r="K242" s="104"/>
      <c r="L242" s="220">
        <f t="shared" si="324"/>
        <v>0</v>
      </c>
      <c r="M242" s="221"/>
      <c r="N242" s="104"/>
      <c r="O242" s="220">
        <f t="shared" si="325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4"/>
        <v>0</v>
      </c>
      <c r="D243" s="219"/>
      <c r="E243" s="367"/>
      <c r="F243" s="384">
        <f t="shared" si="322"/>
        <v>0</v>
      </c>
      <c r="G243" s="219"/>
      <c r="H243" s="103"/>
      <c r="I243" s="220">
        <f t="shared" si="323"/>
        <v>0</v>
      </c>
      <c r="J243" s="103"/>
      <c r="K243" s="104"/>
      <c r="L243" s="220">
        <f t="shared" si="324"/>
        <v>0</v>
      </c>
      <c r="M243" s="221"/>
      <c r="N243" s="104"/>
      <c r="O243" s="220">
        <f t="shared" si="325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4"/>
        <v>0</v>
      </c>
      <c r="D244" s="219"/>
      <c r="E244" s="367"/>
      <c r="F244" s="384">
        <f t="shared" si="322"/>
        <v>0</v>
      </c>
      <c r="G244" s="219"/>
      <c r="H244" s="103"/>
      <c r="I244" s="220">
        <f t="shared" si="323"/>
        <v>0</v>
      </c>
      <c r="J244" s="103"/>
      <c r="K244" s="104"/>
      <c r="L244" s="220">
        <f t="shared" si="324"/>
        <v>0</v>
      </c>
      <c r="M244" s="221"/>
      <c r="N244" s="104"/>
      <c r="O244" s="220">
        <f t="shared" si="325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4"/>
        <v>0</v>
      </c>
      <c r="D245" s="219"/>
      <c r="E245" s="367"/>
      <c r="F245" s="384">
        <f t="shared" si="322"/>
        <v>0</v>
      </c>
      <c r="G245" s="219"/>
      <c r="H245" s="103"/>
      <c r="I245" s="220">
        <f t="shared" si="323"/>
        <v>0</v>
      </c>
      <c r="J245" s="103"/>
      <c r="K245" s="104"/>
      <c r="L245" s="220">
        <f t="shared" si="324"/>
        <v>0</v>
      </c>
      <c r="M245" s="221"/>
      <c r="N245" s="104"/>
      <c r="O245" s="220">
        <f t="shared" si="325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4"/>
        <v>0</v>
      </c>
      <c r="D246" s="233">
        <f>SUM(D247:D250)</f>
        <v>0</v>
      </c>
      <c r="E246" s="370">
        <f t="shared" ref="E246:O246" si="326">SUM(E247:E250)</f>
        <v>0</v>
      </c>
      <c r="F246" s="404">
        <f t="shared" si="326"/>
        <v>0</v>
      </c>
      <c r="G246" s="233">
        <f t="shared" si="326"/>
        <v>0</v>
      </c>
      <c r="H246" s="235">
        <f t="shared" si="326"/>
        <v>0</v>
      </c>
      <c r="I246" s="216">
        <f t="shared" si="326"/>
        <v>0</v>
      </c>
      <c r="J246" s="235">
        <f t="shared" si="326"/>
        <v>0</v>
      </c>
      <c r="K246" s="234">
        <f t="shared" si="326"/>
        <v>0</v>
      </c>
      <c r="L246" s="216">
        <f t="shared" si="326"/>
        <v>0</v>
      </c>
      <c r="M246" s="250">
        <f t="shared" si="326"/>
        <v>0</v>
      </c>
      <c r="N246" s="251">
        <f t="shared" si="326"/>
        <v>0</v>
      </c>
      <c r="O246" s="252">
        <f t="shared" si="326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4"/>
        <v>0</v>
      </c>
      <c r="D247" s="219"/>
      <c r="E247" s="367"/>
      <c r="F247" s="384">
        <f t="shared" ref="F247:F250" si="327">D247+E247</f>
        <v>0</v>
      </c>
      <c r="G247" s="219"/>
      <c r="H247" s="103"/>
      <c r="I247" s="220">
        <f t="shared" ref="I247:I250" si="328">G247+H247</f>
        <v>0</v>
      </c>
      <c r="J247" s="103"/>
      <c r="K247" s="104"/>
      <c r="L247" s="220">
        <f t="shared" ref="L247:L250" si="329">J247+K247</f>
        <v>0</v>
      </c>
      <c r="M247" s="221"/>
      <c r="N247" s="104"/>
      <c r="O247" s="220">
        <f t="shared" ref="O247:O250" si="330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4"/>
        <v>0</v>
      </c>
      <c r="D248" s="219"/>
      <c r="E248" s="367"/>
      <c r="F248" s="384">
        <f t="shared" si="327"/>
        <v>0</v>
      </c>
      <c r="G248" s="219"/>
      <c r="H248" s="103"/>
      <c r="I248" s="220">
        <f t="shared" si="328"/>
        <v>0</v>
      </c>
      <c r="J248" s="103"/>
      <c r="K248" s="104"/>
      <c r="L248" s="220">
        <f t="shared" si="329"/>
        <v>0</v>
      </c>
      <c r="M248" s="221"/>
      <c r="N248" s="104"/>
      <c r="O248" s="220">
        <f t="shared" si="330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4"/>
        <v>0</v>
      </c>
      <c r="D249" s="219"/>
      <c r="E249" s="367"/>
      <c r="F249" s="384">
        <f t="shared" si="327"/>
        <v>0</v>
      </c>
      <c r="G249" s="219"/>
      <c r="H249" s="103"/>
      <c r="I249" s="220">
        <f t="shared" si="328"/>
        <v>0</v>
      </c>
      <c r="J249" s="103"/>
      <c r="K249" s="104"/>
      <c r="L249" s="220">
        <f t="shared" si="329"/>
        <v>0</v>
      </c>
      <c r="M249" s="221"/>
      <c r="N249" s="104"/>
      <c r="O249" s="220">
        <f t="shared" si="330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4"/>
        <v>0</v>
      </c>
      <c r="D250" s="219"/>
      <c r="E250" s="367"/>
      <c r="F250" s="384">
        <f t="shared" si="327"/>
        <v>0</v>
      </c>
      <c r="G250" s="219"/>
      <c r="H250" s="103"/>
      <c r="I250" s="220">
        <f t="shared" si="328"/>
        <v>0</v>
      </c>
      <c r="J250" s="103"/>
      <c r="K250" s="104"/>
      <c r="L250" s="220">
        <f t="shared" si="329"/>
        <v>0</v>
      </c>
      <c r="M250" s="221"/>
      <c r="N250" s="104"/>
      <c r="O250" s="220">
        <f t="shared" si="330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4"/>
        <v>0</v>
      </c>
      <c r="D251" s="203">
        <f>SUM(D252,D257,D258)</f>
        <v>0</v>
      </c>
      <c r="E251" s="364">
        <f t="shared" ref="E251:O251" si="331">SUM(E252,E257,E258)</f>
        <v>0</v>
      </c>
      <c r="F251" s="386">
        <f t="shared" si="331"/>
        <v>0</v>
      </c>
      <c r="G251" s="203">
        <f t="shared" si="331"/>
        <v>0</v>
      </c>
      <c r="H251" s="84">
        <f t="shared" si="331"/>
        <v>0</v>
      </c>
      <c r="I251" s="204">
        <f t="shared" si="331"/>
        <v>0</v>
      </c>
      <c r="J251" s="84">
        <f t="shared" si="331"/>
        <v>0</v>
      </c>
      <c r="K251" s="85">
        <f t="shared" si="331"/>
        <v>0</v>
      </c>
      <c r="L251" s="204">
        <f t="shared" si="331"/>
        <v>0</v>
      </c>
      <c r="M251" s="120">
        <f t="shared" si="331"/>
        <v>0</v>
      </c>
      <c r="N251" s="236">
        <f t="shared" si="331"/>
        <v>0</v>
      </c>
      <c r="O251" s="237">
        <f t="shared" si="331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4"/>
        <v>0</v>
      </c>
      <c r="D252" s="233">
        <f>SUM(D253:D256)</f>
        <v>0</v>
      </c>
      <c r="E252" s="370">
        <f t="shared" ref="E252:O252" si="332">SUM(E253:E256)</f>
        <v>0</v>
      </c>
      <c r="F252" s="404">
        <f t="shared" si="332"/>
        <v>0</v>
      </c>
      <c r="G252" s="233">
        <f t="shared" si="332"/>
        <v>0</v>
      </c>
      <c r="H252" s="235">
        <f t="shared" si="332"/>
        <v>0</v>
      </c>
      <c r="I252" s="216">
        <f t="shared" si="332"/>
        <v>0</v>
      </c>
      <c r="J252" s="235">
        <f t="shared" si="332"/>
        <v>0</v>
      </c>
      <c r="K252" s="234">
        <f t="shared" si="332"/>
        <v>0</v>
      </c>
      <c r="L252" s="216">
        <f t="shared" si="332"/>
        <v>0</v>
      </c>
      <c r="M252" s="88">
        <f t="shared" si="332"/>
        <v>0</v>
      </c>
      <c r="N252" s="234">
        <f t="shared" si="332"/>
        <v>0</v>
      </c>
      <c r="O252" s="216">
        <f t="shared" si="332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4"/>
        <v>0</v>
      </c>
      <c r="D253" s="219"/>
      <c r="E253" s="367"/>
      <c r="F253" s="384">
        <f t="shared" ref="F253:F258" si="333">D253+E253</f>
        <v>0</v>
      </c>
      <c r="G253" s="219"/>
      <c r="H253" s="103"/>
      <c r="I253" s="220">
        <f t="shared" ref="I253:I258" si="334">G253+H253</f>
        <v>0</v>
      </c>
      <c r="J253" s="103"/>
      <c r="K253" s="104"/>
      <c r="L253" s="220">
        <f t="shared" ref="L253:L258" si="335">J253+K253</f>
        <v>0</v>
      </c>
      <c r="M253" s="221"/>
      <c r="N253" s="104"/>
      <c r="O253" s="220">
        <f t="shared" ref="O253:O258" si="336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4"/>
        <v>0</v>
      </c>
      <c r="D254" s="219"/>
      <c r="E254" s="367"/>
      <c r="F254" s="384">
        <f t="shared" si="333"/>
        <v>0</v>
      </c>
      <c r="G254" s="219"/>
      <c r="H254" s="103"/>
      <c r="I254" s="220">
        <f t="shared" si="334"/>
        <v>0</v>
      </c>
      <c r="J254" s="103"/>
      <c r="K254" s="104"/>
      <c r="L254" s="220">
        <f t="shared" si="335"/>
        <v>0</v>
      </c>
      <c r="M254" s="221"/>
      <c r="N254" s="104"/>
      <c r="O254" s="220">
        <f t="shared" si="336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4"/>
        <v>0</v>
      </c>
      <c r="D255" s="219"/>
      <c r="E255" s="367"/>
      <c r="F255" s="384">
        <f t="shared" si="333"/>
        <v>0</v>
      </c>
      <c r="G255" s="219"/>
      <c r="H255" s="103"/>
      <c r="I255" s="220">
        <f t="shared" si="334"/>
        <v>0</v>
      </c>
      <c r="J255" s="103"/>
      <c r="K255" s="104"/>
      <c r="L255" s="220">
        <f t="shared" si="335"/>
        <v>0</v>
      </c>
      <c r="M255" s="221"/>
      <c r="N255" s="104"/>
      <c r="O255" s="220">
        <f t="shared" si="336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4"/>
        <v>0</v>
      </c>
      <c r="D256" s="215"/>
      <c r="E256" s="366"/>
      <c r="F256" s="404">
        <f t="shared" si="333"/>
        <v>0</v>
      </c>
      <c r="G256" s="215"/>
      <c r="H256" s="93"/>
      <c r="I256" s="216">
        <f t="shared" si="334"/>
        <v>0</v>
      </c>
      <c r="J256" s="93"/>
      <c r="K256" s="94"/>
      <c r="L256" s="216">
        <f t="shared" si="335"/>
        <v>0</v>
      </c>
      <c r="M256" s="217"/>
      <c r="N256" s="94"/>
      <c r="O256" s="216">
        <f t="shared" si="336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4"/>
        <v>0</v>
      </c>
      <c r="D257" s="255"/>
      <c r="E257" s="372"/>
      <c r="F257" s="405">
        <f t="shared" si="333"/>
        <v>0</v>
      </c>
      <c r="G257" s="255"/>
      <c r="H257" s="257"/>
      <c r="I257" s="252">
        <f t="shared" si="334"/>
        <v>0</v>
      </c>
      <c r="J257" s="257"/>
      <c r="K257" s="256"/>
      <c r="L257" s="252">
        <f t="shared" si="335"/>
        <v>0</v>
      </c>
      <c r="M257" s="258"/>
      <c r="N257" s="256"/>
      <c r="O257" s="252">
        <f t="shared" si="336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4"/>
        <v>0</v>
      </c>
      <c r="D258" s="219"/>
      <c r="E258" s="367"/>
      <c r="F258" s="384">
        <f t="shared" si="333"/>
        <v>0</v>
      </c>
      <c r="G258" s="219"/>
      <c r="H258" s="103"/>
      <c r="I258" s="220">
        <f t="shared" si="334"/>
        <v>0</v>
      </c>
      <c r="J258" s="103"/>
      <c r="K258" s="104"/>
      <c r="L258" s="220">
        <f t="shared" si="335"/>
        <v>0</v>
      </c>
      <c r="M258" s="221"/>
      <c r="N258" s="104"/>
      <c r="O258" s="220">
        <f t="shared" si="336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4"/>
        <v>0</v>
      </c>
      <c r="D259" s="203">
        <f>SUM(D260,D264)</f>
        <v>0</v>
      </c>
      <c r="E259" s="364">
        <f t="shared" ref="E259:O259" si="337">SUM(E260,E264)</f>
        <v>0</v>
      </c>
      <c r="F259" s="386">
        <f t="shared" si="337"/>
        <v>0</v>
      </c>
      <c r="G259" s="203">
        <f t="shared" si="337"/>
        <v>0</v>
      </c>
      <c r="H259" s="84">
        <f t="shared" si="337"/>
        <v>0</v>
      </c>
      <c r="I259" s="204">
        <f t="shared" si="337"/>
        <v>0</v>
      </c>
      <c r="J259" s="84">
        <f t="shared" si="337"/>
        <v>0</v>
      </c>
      <c r="K259" s="85">
        <f t="shared" si="337"/>
        <v>0</v>
      </c>
      <c r="L259" s="204">
        <f t="shared" si="337"/>
        <v>0</v>
      </c>
      <c r="M259" s="120">
        <f t="shared" si="337"/>
        <v>0</v>
      </c>
      <c r="N259" s="236">
        <f t="shared" si="337"/>
        <v>0</v>
      </c>
      <c r="O259" s="237">
        <f t="shared" si="337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4"/>
        <v>0</v>
      </c>
      <c r="D260" s="233">
        <f>SUM(D261:D263)</f>
        <v>0</v>
      </c>
      <c r="E260" s="370">
        <f t="shared" ref="E260:O260" si="338">SUM(E261:E263)</f>
        <v>0</v>
      </c>
      <c r="F260" s="404">
        <f t="shared" si="338"/>
        <v>0</v>
      </c>
      <c r="G260" s="233">
        <f t="shared" si="338"/>
        <v>0</v>
      </c>
      <c r="H260" s="235">
        <f t="shared" si="338"/>
        <v>0</v>
      </c>
      <c r="I260" s="216">
        <f t="shared" si="338"/>
        <v>0</v>
      </c>
      <c r="J260" s="235">
        <f t="shared" si="338"/>
        <v>0</v>
      </c>
      <c r="K260" s="234">
        <f t="shared" si="338"/>
        <v>0</v>
      </c>
      <c r="L260" s="216">
        <f t="shared" si="338"/>
        <v>0</v>
      </c>
      <c r="M260" s="109">
        <f t="shared" si="338"/>
        <v>0</v>
      </c>
      <c r="N260" s="245">
        <f t="shared" si="338"/>
        <v>0</v>
      </c>
      <c r="O260" s="246">
        <f t="shared" si="338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4"/>
        <v>0</v>
      </c>
      <c r="D261" s="219"/>
      <c r="E261" s="367"/>
      <c r="F261" s="384">
        <f t="shared" ref="F261:F263" si="339">D261+E261</f>
        <v>0</v>
      </c>
      <c r="G261" s="219"/>
      <c r="H261" s="103"/>
      <c r="I261" s="220">
        <f t="shared" ref="I261:I263" si="340">G261+H261</f>
        <v>0</v>
      </c>
      <c r="J261" s="103"/>
      <c r="K261" s="104"/>
      <c r="L261" s="220">
        <f t="shared" ref="L261:L263" si="341">J261+K261</f>
        <v>0</v>
      </c>
      <c r="M261" s="221"/>
      <c r="N261" s="104"/>
      <c r="O261" s="220">
        <f t="shared" ref="O261:O263" si="342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4"/>
        <v>0</v>
      </c>
      <c r="D262" s="219"/>
      <c r="E262" s="367"/>
      <c r="F262" s="384">
        <f t="shared" si="339"/>
        <v>0</v>
      </c>
      <c r="G262" s="219"/>
      <c r="H262" s="103"/>
      <c r="I262" s="220">
        <f t="shared" si="340"/>
        <v>0</v>
      </c>
      <c r="J262" s="103"/>
      <c r="K262" s="104"/>
      <c r="L262" s="220">
        <f t="shared" si="341"/>
        <v>0</v>
      </c>
      <c r="M262" s="221"/>
      <c r="N262" s="104"/>
      <c r="O262" s="220">
        <f t="shared" si="342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4"/>
        <v>0</v>
      </c>
      <c r="D263" s="219"/>
      <c r="E263" s="367"/>
      <c r="F263" s="384">
        <f t="shared" si="339"/>
        <v>0</v>
      </c>
      <c r="G263" s="219"/>
      <c r="H263" s="103"/>
      <c r="I263" s="220">
        <f t="shared" si="340"/>
        <v>0</v>
      </c>
      <c r="J263" s="103"/>
      <c r="K263" s="104"/>
      <c r="L263" s="220">
        <f t="shared" si="341"/>
        <v>0</v>
      </c>
      <c r="M263" s="221"/>
      <c r="N263" s="104"/>
      <c r="O263" s="220">
        <f t="shared" si="342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4"/>
        <v>0</v>
      </c>
      <c r="D264" s="224">
        <f>SUM(D265:D268)</f>
        <v>0</v>
      </c>
      <c r="E264" s="368">
        <f t="shared" ref="E264:F264" si="343">SUM(E265:E268)</f>
        <v>0</v>
      </c>
      <c r="F264" s="384">
        <f t="shared" si="343"/>
        <v>0</v>
      </c>
      <c r="G264" s="224">
        <f>SUM(G265:G268)</f>
        <v>0</v>
      </c>
      <c r="H264" s="226">
        <f t="shared" ref="H264:I264" si="344">SUM(H265:H268)</f>
        <v>0</v>
      </c>
      <c r="I264" s="220">
        <f t="shared" si="344"/>
        <v>0</v>
      </c>
      <c r="J264" s="226">
        <f>SUM(J265:J268)</f>
        <v>0</v>
      </c>
      <c r="K264" s="225">
        <f t="shared" ref="K264:L264" si="345">SUM(K265:K268)</f>
        <v>0</v>
      </c>
      <c r="L264" s="220">
        <f t="shared" si="345"/>
        <v>0</v>
      </c>
      <c r="M264" s="98">
        <f>SUM(M265:M268)</f>
        <v>0</v>
      </c>
      <c r="N264" s="225">
        <f t="shared" ref="N264:O264" si="346">SUM(N265:N268)</f>
        <v>0</v>
      </c>
      <c r="O264" s="220">
        <f t="shared" si="346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4"/>
        <v>0</v>
      </c>
      <c r="D265" s="219"/>
      <c r="E265" s="367"/>
      <c r="F265" s="384">
        <f t="shared" ref="F265:F268" si="347">D265+E265</f>
        <v>0</v>
      </c>
      <c r="G265" s="219"/>
      <c r="H265" s="103"/>
      <c r="I265" s="220">
        <f t="shared" ref="I265:I268" si="348">G265+H265</f>
        <v>0</v>
      </c>
      <c r="J265" s="103"/>
      <c r="K265" s="104"/>
      <c r="L265" s="220">
        <f t="shared" ref="L265:L268" si="349">J265+K265</f>
        <v>0</v>
      </c>
      <c r="M265" s="221"/>
      <c r="N265" s="104"/>
      <c r="O265" s="220">
        <f t="shared" ref="O265:O268" si="350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4"/>
        <v>0</v>
      </c>
      <c r="D266" s="219"/>
      <c r="E266" s="367"/>
      <c r="F266" s="384">
        <f t="shared" si="347"/>
        <v>0</v>
      </c>
      <c r="G266" s="219"/>
      <c r="H266" s="103"/>
      <c r="I266" s="220">
        <f t="shared" si="348"/>
        <v>0</v>
      </c>
      <c r="J266" s="103"/>
      <c r="K266" s="104"/>
      <c r="L266" s="220">
        <f t="shared" si="349"/>
        <v>0</v>
      </c>
      <c r="M266" s="221"/>
      <c r="N266" s="104"/>
      <c r="O266" s="220">
        <f t="shared" si="350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4"/>
        <v>0</v>
      </c>
      <c r="D267" s="219"/>
      <c r="E267" s="367"/>
      <c r="F267" s="384">
        <f t="shared" si="347"/>
        <v>0</v>
      </c>
      <c r="G267" s="219"/>
      <c r="H267" s="103"/>
      <c r="I267" s="220">
        <f t="shared" si="348"/>
        <v>0</v>
      </c>
      <c r="J267" s="103"/>
      <c r="K267" s="104"/>
      <c r="L267" s="220">
        <f t="shared" si="349"/>
        <v>0</v>
      </c>
      <c r="M267" s="221"/>
      <c r="N267" s="104"/>
      <c r="O267" s="220">
        <f t="shared" si="350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4"/>
        <v>0</v>
      </c>
      <c r="D268" s="219"/>
      <c r="E268" s="367"/>
      <c r="F268" s="384">
        <f t="shared" si="347"/>
        <v>0</v>
      </c>
      <c r="G268" s="219"/>
      <c r="H268" s="103"/>
      <c r="I268" s="220">
        <f t="shared" si="348"/>
        <v>0</v>
      </c>
      <c r="J268" s="103"/>
      <c r="K268" s="104"/>
      <c r="L268" s="220">
        <f t="shared" si="349"/>
        <v>0</v>
      </c>
      <c r="M268" s="221"/>
      <c r="N268" s="104"/>
      <c r="O268" s="220">
        <f t="shared" si="350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4"/>
        <v>0</v>
      </c>
      <c r="D269" s="273">
        <f>SUM(D270,D281)</f>
        <v>0</v>
      </c>
      <c r="E269" s="374">
        <f t="shared" ref="E269:F269" si="351">SUM(E270,E281)</f>
        <v>0</v>
      </c>
      <c r="F269" s="407">
        <f t="shared" si="351"/>
        <v>0</v>
      </c>
      <c r="G269" s="273">
        <f>SUM(G270,G281)</f>
        <v>0</v>
      </c>
      <c r="H269" s="275">
        <f t="shared" ref="H269:I269" si="352">SUM(H270,H281)</f>
        <v>0</v>
      </c>
      <c r="I269" s="276">
        <f t="shared" si="352"/>
        <v>0</v>
      </c>
      <c r="J269" s="275">
        <f>SUM(J270,J281)</f>
        <v>0</v>
      </c>
      <c r="K269" s="274">
        <f t="shared" ref="K269:L269" si="353">SUM(K270,K281)</f>
        <v>0</v>
      </c>
      <c r="L269" s="276">
        <f t="shared" si="353"/>
        <v>0</v>
      </c>
      <c r="M269" s="277">
        <f>SUM(M270,M281)</f>
        <v>0</v>
      </c>
      <c r="N269" s="278">
        <f t="shared" ref="N269:O269" si="354">SUM(N270,N281)</f>
        <v>0</v>
      </c>
      <c r="O269" s="279">
        <f t="shared" si="354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4"/>
        <v>0</v>
      </c>
      <c r="D270" s="203">
        <f>SUM(D271,D272,D275,D276,D280)</f>
        <v>0</v>
      </c>
      <c r="E270" s="364">
        <f t="shared" ref="E270:F270" si="355">SUM(E271,E272,E275,E276,E280)</f>
        <v>0</v>
      </c>
      <c r="F270" s="386">
        <f t="shared" si="355"/>
        <v>0</v>
      </c>
      <c r="G270" s="203">
        <f>SUM(G271,G272,G275,G276,G280)</f>
        <v>0</v>
      </c>
      <c r="H270" s="84">
        <f t="shared" ref="H270:I270" si="356">SUM(H271,H272,H275,H276,H280)</f>
        <v>0</v>
      </c>
      <c r="I270" s="204">
        <f t="shared" si="356"/>
        <v>0</v>
      </c>
      <c r="J270" s="84">
        <f>SUM(J271,J272,J275,J276,J280)</f>
        <v>0</v>
      </c>
      <c r="K270" s="85">
        <f t="shared" ref="K270:L270" si="357">SUM(K271,K272,K275,K276,K280)</f>
        <v>0</v>
      </c>
      <c r="L270" s="204">
        <f t="shared" si="357"/>
        <v>0</v>
      </c>
      <c r="M270" s="205">
        <f>SUM(M271,M272,M275,M276,M280)</f>
        <v>0</v>
      </c>
      <c r="N270" s="206">
        <f t="shared" ref="N270:O270" si="358">SUM(N271,N272,N275,N276,N280)</f>
        <v>0</v>
      </c>
      <c r="O270" s="207">
        <f t="shared" si="358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4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4"/>
        <v>0</v>
      </c>
      <c r="D272" s="224">
        <f>SUM(D273:D274)</f>
        <v>0</v>
      </c>
      <c r="E272" s="368">
        <f t="shared" ref="E272:F272" si="359">SUM(E273:E274)</f>
        <v>0</v>
      </c>
      <c r="F272" s="384">
        <f t="shared" si="359"/>
        <v>0</v>
      </c>
      <c r="G272" s="224">
        <f>SUM(G273:G274)</f>
        <v>0</v>
      </c>
      <c r="H272" s="226">
        <f t="shared" ref="H272:I272" si="360">SUM(H273:H274)</f>
        <v>0</v>
      </c>
      <c r="I272" s="220">
        <f t="shared" si="360"/>
        <v>0</v>
      </c>
      <c r="J272" s="226">
        <f>SUM(J273:J274)</f>
        <v>0</v>
      </c>
      <c r="K272" s="225">
        <f t="shared" ref="K272:L272" si="361">SUM(K273:K274)</f>
        <v>0</v>
      </c>
      <c r="L272" s="220">
        <f t="shared" si="361"/>
        <v>0</v>
      </c>
      <c r="M272" s="98">
        <f>SUM(M273:M274)</f>
        <v>0</v>
      </c>
      <c r="N272" s="225">
        <f t="shared" ref="N272:O272" si="362">SUM(N273:N274)</f>
        <v>0</v>
      </c>
      <c r="O272" s="220">
        <f t="shared" si="362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4"/>
        <v>0</v>
      </c>
      <c r="D273" s="219"/>
      <c r="E273" s="367"/>
      <c r="F273" s="384">
        <f t="shared" ref="F273:F275" si="363">D273+E273</f>
        <v>0</v>
      </c>
      <c r="G273" s="219"/>
      <c r="H273" s="103"/>
      <c r="I273" s="220">
        <f t="shared" ref="I273:I275" si="364">G273+H273</f>
        <v>0</v>
      </c>
      <c r="J273" s="103"/>
      <c r="K273" s="104"/>
      <c r="L273" s="220">
        <f t="shared" ref="L273:L275" si="365">J273+K273</f>
        <v>0</v>
      </c>
      <c r="M273" s="221"/>
      <c r="N273" s="104"/>
      <c r="O273" s="220">
        <f t="shared" ref="O273:O275" si="366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4"/>
        <v>0</v>
      </c>
      <c r="D274" s="219"/>
      <c r="E274" s="367"/>
      <c r="F274" s="384">
        <f t="shared" si="363"/>
        <v>0</v>
      </c>
      <c r="G274" s="219"/>
      <c r="H274" s="103"/>
      <c r="I274" s="220">
        <f t="shared" si="364"/>
        <v>0</v>
      </c>
      <c r="J274" s="103"/>
      <c r="K274" s="104"/>
      <c r="L274" s="220">
        <f t="shared" si="365"/>
        <v>0</v>
      </c>
      <c r="M274" s="221"/>
      <c r="N274" s="104"/>
      <c r="O274" s="220">
        <f t="shared" si="366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4"/>
        <v>0</v>
      </c>
      <c r="D275" s="219"/>
      <c r="E275" s="367"/>
      <c r="F275" s="384">
        <f t="shared" si="363"/>
        <v>0</v>
      </c>
      <c r="G275" s="219"/>
      <c r="H275" s="103"/>
      <c r="I275" s="220">
        <f t="shared" si="364"/>
        <v>0</v>
      </c>
      <c r="J275" s="103"/>
      <c r="K275" s="104"/>
      <c r="L275" s="220">
        <f t="shared" si="365"/>
        <v>0</v>
      </c>
      <c r="M275" s="221"/>
      <c r="N275" s="104"/>
      <c r="O275" s="220">
        <f t="shared" si="366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4"/>
        <v>0</v>
      </c>
      <c r="D276" s="224">
        <f>SUM(D277:D279)</f>
        <v>0</v>
      </c>
      <c r="E276" s="368">
        <f t="shared" ref="E276:O276" si="367">SUM(E277:E279)</f>
        <v>0</v>
      </c>
      <c r="F276" s="384">
        <f t="shared" si="367"/>
        <v>0</v>
      </c>
      <c r="G276" s="224">
        <f t="shared" si="367"/>
        <v>0</v>
      </c>
      <c r="H276" s="226">
        <f t="shared" si="367"/>
        <v>0</v>
      </c>
      <c r="I276" s="220">
        <f t="shared" si="367"/>
        <v>0</v>
      </c>
      <c r="J276" s="226">
        <f>SUM(J277:J279)</f>
        <v>0</v>
      </c>
      <c r="K276" s="225">
        <f t="shared" ref="K276:L276" si="368">SUM(K277:K279)</f>
        <v>0</v>
      </c>
      <c r="L276" s="220">
        <f t="shared" si="368"/>
        <v>0</v>
      </c>
      <c r="M276" s="98">
        <f t="shared" si="367"/>
        <v>0</v>
      </c>
      <c r="N276" s="225">
        <f t="shared" si="367"/>
        <v>0</v>
      </c>
      <c r="O276" s="220">
        <f t="shared" si="367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9">F277+I277+L277+O277</f>
        <v>0</v>
      </c>
      <c r="D277" s="219"/>
      <c r="E277" s="367"/>
      <c r="F277" s="384">
        <f t="shared" ref="F277:F280" si="370">D277+E277</f>
        <v>0</v>
      </c>
      <c r="G277" s="219"/>
      <c r="H277" s="103"/>
      <c r="I277" s="220">
        <f t="shared" ref="I277:I280" si="371">G277+H277</f>
        <v>0</v>
      </c>
      <c r="J277" s="103"/>
      <c r="K277" s="104"/>
      <c r="L277" s="220">
        <f t="shared" ref="L277:L280" si="372">J277+K277</f>
        <v>0</v>
      </c>
      <c r="M277" s="221"/>
      <c r="N277" s="104"/>
      <c r="O277" s="220">
        <f t="shared" ref="O277:O280" si="373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9"/>
        <v>0</v>
      </c>
      <c r="D278" s="219"/>
      <c r="E278" s="367"/>
      <c r="F278" s="384">
        <f t="shared" si="370"/>
        <v>0</v>
      </c>
      <c r="G278" s="219"/>
      <c r="H278" s="103"/>
      <c r="I278" s="220">
        <f t="shared" si="371"/>
        <v>0</v>
      </c>
      <c r="J278" s="103"/>
      <c r="K278" s="104"/>
      <c r="L278" s="220">
        <f t="shared" si="372"/>
        <v>0</v>
      </c>
      <c r="M278" s="221"/>
      <c r="N278" s="104"/>
      <c r="O278" s="220">
        <f t="shared" si="373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9"/>
        <v>0</v>
      </c>
      <c r="D279" s="219"/>
      <c r="E279" s="367"/>
      <c r="F279" s="384">
        <f t="shared" si="370"/>
        <v>0</v>
      </c>
      <c r="G279" s="219"/>
      <c r="H279" s="103"/>
      <c r="I279" s="220">
        <f t="shared" si="371"/>
        <v>0</v>
      </c>
      <c r="J279" s="103"/>
      <c r="K279" s="104"/>
      <c r="L279" s="220">
        <f t="shared" si="372"/>
        <v>0</v>
      </c>
      <c r="M279" s="221"/>
      <c r="N279" s="104"/>
      <c r="O279" s="220">
        <f t="shared" si="373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9"/>
        <v>0</v>
      </c>
      <c r="D280" s="215"/>
      <c r="E280" s="366"/>
      <c r="F280" s="404">
        <f t="shared" si="370"/>
        <v>0</v>
      </c>
      <c r="G280" s="215"/>
      <c r="H280" s="93"/>
      <c r="I280" s="216">
        <f t="shared" si="371"/>
        <v>0</v>
      </c>
      <c r="J280" s="93"/>
      <c r="K280" s="94"/>
      <c r="L280" s="216">
        <f t="shared" si="372"/>
        <v>0</v>
      </c>
      <c r="M280" s="217"/>
      <c r="N280" s="94"/>
      <c r="O280" s="216">
        <f t="shared" si="373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9"/>
        <v>0</v>
      </c>
      <c r="D281" s="282">
        <f>D282</f>
        <v>0</v>
      </c>
      <c r="E281" s="375">
        <f t="shared" ref="E281:O281" si="374">E282</f>
        <v>0</v>
      </c>
      <c r="F281" s="394">
        <f t="shared" si="374"/>
        <v>0</v>
      </c>
      <c r="G281" s="282">
        <f t="shared" si="374"/>
        <v>0</v>
      </c>
      <c r="H281" s="283">
        <f t="shared" si="374"/>
        <v>0</v>
      </c>
      <c r="I281" s="237">
        <f t="shared" si="374"/>
        <v>0</v>
      </c>
      <c r="J281" s="283">
        <f t="shared" si="374"/>
        <v>0</v>
      </c>
      <c r="K281" s="236">
        <f t="shared" si="374"/>
        <v>0</v>
      </c>
      <c r="L281" s="237">
        <f t="shared" si="374"/>
        <v>0</v>
      </c>
      <c r="M281" s="120">
        <f t="shared" si="374"/>
        <v>0</v>
      </c>
      <c r="N281" s="236">
        <f t="shared" si="374"/>
        <v>0</v>
      </c>
      <c r="O281" s="237">
        <f t="shared" si="374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9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9"/>
        <v>0</v>
      </c>
      <c r="D283" s="224">
        <f>SUM(D284:D285)</f>
        <v>0</v>
      </c>
      <c r="E283" s="368">
        <f t="shared" ref="E283:F283" si="375">SUM(E284:E285)</f>
        <v>0</v>
      </c>
      <c r="F283" s="384">
        <f t="shared" si="375"/>
        <v>0</v>
      </c>
      <c r="G283" s="224">
        <f>SUM(G284:G285)</f>
        <v>0</v>
      </c>
      <c r="H283" s="226">
        <f t="shared" ref="H283:I283" si="376">SUM(H284:H285)</f>
        <v>0</v>
      </c>
      <c r="I283" s="220">
        <f t="shared" si="376"/>
        <v>0</v>
      </c>
      <c r="J283" s="226">
        <f>SUM(J284:J285)</f>
        <v>0</v>
      </c>
      <c r="K283" s="225">
        <f t="shared" ref="K283:L283" si="377">SUM(K284:K285)</f>
        <v>0</v>
      </c>
      <c r="L283" s="220">
        <f t="shared" si="377"/>
        <v>0</v>
      </c>
      <c r="M283" s="98">
        <f>SUM(M284:M285)</f>
        <v>0</v>
      </c>
      <c r="N283" s="225">
        <f t="shared" ref="N283:O283" si="378">SUM(N284:N285)</f>
        <v>0</v>
      </c>
      <c r="O283" s="220">
        <f t="shared" si="378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9"/>
        <v>0</v>
      </c>
      <c r="D284" s="219"/>
      <c r="E284" s="367"/>
      <c r="F284" s="384">
        <f t="shared" ref="F284:F285" si="379">D284+E284</f>
        <v>0</v>
      </c>
      <c r="G284" s="219"/>
      <c r="H284" s="103"/>
      <c r="I284" s="220">
        <f t="shared" ref="I284:I285" si="380">G284+H284</f>
        <v>0</v>
      </c>
      <c r="J284" s="103"/>
      <c r="K284" s="104"/>
      <c r="L284" s="220">
        <f t="shared" ref="L284:L285" si="381">J284+K284</f>
        <v>0</v>
      </c>
      <c r="M284" s="221"/>
      <c r="N284" s="104"/>
      <c r="O284" s="220">
        <f t="shared" ref="O284:O285" si="382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9"/>
        <v>0</v>
      </c>
      <c r="D285" s="215"/>
      <c r="E285" s="366"/>
      <c r="F285" s="404">
        <f t="shared" si="379"/>
        <v>0</v>
      </c>
      <c r="G285" s="215"/>
      <c r="H285" s="93"/>
      <c r="I285" s="216">
        <f t="shared" si="380"/>
        <v>0</v>
      </c>
      <c r="J285" s="93"/>
      <c r="K285" s="94"/>
      <c r="L285" s="216">
        <f t="shared" si="381"/>
        <v>0</v>
      </c>
      <c r="M285" s="217"/>
      <c r="N285" s="94"/>
      <c r="O285" s="216">
        <f t="shared" si="382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9"/>
        <v>233721</v>
      </c>
      <c r="D286" s="289">
        <f t="shared" ref="D286:O286" si="383">SUM(D283,D269,D230,D195,D187,D173,D75,D53)</f>
        <v>244375</v>
      </c>
      <c r="E286" s="377">
        <f t="shared" si="383"/>
        <v>-10654</v>
      </c>
      <c r="F286" s="408">
        <f t="shared" si="383"/>
        <v>233721</v>
      </c>
      <c r="G286" s="289">
        <f t="shared" si="383"/>
        <v>0</v>
      </c>
      <c r="H286" s="291">
        <f t="shared" si="383"/>
        <v>0</v>
      </c>
      <c r="I286" s="292">
        <f t="shared" si="383"/>
        <v>0</v>
      </c>
      <c r="J286" s="291">
        <f t="shared" si="383"/>
        <v>0</v>
      </c>
      <c r="K286" s="290">
        <f t="shared" si="383"/>
        <v>0</v>
      </c>
      <c r="L286" s="292">
        <f t="shared" si="383"/>
        <v>0</v>
      </c>
      <c r="M286" s="288">
        <f t="shared" si="383"/>
        <v>0</v>
      </c>
      <c r="N286" s="290">
        <f t="shared" si="383"/>
        <v>0</v>
      </c>
      <c r="O286" s="292">
        <f t="shared" si="383"/>
        <v>0</v>
      </c>
      <c r="P286" s="293"/>
    </row>
    <row r="287" spans="1:16" s="27" customFormat="1" ht="13.5" hidden="1" thickTop="1" thickBot="1" x14ac:dyDescent="0.3">
      <c r="A287" s="656" t="s">
        <v>305</v>
      </c>
      <c r="B287" s="657"/>
      <c r="C287" s="294">
        <f t="shared" si="369"/>
        <v>0</v>
      </c>
      <c r="D287" s="295">
        <f>SUM(D24,D25,D41)-D51</f>
        <v>0</v>
      </c>
      <c r="E287" s="378">
        <f t="shared" ref="E287:F287" si="384">SUM(E24,E25,E41)-E51</f>
        <v>0</v>
      </c>
      <c r="F287" s="409">
        <f t="shared" si="384"/>
        <v>0</v>
      </c>
      <c r="G287" s="295">
        <f>SUM(G24,G25,G41)-G51</f>
        <v>0</v>
      </c>
      <c r="H287" s="297">
        <f t="shared" ref="H287:I287" si="385">SUM(H24,H25,H41)-H51</f>
        <v>0</v>
      </c>
      <c r="I287" s="298">
        <f t="shared" si="385"/>
        <v>0</v>
      </c>
      <c r="J287" s="297">
        <f>(J26+J43)-J51</f>
        <v>0</v>
      </c>
      <c r="K287" s="296">
        <f t="shared" ref="K287:L287" si="386">(K26+K43)-K51</f>
        <v>0</v>
      </c>
      <c r="L287" s="298">
        <f t="shared" si="386"/>
        <v>0</v>
      </c>
      <c r="M287" s="294">
        <f>M45-M51</f>
        <v>0</v>
      </c>
      <c r="N287" s="296">
        <f t="shared" ref="N287:O287" si="387">N45-N51</f>
        <v>0</v>
      </c>
      <c r="O287" s="298">
        <f t="shared" si="387"/>
        <v>0</v>
      </c>
      <c r="P287" s="299"/>
    </row>
    <row r="288" spans="1:16" s="27" customFormat="1" ht="12.75" hidden="1" thickTop="1" x14ac:dyDescent="0.25">
      <c r="A288" s="658" t="s">
        <v>306</v>
      </c>
      <c r="B288" s="659"/>
      <c r="C288" s="300">
        <f t="shared" si="369"/>
        <v>0</v>
      </c>
      <c r="D288" s="301">
        <f t="shared" ref="D288:O288" si="388">SUM(D289,D290)-D297+D298</f>
        <v>0</v>
      </c>
      <c r="E288" s="379">
        <f t="shared" si="388"/>
        <v>0</v>
      </c>
      <c r="F288" s="410">
        <f t="shared" si="388"/>
        <v>0</v>
      </c>
      <c r="G288" s="301">
        <f t="shared" si="388"/>
        <v>0</v>
      </c>
      <c r="H288" s="303">
        <f t="shared" si="388"/>
        <v>0</v>
      </c>
      <c r="I288" s="304">
        <f t="shared" si="388"/>
        <v>0</v>
      </c>
      <c r="J288" s="303">
        <f t="shared" si="388"/>
        <v>0</v>
      </c>
      <c r="K288" s="302">
        <f t="shared" si="388"/>
        <v>0</v>
      </c>
      <c r="L288" s="304">
        <f t="shared" si="388"/>
        <v>0</v>
      </c>
      <c r="M288" s="300">
        <f t="shared" si="388"/>
        <v>0</v>
      </c>
      <c r="N288" s="302">
        <f t="shared" si="388"/>
        <v>0</v>
      </c>
      <c r="O288" s="304">
        <f t="shared" si="388"/>
        <v>0</v>
      </c>
      <c r="P288" s="305"/>
    </row>
    <row r="289" spans="1:16" s="27" customFormat="1" ht="13.5" hidden="1" thickTop="1" thickBot="1" x14ac:dyDescent="0.3">
      <c r="A289" s="173" t="s">
        <v>307</v>
      </c>
      <c r="B289" s="173" t="s">
        <v>308</v>
      </c>
      <c r="C289" s="174">
        <f t="shared" si="369"/>
        <v>0</v>
      </c>
      <c r="D289" s="175">
        <f t="shared" ref="D289:O289" si="389">D21-D283</f>
        <v>0</v>
      </c>
      <c r="E289" s="360">
        <f t="shared" si="389"/>
        <v>0</v>
      </c>
      <c r="F289" s="399">
        <f t="shared" si="389"/>
        <v>0</v>
      </c>
      <c r="G289" s="175">
        <f t="shared" si="389"/>
        <v>0</v>
      </c>
      <c r="H289" s="177">
        <f t="shared" si="389"/>
        <v>0</v>
      </c>
      <c r="I289" s="178">
        <f t="shared" si="389"/>
        <v>0</v>
      </c>
      <c r="J289" s="177">
        <f t="shared" si="389"/>
        <v>0</v>
      </c>
      <c r="K289" s="176">
        <f t="shared" si="389"/>
        <v>0</v>
      </c>
      <c r="L289" s="178">
        <f t="shared" si="389"/>
        <v>0</v>
      </c>
      <c r="M289" s="174">
        <f t="shared" si="389"/>
        <v>0</v>
      </c>
      <c r="N289" s="176">
        <f t="shared" si="389"/>
        <v>0</v>
      </c>
      <c r="O289" s="178">
        <f t="shared" si="389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9"/>
        <v>0</v>
      </c>
      <c r="D290" s="301">
        <f t="shared" ref="D290:O290" si="390">SUM(D291,D293,D295)-SUM(D292,D294,D296)</f>
        <v>0</v>
      </c>
      <c r="E290" s="379">
        <f t="shared" si="390"/>
        <v>0</v>
      </c>
      <c r="F290" s="410">
        <f t="shared" si="390"/>
        <v>0</v>
      </c>
      <c r="G290" s="301">
        <f t="shared" si="390"/>
        <v>0</v>
      </c>
      <c r="H290" s="303">
        <f t="shared" si="390"/>
        <v>0</v>
      </c>
      <c r="I290" s="304">
        <f t="shared" si="390"/>
        <v>0</v>
      </c>
      <c r="J290" s="303">
        <f t="shared" si="390"/>
        <v>0</v>
      </c>
      <c r="K290" s="302">
        <f t="shared" si="390"/>
        <v>0</v>
      </c>
      <c r="L290" s="304">
        <f t="shared" si="390"/>
        <v>0</v>
      </c>
      <c r="M290" s="300">
        <f t="shared" si="390"/>
        <v>0</v>
      </c>
      <c r="N290" s="302">
        <f t="shared" si="390"/>
        <v>0</v>
      </c>
      <c r="O290" s="304">
        <f t="shared" si="390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9"/>
        <v>0</v>
      </c>
      <c r="D291" s="284"/>
      <c r="E291" s="376"/>
      <c r="F291" s="396">
        <f t="shared" ref="F291:F298" si="391">D291+E291</f>
        <v>0</v>
      </c>
      <c r="G291" s="284"/>
      <c r="H291" s="114"/>
      <c r="I291" s="246">
        <f t="shared" ref="I291:I298" si="392">G291+H291</f>
        <v>0</v>
      </c>
      <c r="J291" s="114"/>
      <c r="K291" s="115"/>
      <c r="L291" s="246">
        <f t="shared" ref="L291:L298" si="393">J291+K291</f>
        <v>0</v>
      </c>
      <c r="M291" s="285"/>
      <c r="N291" s="115"/>
      <c r="O291" s="246">
        <f t="shared" ref="O291:O298" si="394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9"/>
        <v>0</v>
      </c>
      <c r="D292" s="219"/>
      <c r="E292" s="367"/>
      <c r="F292" s="384">
        <f t="shared" si="391"/>
        <v>0</v>
      </c>
      <c r="G292" s="219"/>
      <c r="H292" s="103"/>
      <c r="I292" s="220">
        <f t="shared" si="392"/>
        <v>0</v>
      </c>
      <c r="J292" s="103"/>
      <c r="K292" s="104"/>
      <c r="L292" s="220">
        <f t="shared" si="393"/>
        <v>0</v>
      </c>
      <c r="M292" s="221"/>
      <c r="N292" s="104"/>
      <c r="O292" s="220">
        <f t="shared" si="394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9"/>
        <v>0</v>
      </c>
      <c r="D293" s="219"/>
      <c r="E293" s="367"/>
      <c r="F293" s="384">
        <f t="shared" si="391"/>
        <v>0</v>
      </c>
      <c r="G293" s="219"/>
      <c r="H293" s="103"/>
      <c r="I293" s="220">
        <f t="shared" si="392"/>
        <v>0</v>
      </c>
      <c r="J293" s="103"/>
      <c r="K293" s="104"/>
      <c r="L293" s="220">
        <f t="shared" si="393"/>
        <v>0</v>
      </c>
      <c r="M293" s="221"/>
      <c r="N293" s="104"/>
      <c r="O293" s="220">
        <f t="shared" si="394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1"/>
        <v>0</v>
      </c>
      <c r="G294" s="219"/>
      <c r="H294" s="103"/>
      <c r="I294" s="220">
        <f t="shared" si="392"/>
        <v>0</v>
      </c>
      <c r="J294" s="103"/>
      <c r="K294" s="104"/>
      <c r="L294" s="220">
        <f t="shared" si="393"/>
        <v>0</v>
      </c>
      <c r="M294" s="221"/>
      <c r="N294" s="104"/>
      <c r="O294" s="220">
        <f t="shared" si="394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9"/>
        <v>0</v>
      </c>
      <c r="D295" s="219"/>
      <c r="E295" s="367"/>
      <c r="F295" s="384">
        <f t="shared" si="391"/>
        <v>0</v>
      </c>
      <c r="G295" s="219"/>
      <c r="H295" s="103"/>
      <c r="I295" s="220">
        <f t="shared" si="392"/>
        <v>0</v>
      </c>
      <c r="J295" s="103"/>
      <c r="K295" s="104"/>
      <c r="L295" s="220">
        <f t="shared" si="393"/>
        <v>0</v>
      </c>
      <c r="M295" s="221"/>
      <c r="N295" s="104"/>
      <c r="O295" s="220">
        <f t="shared" si="394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9"/>
        <v>0</v>
      </c>
      <c r="D296" s="255"/>
      <c r="E296" s="372"/>
      <c r="F296" s="405">
        <f t="shared" si="391"/>
        <v>0</v>
      </c>
      <c r="G296" s="255"/>
      <c r="H296" s="257"/>
      <c r="I296" s="252">
        <f t="shared" si="392"/>
        <v>0</v>
      </c>
      <c r="J296" s="257"/>
      <c r="K296" s="256"/>
      <c r="L296" s="252">
        <f t="shared" si="393"/>
        <v>0</v>
      </c>
      <c r="M296" s="258"/>
      <c r="N296" s="256"/>
      <c r="O296" s="252">
        <f t="shared" si="394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9"/>
        <v>0</v>
      </c>
      <c r="D297" s="311"/>
      <c r="E297" s="380"/>
      <c r="F297" s="409">
        <f t="shared" si="391"/>
        <v>0</v>
      </c>
      <c r="G297" s="311"/>
      <c r="H297" s="313"/>
      <c r="I297" s="298">
        <f t="shared" si="392"/>
        <v>0</v>
      </c>
      <c r="J297" s="313"/>
      <c r="K297" s="312"/>
      <c r="L297" s="298">
        <f t="shared" si="393"/>
        <v>0</v>
      </c>
      <c r="M297" s="314"/>
      <c r="N297" s="312"/>
      <c r="O297" s="298">
        <f t="shared" si="394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9"/>
        <v>0</v>
      </c>
      <c r="D298" s="241"/>
      <c r="E298" s="371"/>
      <c r="F298" s="386">
        <f t="shared" si="391"/>
        <v>0</v>
      </c>
      <c r="G298" s="241"/>
      <c r="H298" s="243"/>
      <c r="I298" s="204">
        <f t="shared" si="392"/>
        <v>0</v>
      </c>
      <c r="J298" s="243"/>
      <c r="K298" s="242"/>
      <c r="L298" s="204">
        <f t="shared" si="393"/>
        <v>0</v>
      </c>
      <c r="M298" s="244"/>
      <c r="N298" s="242"/>
      <c r="O298" s="204">
        <f t="shared" si="394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bdYP76W7Jd1D8/fdDlouYBb+MnYpgyle5wa6bdL/+xLn/DOYVnWD8vaibgucLgBd8x1Q+caGq7BDCf7beDXCXA==" saltValue="v6yiD/0PGfBR4/M/F6Yh+Q==" spinCount="100000" sheet="1" objects="1" scenarios="1" formatCells="0" formatColumns="0" formatRows="0"/>
  <autoFilter ref="A18:P298">
    <filterColumn colId="2">
      <filters>
        <filter val="233 721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116.pielikums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16"/>
  <sheetViews>
    <sheetView view="pageLayout" zoomScaleNormal="100" workbookViewId="0">
      <selection activeCell="S9" sqref="S9"/>
    </sheetView>
  </sheetViews>
  <sheetFormatPr defaultRowHeight="12" outlineLevelCol="1" x14ac:dyDescent="0.25"/>
  <cols>
    <col min="1" max="1" width="8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6.5703125" style="316" hidden="1" customWidth="1" outlineLevel="1"/>
    <col min="14" max="14" width="6.140625" style="4" hidden="1" customWidth="1" outlineLevel="1"/>
    <col min="15" max="15" width="6.140625" style="4" customWidth="1" collapsed="1"/>
    <col min="16" max="16" width="33.570312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583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584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585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586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387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3.25" customHeight="1" x14ac:dyDescent="0.25">
      <c r="A7" s="7" t="s">
        <v>10</v>
      </c>
      <c r="B7" s="8"/>
      <c r="C7" s="622" t="s">
        <v>587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588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 t="s">
        <v>589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 t="s">
        <v>590</v>
      </c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20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20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20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20" s="27" customFormat="1" ht="12.75" thickBot="1" x14ac:dyDescent="0.3">
      <c r="A20" s="30"/>
      <c r="B20" s="31" t="s">
        <v>38</v>
      </c>
      <c r="C20" s="32">
        <f>F20+I20+L20+O20</f>
        <v>1516365</v>
      </c>
      <c r="D20" s="33">
        <f>SUM(D21,D24,D25,D41,D43)</f>
        <v>678230</v>
      </c>
      <c r="E20" s="342">
        <f t="shared" ref="E20:F20" si="0">SUM(E21,E24,E25,E41,E43)</f>
        <v>0</v>
      </c>
      <c r="F20" s="381">
        <f t="shared" si="0"/>
        <v>678230</v>
      </c>
      <c r="G20" s="33">
        <f>SUM(G21,G24,G43)</f>
        <v>820141</v>
      </c>
      <c r="H20" s="35">
        <f t="shared" ref="H20:I20" si="1">SUM(H21,H24,H43)</f>
        <v>0</v>
      </c>
      <c r="I20" s="36">
        <f t="shared" si="1"/>
        <v>820141</v>
      </c>
      <c r="J20" s="35">
        <f>SUM(J21,J26,J43)</f>
        <v>17994</v>
      </c>
      <c r="K20" s="34">
        <f t="shared" ref="K20:L20" si="2">SUM(K21,K26,K43)</f>
        <v>0</v>
      </c>
      <c r="L20" s="36">
        <f t="shared" si="2"/>
        <v>17994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  <c r="R20" s="551"/>
      <c r="S20" s="551"/>
      <c r="T20" s="551"/>
    </row>
    <row r="21" spans="1:20" ht="12.75" thickTop="1" x14ac:dyDescent="0.25">
      <c r="A21" s="38"/>
      <c r="B21" s="39" t="s">
        <v>39</v>
      </c>
      <c r="C21" s="40">
        <f t="shared" ref="C21:C84" si="4">F21+I21+L21+O21</f>
        <v>6911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6911</v>
      </c>
      <c r="K21" s="42">
        <f t="shared" ref="K21:L21" si="7">SUM(K22:K23)</f>
        <v>0</v>
      </c>
      <c r="L21" s="44">
        <f t="shared" si="7"/>
        <v>6911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  <c r="R21" s="551"/>
      <c r="S21" s="551"/>
      <c r="T21" s="551"/>
    </row>
    <row r="22" spans="1:20" hidden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  <c r="R22" s="551"/>
      <c r="S22" s="551"/>
      <c r="T22" s="551"/>
    </row>
    <row r="23" spans="1:20" x14ac:dyDescent="0.25">
      <c r="A23" s="55"/>
      <c r="B23" s="56" t="s">
        <v>41</v>
      </c>
      <c r="C23" s="57">
        <f t="shared" si="4"/>
        <v>6911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>
        <v>6911</v>
      </c>
      <c r="K23" s="59"/>
      <c r="L23" s="61">
        <f>J23+K23</f>
        <v>6911</v>
      </c>
      <c r="M23" s="62"/>
      <c r="N23" s="59"/>
      <c r="O23" s="61">
        <f>M23+N23</f>
        <v>0</v>
      </c>
      <c r="P23" s="63"/>
      <c r="R23" s="551"/>
      <c r="S23" s="551"/>
      <c r="T23" s="551"/>
    </row>
    <row r="24" spans="1:20" s="27" customFormat="1" ht="24.75" thickBot="1" x14ac:dyDescent="0.3">
      <c r="A24" s="64">
        <v>19300</v>
      </c>
      <c r="B24" s="64" t="s">
        <v>42</v>
      </c>
      <c r="C24" s="65">
        <f>F24+I24</f>
        <v>1498371</v>
      </c>
      <c r="D24" s="66">
        <v>678230</v>
      </c>
      <c r="E24" s="346"/>
      <c r="F24" s="385">
        <f>D24+E24</f>
        <v>678230</v>
      </c>
      <c r="G24" s="66">
        <v>820141</v>
      </c>
      <c r="H24" s="67"/>
      <c r="I24" s="68">
        <f>G24+H24</f>
        <v>820141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  <c r="R24" s="551"/>
      <c r="S24" s="551"/>
      <c r="T24" s="551"/>
    </row>
    <row r="25" spans="1:20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  <c r="R25" s="551"/>
      <c r="S25" s="551"/>
      <c r="T25" s="551"/>
    </row>
    <row r="26" spans="1:20" s="27" customFormat="1" ht="36.75" thickTop="1" x14ac:dyDescent="0.25">
      <c r="A26" s="75">
        <v>21300</v>
      </c>
      <c r="B26" s="75" t="s">
        <v>45</v>
      </c>
      <c r="C26" s="76">
        <f>L26</f>
        <v>11083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11083</v>
      </c>
      <c r="K26" s="85">
        <f t="shared" ref="K26:L26" si="9">SUM(K27,K31,K33,K36)</f>
        <v>0</v>
      </c>
      <c r="L26" s="204">
        <f t="shared" si="9"/>
        <v>11083</v>
      </c>
      <c r="M26" s="82" t="s">
        <v>43</v>
      </c>
      <c r="N26" s="81" t="s">
        <v>43</v>
      </c>
      <c r="O26" s="80" t="s">
        <v>43</v>
      </c>
      <c r="P26" s="83"/>
      <c r="R26" s="551"/>
      <c r="S26" s="551"/>
      <c r="T26" s="551"/>
    </row>
    <row r="27" spans="1:20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  <c r="R27" s="551"/>
      <c r="S27" s="551"/>
      <c r="T27" s="551"/>
    </row>
    <row r="28" spans="1:20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  <c r="R28" s="551"/>
      <c r="S28" s="551"/>
      <c r="T28" s="551"/>
    </row>
    <row r="29" spans="1:20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  <c r="R29" s="551"/>
      <c r="S29" s="551"/>
      <c r="T29" s="551"/>
    </row>
    <row r="30" spans="1:20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  <c r="R30" s="551"/>
      <c r="S30" s="551"/>
      <c r="T30" s="551"/>
    </row>
    <row r="31" spans="1:20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  <c r="R31" s="551"/>
      <c r="S31" s="551"/>
      <c r="T31" s="551"/>
    </row>
    <row r="32" spans="1:20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  <c r="R32" s="551"/>
      <c r="S32" s="551"/>
      <c r="T32" s="551"/>
    </row>
    <row r="33" spans="1:20" s="27" customFormat="1" x14ac:dyDescent="0.25">
      <c r="A33" s="86">
        <v>21380</v>
      </c>
      <c r="B33" s="75" t="s">
        <v>52</v>
      </c>
      <c r="C33" s="76">
        <f t="shared" si="10"/>
        <v>5458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5458</v>
      </c>
      <c r="K33" s="85">
        <f t="shared" ref="K33:L33" si="13">SUM(K34:K35)</f>
        <v>0</v>
      </c>
      <c r="L33" s="204">
        <f t="shared" si="13"/>
        <v>5458</v>
      </c>
      <c r="M33" s="82" t="s">
        <v>43</v>
      </c>
      <c r="N33" s="81" t="s">
        <v>43</v>
      </c>
      <c r="O33" s="80" t="s">
        <v>43</v>
      </c>
      <c r="P33" s="83"/>
      <c r="R33" s="551"/>
      <c r="S33" s="551"/>
      <c r="T33" s="551"/>
    </row>
    <row r="34" spans="1:20" x14ac:dyDescent="0.25">
      <c r="A34" s="47">
        <v>21381</v>
      </c>
      <c r="B34" s="87" t="s">
        <v>53</v>
      </c>
      <c r="C34" s="88">
        <f t="shared" si="10"/>
        <v>5458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>
        <v>5458</v>
      </c>
      <c r="K34" s="94"/>
      <c r="L34" s="52">
        <f>J34+K34</f>
        <v>5458</v>
      </c>
      <c r="M34" s="95" t="s">
        <v>43</v>
      </c>
      <c r="N34" s="90" t="s">
        <v>43</v>
      </c>
      <c r="O34" s="92" t="s">
        <v>43</v>
      </c>
      <c r="P34" s="96"/>
      <c r="R34" s="551"/>
      <c r="S34" s="551"/>
      <c r="T34" s="551"/>
    </row>
    <row r="35" spans="1:20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  <c r="R35" s="551"/>
      <c r="S35" s="551"/>
      <c r="T35" s="551"/>
    </row>
    <row r="36" spans="1:20" s="27" customFormat="1" ht="25.5" customHeight="1" x14ac:dyDescent="0.25">
      <c r="A36" s="86">
        <v>21390</v>
      </c>
      <c r="B36" s="75" t="s">
        <v>55</v>
      </c>
      <c r="C36" s="76">
        <f t="shared" si="10"/>
        <v>5625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5625</v>
      </c>
      <c r="K36" s="85">
        <f t="shared" ref="K36:L36" si="14">SUM(K37:K40)</f>
        <v>0</v>
      </c>
      <c r="L36" s="204">
        <f t="shared" si="14"/>
        <v>5625</v>
      </c>
      <c r="M36" s="82" t="s">
        <v>43</v>
      </c>
      <c r="N36" s="81" t="s">
        <v>43</v>
      </c>
      <c r="O36" s="80" t="s">
        <v>43</v>
      </c>
      <c r="P36" s="83"/>
      <c r="R36" s="551"/>
      <c r="S36" s="551"/>
      <c r="T36" s="551"/>
    </row>
    <row r="37" spans="1:20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  <c r="R37" s="551"/>
      <c r="S37" s="551"/>
      <c r="T37" s="551"/>
    </row>
    <row r="38" spans="1:20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  <c r="R38" s="551"/>
      <c r="S38" s="551"/>
      <c r="T38" s="551"/>
    </row>
    <row r="39" spans="1:20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  <c r="R39" s="551"/>
      <c r="S39" s="551"/>
      <c r="T39" s="551"/>
    </row>
    <row r="40" spans="1:20" ht="24" x14ac:dyDescent="0.25">
      <c r="A40" s="118">
        <v>21399</v>
      </c>
      <c r="B40" s="119" t="s">
        <v>59</v>
      </c>
      <c r="C40" s="120">
        <f t="shared" si="10"/>
        <v>5625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>
        <v>5625</v>
      </c>
      <c r="K40" s="126"/>
      <c r="L40" s="392">
        <f>J40+K40</f>
        <v>5625</v>
      </c>
      <c r="M40" s="127" t="s">
        <v>43</v>
      </c>
      <c r="N40" s="122" t="s">
        <v>43</v>
      </c>
      <c r="O40" s="124" t="s">
        <v>43</v>
      </c>
      <c r="P40" s="128"/>
      <c r="R40" s="551"/>
      <c r="S40" s="551"/>
      <c r="T40" s="551"/>
    </row>
    <row r="41" spans="1:20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  <c r="R41" s="551"/>
      <c r="S41" s="551"/>
      <c r="T41" s="551"/>
    </row>
    <row r="42" spans="1:20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  <c r="R42" s="551"/>
      <c r="S42" s="551"/>
      <c r="T42" s="551"/>
    </row>
    <row r="43" spans="1:20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>E44</f>
        <v>0</v>
      </c>
      <c r="F43" s="395">
        <f>F44</f>
        <v>0</v>
      </c>
      <c r="G43" s="141">
        <f t="shared" ref="G43:L43" si="16">G44</f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  <c r="R43" s="551"/>
      <c r="S43" s="551"/>
      <c r="T43" s="551"/>
    </row>
    <row r="44" spans="1:20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  <c r="R44" s="551"/>
      <c r="S44" s="551"/>
      <c r="T44" s="551"/>
    </row>
    <row r="45" spans="1:20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  <c r="R45" s="551"/>
      <c r="S45" s="551"/>
      <c r="T45" s="551"/>
    </row>
    <row r="46" spans="1:20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  <c r="R46" s="551"/>
      <c r="S46" s="551"/>
      <c r="T46" s="551"/>
    </row>
    <row r="47" spans="1:20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  <c r="R47" s="551"/>
      <c r="S47" s="551"/>
      <c r="T47" s="551"/>
    </row>
    <row r="48" spans="1:20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  <c r="R48" s="551"/>
      <c r="S48" s="551"/>
      <c r="T48" s="551"/>
    </row>
    <row r="49" spans="1:20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  <c r="R49" s="551"/>
      <c r="S49" s="551"/>
      <c r="T49" s="551"/>
    </row>
    <row r="50" spans="1:20" s="27" customFormat="1" ht="12.75" thickBot="1" x14ac:dyDescent="0.3">
      <c r="A50" s="173"/>
      <c r="B50" s="30" t="s">
        <v>68</v>
      </c>
      <c r="C50" s="174">
        <f t="shared" si="4"/>
        <v>1516365</v>
      </c>
      <c r="D50" s="175">
        <f>SUM(D51,D283)</f>
        <v>678230</v>
      </c>
      <c r="E50" s="360">
        <f t="shared" ref="E50:F50" si="19">SUM(E51,E283)</f>
        <v>0</v>
      </c>
      <c r="F50" s="399">
        <f t="shared" si="19"/>
        <v>678230</v>
      </c>
      <c r="G50" s="175">
        <f>SUM(G51,G283)</f>
        <v>820141</v>
      </c>
      <c r="H50" s="177">
        <f t="shared" ref="H50:I50" si="20">SUM(H51,H283)</f>
        <v>0</v>
      </c>
      <c r="I50" s="178">
        <f t="shared" si="20"/>
        <v>820141</v>
      </c>
      <c r="J50" s="177">
        <f>SUM(J51,J283)</f>
        <v>17994</v>
      </c>
      <c r="K50" s="176">
        <f t="shared" ref="K50:L50" si="21">SUM(K51,K283)</f>
        <v>0</v>
      </c>
      <c r="L50" s="178">
        <f t="shared" si="21"/>
        <v>17994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  <c r="R50" s="551"/>
      <c r="S50" s="551"/>
      <c r="T50" s="551"/>
    </row>
    <row r="51" spans="1:20" s="27" customFormat="1" ht="36.75" thickTop="1" x14ac:dyDescent="0.25">
      <c r="A51" s="180"/>
      <c r="B51" s="181" t="s">
        <v>69</v>
      </c>
      <c r="C51" s="182">
        <f t="shared" si="4"/>
        <v>1516365</v>
      </c>
      <c r="D51" s="183">
        <f>SUM(D52,D194)</f>
        <v>678230</v>
      </c>
      <c r="E51" s="361">
        <f t="shared" ref="E51:F51" si="23">SUM(E52,E194)</f>
        <v>0</v>
      </c>
      <c r="F51" s="400">
        <f t="shared" si="23"/>
        <v>678230</v>
      </c>
      <c r="G51" s="183">
        <f>SUM(G52,G194)</f>
        <v>820141</v>
      </c>
      <c r="H51" s="185">
        <f t="shared" ref="H51:I51" si="24">SUM(H52,H194)</f>
        <v>0</v>
      </c>
      <c r="I51" s="186">
        <f t="shared" si="24"/>
        <v>820141</v>
      </c>
      <c r="J51" s="185">
        <f>SUM(J52,J194)</f>
        <v>17994</v>
      </c>
      <c r="K51" s="184">
        <f t="shared" ref="K51:L51" si="25">SUM(K52,K194)</f>
        <v>0</v>
      </c>
      <c r="L51" s="186">
        <f t="shared" si="25"/>
        <v>17994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  <c r="R51" s="551"/>
      <c r="S51" s="551"/>
      <c r="T51" s="551"/>
    </row>
    <row r="52" spans="1:20" s="27" customFormat="1" ht="24" x14ac:dyDescent="0.25">
      <c r="A52" s="188"/>
      <c r="B52" s="20" t="s">
        <v>70</v>
      </c>
      <c r="C52" s="189">
        <f t="shared" si="4"/>
        <v>1479710</v>
      </c>
      <c r="D52" s="190">
        <f>SUM(D53,D75,D173,D187)</f>
        <v>644575</v>
      </c>
      <c r="E52" s="362">
        <f t="shared" ref="E52:F52" si="27">SUM(E53,E75,E173,E187)</f>
        <v>0</v>
      </c>
      <c r="F52" s="401">
        <f t="shared" si="27"/>
        <v>644575</v>
      </c>
      <c r="G52" s="190">
        <f>SUM(G53,G75,G173,G187)</f>
        <v>820141</v>
      </c>
      <c r="H52" s="192">
        <f t="shared" ref="H52:I52" si="28">SUM(H53,H75,H173,H187)</f>
        <v>0</v>
      </c>
      <c r="I52" s="193">
        <f t="shared" si="28"/>
        <v>820141</v>
      </c>
      <c r="J52" s="192">
        <f>SUM(J53,J75,J173,J187)</f>
        <v>14994</v>
      </c>
      <c r="K52" s="191">
        <f t="shared" ref="K52:L52" si="29">SUM(K53,K75,K173,K187)</f>
        <v>0</v>
      </c>
      <c r="L52" s="193">
        <f t="shared" si="29"/>
        <v>14994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  <c r="R52" s="551"/>
      <c r="S52" s="551"/>
      <c r="T52" s="551"/>
    </row>
    <row r="53" spans="1:20" s="27" customFormat="1" x14ac:dyDescent="0.25">
      <c r="A53" s="195">
        <v>1000</v>
      </c>
      <c r="B53" s="195" t="s">
        <v>71</v>
      </c>
      <c r="C53" s="196">
        <f t="shared" si="4"/>
        <v>1307169</v>
      </c>
      <c r="D53" s="197">
        <f>SUM(D54,D67)</f>
        <v>487028</v>
      </c>
      <c r="E53" s="363">
        <f t="shared" ref="E53:F53" si="31">SUM(E54,E67)</f>
        <v>0</v>
      </c>
      <c r="F53" s="402">
        <f t="shared" si="31"/>
        <v>487028</v>
      </c>
      <c r="G53" s="197">
        <f>SUM(G54,G67)</f>
        <v>820141</v>
      </c>
      <c r="H53" s="199">
        <f t="shared" ref="H53:I53" si="32">SUM(H54,H67)</f>
        <v>0</v>
      </c>
      <c r="I53" s="200">
        <f t="shared" si="32"/>
        <v>820141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  <c r="R53" s="551"/>
      <c r="S53" s="551"/>
      <c r="T53" s="551"/>
    </row>
    <row r="54" spans="1:20" x14ac:dyDescent="0.25">
      <c r="A54" s="75">
        <v>1100</v>
      </c>
      <c r="B54" s="202" t="s">
        <v>72</v>
      </c>
      <c r="C54" s="76">
        <f t="shared" si="4"/>
        <v>991273</v>
      </c>
      <c r="D54" s="203">
        <f>SUM(D55,D58,D66)</f>
        <v>332949</v>
      </c>
      <c r="E54" s="364">
        <f t="shared" ref="E54:F54" si="35">SUM(E55,E58,E66)</f>
        <v>0</v>
      </c>
      <c r="F54" s="386">
        <f t="shared" si="35"/>
        <v>332949</v>
      </c>
      <c r="G54" s="203">
        <f>SUM(G55,G58,G66)</f>
        <v>658324</v>
      </c>
      <c r="H54" s="84">
        <f t="shared" ref="H54:I54" si="36">SUM(H55,H58,H66)</f>
        <v>0</v>
      </c>
      <c r="I54" s="204">
        <f t="shared" si="36"/>
        <v>658324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  <c r="R54" s="551"/>
      <c r="S54" s="551"/>
      <c r="T54" s="551"/>
    </row>
    <row r="55" spans="1:20" x14ac:dyDescent="0.25">
      <c r="A55" s="209">
        <v>1110</v>
      </c>
      <c r="B55" s="154" t="s">
        <v>73</v>
      </c>
      <c r="C55" s="160">
        <f t="shared" si="4"/>
        <v>909541</v>
      </c>
      <c r="D55" s="210">
        <f>SUM(D56:D57)</f>
        <v>276532</v>
      </c>
      <c r="E55" s="365">
        <f t="shared" ref="E55:F55" si="39">SUM(E56:E57)</f>
        <v>0</v>
      </c>
      <c r="F55" s="403">
        <f t="shared" si="39"/>
        <v>276532</v>
      </c>
      <c r="G55" s="210">
        <f>SUM(G56:G57)</f>
        <v>633736</v>
      </c>
      <c r="H55" s="212">
        <f t="shared" ref="H55:I55" si="40">SUM(H56:H57)</f>
        <v>-727</v>
      </c>
      <c r="I55" s="213">
        <f t="shared" si="40"/>
        <v>633009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  <c r="R55" s="551"/>
      <c r="S55" s="551"/>
      <c r="T55" s="551"/>
    </row>
    <row r="56" spans="1:20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  <c r="R56" s="551"/>
      <c r="S56" s="551"/>
      <c r="T56" s="551"/>
    </row>
    <row r="57" spans="1:20" ht="69" customHeight="1" x14ac:dyDescent="0.25">
      <c r="A57" s="56">
        <v>1119</v>
      </c>
      <c r="B57" s="97" t="s">
        <v>75</v>
      </c>
      <c r="C57" s="98">
        <f t="shared" si="4"/>
        <v>909541</v>
      </c>
      <c r="D57" s="219">
        <v>276532</v>
      </c>
      <c r="E57" s="367"/>
      <c r="F57" s="384">
        <f t="shared" si="43"/>
        <v>276532</v>
      </c>
      <c r="G57" s="219">
        <v>633736</v>
      </c>
      <c r="H57" s="103">
        <v>-727</v>
      </c>
      <c r="I57" s="220">
        <f t="shared" si="44"/>
        <v>633009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547" t="s">
        <v>591</v>
      </c>
      <c r="R57" s="551"/>
      <c r="S57" s="551"/>
      <c r="T57" s="551"/>
    </row>
    <row r="58" spans="1:20" x14ac:dyDescent="0.25">
      <c r="A58" s="223">
        <v>1140</v>
      </c>
      <c r="B58" s="97" t="s">
        <v>76</v>
      </c>
      <c r="C58" s="98">
        <f t="shared" si="4"/>
        <v>77457</v>
      </c>
      <c r="D58" s="224">
        <f>SUM(D59:D65)</f>
        <v>52142</v>
      </c>
      <c r="E58" s="368">
        <f t="shared" ref="E58:F58" si="46">SUM(E59:E65)</f>
        <v>0</v>
      </c>
      <c r="F58" s="384">
        <f t="shared" si="46"/>
        <v>52142</v>
      </c>
      <c r="G58" s="224">
        <f>SUM(G59:G65)</f>
        <v>24588</v>
      </c>
      <c r="H58" s="226">
        <f t="shared" ref="H58:I58" si="47">SUM(H59:H65)</f>
        <v>727</v>
      </c>
      <c r="I58" s="220">
        <f t="shared" si="47"/>
        <v>25315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  <c r="R58" s="551"/>
      <c r="S58" s="551"/>
      <c r="T58" s="551"/>
    </row>
    <row r="59" spans="1:20" x14ac:dyDescent="0.25">
      <c r="A59" s="56">
        <v>1141</v>
      </c>
      <c r="B59" s="97" t="s">
        <v>77</v>
      </c>
      <c r="C59" s="98">
        <f t="shared" si="4"/>
        <v>8305</v>
      </c>
      <c r="D59" s="219">
        <v>8305</v>
      </c>
      <c r="E59" s="367"/>
      <c r="F59" s="384">
        <f t="shared" ref="F59:F66" si="50">D59+E59</f>
        <v>8305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  <c r="R59" s="551"/>
      <c r="S59" s="551"/>
      <c r="T59" s="551"/>
    </row>
    <row r="60" spans="1:20" ht="24.75" customHeight="1" x14ac:dyDescent="0.25">
      <c r="A60" s="56">
        <v>1142</v>
      </c>
      <c r="B60" s="97" t="s">
        <v>78</v>
      </c>
      <c r="C60" s="98">
        <f t="shared" si="4"/>
        <v>2185</v>
      </c>
      <c r="D60" s="219">
        <v>2185</v>
      </c>
      <c r="E60" s="367"/>
      <c r="F60" s="384">
        <f t="shared" si="50"/>
        <v>2185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  <c r="R60" s="551"/>
      <c r="S60" s="551"/>
      <c r="T60" s="551"/>
    </row>
    <row r="61" spans="1:20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  <c r="R61" s="551"/>
      <c r="S61" s="551"/>
      <c r="T61" s="551"/>
    </row>
    <row r="62" spans="1:20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  <c r="R62" s="551"/>
      <c r="S62" s="551"/>
      <c r="T62" s="551"/>
    </row>
    <row r="63" spans="1:20" x14ac:dyDescent="0.25">
      <c r="A63" s="56">
        <v>1147</v>
      </c>
      <c r="B63" s="97" t="s">
        <v>81</v>
      </c>
      <c r="C63" s="98">
        <f t="shared" si="4"/>
        <v>4831</v>
      </c>
      <c r="D63" s="219">
        <v>4831</v>
      </c>
      <c r="E63" s="367"/>
      <c r="F63" s="384">
        <f t="shared" si="50"/>
        <v>4831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  <c r="R63" s="551"/>
      <c r="S63" s="551"/>
      <c r="T63" s="551"/>
    </row>
    <row r="64" spans="1:20" x14ac:dyDescent="0.25">
      <c r="A64" s="56">
        <v>1148</v>
      </c>
      <c r="B64" s="97" t="s">
        <v>82</v>
      </c>
      <c r="C64" s="98">
        <f t="shared" si="4"/>
        <v>36227</v>
      </c>
      <c r="D64" s="219">
        <v>36227</v>
      </c>
      <c r="E64" s="367"/>
      <c r="F64" s="384">
        <f t="shared" si="50"/>
        <v>36227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  <c r="R64" s="551"/>
      <c r="S64" s="551"/>
      <c r="T64" s="551"/>
    </row>
    <row r="65" spans="1:20" ht="62.25" customHeight="1" x14ac:dyDescent="0.25">
      <c r="A65" s="56">
        <v>1149</v>
      </c>
      <c r="B65" s="97" t="s">
        <v>83</v>
      </c>
      <c r="C65" s="98">
        <f>F65+I65+L65+O65</f>
        <v>25909</v>
      </c>
      <c r="D65" s="219">
        <v>594</v>
      </c>
      <c r="E65" s="367"/>
      <c r="F65" s="384">
        <f t="shared" si="50"/>
        <v>594</v>
      </c>
      <c r="G65" s="219">
        <v>24588</v>
      </c>
      <c r="H65" s="103">
        <v>727</v>
      </c>
      <c r="I65" s="220">
        <f t="shared" si="51"/>
        <v>25315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547" t="s">
        <v>591</v>
      </c>
      <c r="R65" s="551"/>
      <c r="S65" s="551"/>
      <c r="T65" s="551"/>
    </row>
    <row r="66" spans="1:20" ht="36" x14ac:dyDescent="0.25">
      <c r="A66" s="209">
        <v>1150</v>
      </c>
      <c r="B66" s="154" t="s">
        <v>84</v>
      </c>
      <c r="C66" s="160">
        <f>F66+I66+L66+O66</f>
        <v>4275</v>
      </c>
      <c r="D66" s="227">
        <v>4275</v>
      </c>
      <c r="E66" s="369"/>
      <c r="F66" s="403">
        <f t="shared" si="50"/>
        <v>4275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  <c r="R66" s="551"/>
      <c r="S66" s="551"/>
      <c r="T66" s="551"/>
    </row>
    <row r="67" spans="1:20" ht="24" x14ac:dyDescent="0.25">
      <c r="A67" s="75">
        <v>1200</v>
      </c>
      <c r="B67" s="202" t="s">
        <v>85</v>
      </c>
      <c r="C67" s="76">
        <f t="shared" si="4"/>
        <v>315896</v>
      </c>
      <c r="D67" s="203">
        <f>SUM(D68:D69)</f>
        <v>154079</v>
      </c>
      <c r="E67" s="364">
        <f t="shared" ref="E67:F67" si="54">SUM(E68:E69)</f>
        <v>0</v>
      </c>
      <c r="F67" s="386">
        <f t="shared" si="54"/>
        <v>154079</v>
      </c>
      <c r="G67" s="203">
        <f>SUM(G68:G69)</f>
        <v>161817</v>
      </c>
      <c r="H67" s="84">
        <f t="shared" ref="H67:I67" si="55">SUM(H68:H69)</f>
        <v>0</v>
      </c>
      <c r="I67" s="204">
        <f t="shared" si="55"/>
        <v>161817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  <c r="R67" s="551"/>
      <c r="S67" s="551"/>
      <c r="T67" s="551"/>
    </row>
    <row r="68" spans="1:20" ht="24" x14ac:dyDescent="0.25">
      <c r="A68" s="335">
        <v>1210</v>
      </c>
      <c r="B68" s="87" t="s">
        <v>86</v>
      </c>
      <c r="C68" s="88">
        <f t="shared" si="4"/>
        <v>249084</v>
      </c>
      <c r="D68" s="215">
        <v>89867</v>
      </c>
      <c r="E68" s="366"/>
      <c r="F68" s="404">
        <f>D68+E68</f>
        <v>89867</v>
      </c>
      <c r="G68" s="215">
        <v>159217</v>
      </c>
      <c r="H68" s="93"/>
      <c r="I68" s="216">
        <f>G68+H68</f>
        <v>159217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  <c r="R68" s="551"/>
      <c r="S68" s="551"/>
      <c r="T68" s="551"/>
    </row>
    <row r="69" spans="1:20" ht="24" x14ac:dyDescent="0.25">
      <c r="A69" s="223">
        <v>1220</v>
      </c>
      <c r="B69" s="97" t="s">
        <v>87</v>
      </c>
      <c r="C69" s="98">
        <f t="shared" si="4"/>
        <v>66812</v>
      </c>
      <c r="D69" s="224">
        <f>SUM(D70:D74)</f>
        <v>64212</v>
      </c>
      <c r="E69" s="368">
        <f t="shared" ref="E69:F69" si="58">SUM(E70:E74)</f>
        <v>0</v>
      </c>
      <c r="F69" s="384">
        <f t="shared" si="58"/>
        <v>64212</v>
      </c>
      <c r="G69" s="224">
        <f>SUM(G70:G74)</f>
        <v>2600</v>
      </c>
      <c r="H69" s="226">
        <f t="shared" ref="H69:I69" si="59">SUM(H70:H74)</f>
        <v>0</v>
      </c>
      <c r="I69" s="220">
        <f t="shared" si="59"/>
        <v>2600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  <c r="R69" s="551"/>
      <c r="S69" s="551"/>
      <c r="T69" s="551"/>
    </row>
    <row r="70" spans="1:20" ht="48" x14ac:dyDescent="0.25">
      <c r="A70" s="56">
        <v>1221</v>
      </c>
      <c r="B70" s="97" t="s">
        <v>88</v>
      </c>
      <c r="C70" s="98">
        <f t="shared" si="4"/>
        <v>42701</v>
      </c>
      <c r="D70" s="219">
        <v>40101</v>
      </c>
      <c r="E70" s="367"/>
      <c r="F70" s="384">
        <f t="shared" ref="F70:F74" si="62">D70+E70</f>
        <v>40101</v>
      </c>
      <c r="G70" s="219">
        <v>2600</v>
      </c>
      <c r="H70" s="103"/>
      <c r="I70" s="220">
        <f t="shared" ref="I70:I74" si="63">G70+H70</f>
        <v>2600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  <c r="R70" s="551"/>
      <c r="S70" s="551"/>
      <c r="T70" s="551"/>
    </row>
    <row r="71" spans="1:20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  <c r="R71" s="551"/>
      <c r="S71" s="551"/>
      <c r="T71" s="551"/>
    </row>
    <row r="72" spans="1:20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  <c r="R72" s="551"/>
      <c r="S72" s="551"/>
      <c r="T72" s="551"/>
    </row>
    <row r="73" spans="1:20" ht="36" x14ac:dyDescent="0.25">
      <c r="A73" s="56">
        <v>1227</v>
      </c>
      <c r="B73" s="97" t="s">
        <v>91</v>
      </c>
      <c r="C73" s="98">
        <f t="shared" si="4"/>
        <v>23051</v>
      </c>
      <c r="D73" s="219">
        <v>23051</v>
      </c>
      <c r="E73" s="367"/>
      <c r="F73" s="384">
        <f t="shared" si="62"/>
        <v>23051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  <c r="R73" s="551"/>
      <c r="S73" s="551"/>
      <c r="T73" s="551"/>
    </row>
    <row r="74" spans="1:20" ht="48" x14ac:dyDescent="0.25">
      <c r="A74" s="56">
        <v>1228</v>
      </c>
      <c r="B74" s="97" t="s">
        <v>92</v>
      </c>
      <c r="C74" s="98">
        <f t="shared" si="4"/>
        <v>1060</v>
      </c>
      <c r="D74" s="219">
        <v>1060</v>
      </c>
      <c r="E74" s="367"/>
      <c r="F74" s="384">
        <f t="shared" si="62"/>
        <v>1060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  <c r="R74" s="551"/>
      <c r="S74" s="551"/>
      <c r="T74" s="551"/>
    </row>
    <row r="75" spans="1:20" x14ac:dyDescent="0.25">
      <c r="A75" s="195">
        <v>2000</v>
      </c>
      <c r="B75" s="195" t="s">
        <v>93</v>
      </c>
      <c r="C75" s="196">
        <f t="shared" si="4"/>
        <v>172541</v>
      </c>
      <c r="D75" s="197">
        <f>SUM(D76,D83,D130,D164,D165,D172)</f>
        <v>157547</v>
      </c>
      <c r="E75" s="363">
        <f t="shared" ref="E75:F75" si="66">SUM(E76,E83,E130,E164,E165,E172)</f>
        <v>0</v>
      </c>
      <c r="F75" s="402">
        <f t="shared" si="66"/>
        <v>157547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14994</v>
      </c>
      <c r="K75" s="198">
        <f t="shared" ref="K75:L75" si="68">SUM(K76,K83,K130,K164,K165,K172)</f>
        <v>0</v>
      </c>
      <c r="L75" s="200">
        <f t="shared" si="68"/>
        <v>14994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  <c r="R75" s="551"/>
      <c r="S75" s="551"/>
      <c r="T75" s="551"/>
    </row>
    <row r="76" spans="1:20" ht="24" x14ac:dyDescent="0.25">
      <c r="A76" s="75">
        <v>2100</v>
      </c>
      <c r="B76" s="202" t="s">
        <v>94</v>
      </c>
      <c r="C76" s="76">
        <f t="shared" si="4"/>
        <v>455</v>
      </c>
      <c r="D76" s="203">
        <f>SUM(D77,D80)</f>
        <v>455</v>
      </c>
      <c r="E76" s="364">
        <f t="shared" ref="E76:F76" si="70">SUM(E77,E80)</f>
        <v>0</v>
      </c>
      <c r="F76" s="386">
        <f t="shared" si="70"/>
        <v>455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  <c r="R76" s="551"/>
      <c r="S76" s="551"/>
      <c r="T76" s="551"/>
    </row>
    <row r="77" spans="1:20" ht="24" x14ac:dyDescent="0.25">
      <c r="A77" s="335">
        <v>2110</v>
      </c>
      <c r="B77" s="87" t="s">
        <v>95</v>
      </c>
      <c r="C77" s="88">
        <f t="shared" si="4"/>
        <v>455</v>
      </c>
      <c r="D77" s="233">
        <f>SUM(D78:D79)</f>
        <v>455</v>
      </c>
      <c r="E77" s="370">
        <f t="shared" ref="E77:F77" si="74">SUM(E78:E79)</f>
        <v>0</v>
      </c>
      <c r="F77" s="404">
        <f t="shared" si="74"/>
        <v>455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  <c r="R77" s="551"/>
      <c r="S77" s="551"/>
      <c r="T77" s="551"/>
    </row>
    <row r="78" spans="1:20" x14ac:dyDescent="0.25">
      <c r="A78" s="56">
        <v>2111</v>
      </c>
      <c r="B78" s="97" t="s">
        <v>96</v>
      </c>
      <c r="C78" s="98">
        <f t="shared" si="4"/>
        <v>390</v>
      </c>
      <c r="D78" s="219">
        <v>390</v>
      </c>
      <c r="E78" s="367"/>
      <c r="F78" s="384">
        <f t="shared" ref="F78:F79" si="78">D78+E78</f>
        <v>390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  <c r="R78" s="551"/>
      <c r="S78" s="551"/>
      <c r="T78" s="551"/>
    </row>
    <row r="79" spans="1:20" ht="24" x14ac:dyDescent="0.25">
      <c r="A79" s="56">
        <v>2112</v>
      </c>
      <c r="B79" s="97" t="s">
        <v>97</v>
      </c>
      <c r="C79" s="98">
        <f t="shared" si="4"/>
        <v>65</v>
      </c>
      <c r="D79" s="219">
        <v>65</v>
      </c>
      <c r="E79" s="367"/>
      <c r="F79" s="384">
        <f t="shared" si="78"/>
        <v>65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  <c r="R79" s="551"/>
      <c r="S79" s="551"/>
      <c r="T79" s="551"/>
    </row>
    <row r="80" spans="1:20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  <c r="R80" s="551"/>
      <c r="S80" s="551"/>
      <c r="T80" s="551"/>
    </row>
    <row r="81" spans="1:20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  <c r="R81" s="551"/>
      <c r="S81" s="551"/>
      <c r="T81" s="551"/>
    </row>
    <row r="82" spans="1:20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  <c r="R82" s="551"/>
      <c r="S82" s="551"/>
      <c r="T82" s="551"/>
    </row>
    <row r="83" spans="1:20" x14ac:dyDescent="0.25">
      <c r="A83" s="75">
        <v>2200</v>
      </c>
      <c r="B83" s="202" t="s">
        <v>99</v>
      </c>
      <c r="C83" s="76">
        <f t="shared" si="4"/>
        <v>125180</v>
      </c>
      <c r="D83" s="203">
        <f>SUM(D84,D89,D95,D103,D112,D116,D122,D128)</f>
        <v>114328</v>
      </c>
      <c r="E83" s="364">
        <f t="shared" ref="E83:F83" si="90">SUM(E84,E89,E95,E103,E112,E116,E122,E128)</f>
        <v>0</v>
      </c>
      <c r="F83" s="386">
        <f t="shared" si="90"/>
        <v>114328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10852</v>
      </c>
      <c r="K83" s="85">
        <f t="shared" ref="K83:L83" si="92">SUM(K84,K89,K95,K103,K112,K116,K122,K128)</f>
        <v>0</v>
      </c>
      <c r="L83" s="204">
        <f t="shared" si="92"/>
        <v>10852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  <c r="R83" s="551"/>
      <c r="S83" s="551"/>
      <c r="T83" s="551"/>
    </row>
    <row r="84" spans="1:20" ht="24" x14ac:dyDescent="0.25">
      <c r="A84" s="209">
        <v>2210</v>
      </c>
      <c r="B84" s="154" t="s">
        <v>100</v>
      </c>
      <c r="C84" s="160">
        <f t="shared" si="4"/>
        <v>1831</v>
      </c>
      <c r="D84" s="210">
        <f>SUM(D85:D88)</f>
        <v>1831</v>
      </c>
      <c r="E84" s="365">
        <f t="shared" ref="E84:F84" si="94">SUM(E85:E88)</f>
        <v>0</v>
      </c>
      <c r="F84" s="403">
        <f t="shared" si="94"/>
        <v>1831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  <c r="R84" s="551"/>
      <c r="S84" s="551"/>
      <c r="T84" s="551"/>
    </row>
    <row r="85" spans="1:20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  <c r="R85" s="551"/>
      <c r="S85" s="551"/>
      <c r="T85" s="551"/>
    </row>
    <row r="86" spans="1:20" ht="36" x14ac:dyDescent="0.25">
      <c r="A86" s="56">
        <v>2212</v>
      </c>
      <c r="B86" s="97" t="s">
        <v>102</v>
      </c>
      <c r="C86" s="98">
        <f t="shared" si="98"/>
        <v>1472</v>
      </c>
      <c r="D86" s="219">
        <v>1472</v>
      </c>
      <c r="E86" s="367"/>
      <c r="F86" s="384">
        <f t="shared" si="99"/>
        <v>1472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  <c r="R86" s="551"/>
      <c r="S86" s="551"/>
      <c r="T86" s="551"/>
    </row>
    <row r="87" spans="1:20" ht="24" x14ac:dyDescent="0.25">
      <c r="A87" s="56">
        <v>2214</v>
      </c>
      <c r="B87" s="97" t="s">
        <v>103</v>
      </c>
      <c r="C87" s="98">
        <f t="shared" si="98"/>
        <v>359</v>
      </c>
      <c r="D87" s="219">
        <v>359</v>
      </c>
      <c r="E87" s="367"/>
      <c r="F87" s="384">
        <f t="shared" si="99"/>
        <v>359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  <c r="R87" s="551"/>
      <c r="S87" s="551"/>
      <c r="T87" s="551"/>
    </row>
    <row r="88" spans="1:20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  <c r="R88" s="551"/>
      <c r="S88" s="551"/>
      <c r="T88" s="551"/>
    </row>
    <row r="89" spans="1:20" ht="24" x14ac:dyDescent="0.25">
      <c r="A89" s="223">
        <v>2220</v>
      </c>
      <c r="B89" s="97" t="s">
        <v>105</v>
      </c>
      <c r="C89" s="98">
        <f t="shared" si="98"/>
        <v>94392</v>
      </c>
      <c r="D89" s="224">
        <f>SUM(D90:D94)</f>
        <v>87151</v>
      </c>
      <c r="E89" s="368">
        <f t="shared" ref="E89:F89" si="103">SUM(E90:E94)</f>
        <v>0</v>
      </c>
      <c r="F89" s="384">
        <f t="shared" si="103"/>
        <v>87151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7241</v>
      </c>
      <c r="K89" s="225">
        <f t="shared" ref="K89:L89" si="105">SUM(K90:K94)</f>
        <v>0</v>
      </c>
      <c r="L89" s="220">
        <f t="shared" si="105"/>
        <v>7241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  <c r="R89" s="551"/>
      <c r="S89" s="551"/>
      <c r="T89" s="551"/>
    </row>
    <row r="90" spans="1:20" ht="24" x14ac:dyDescent="0.25">
      <c r="A90" s="56">
        <v>2221</v>
      </c>
      <c r="B90" s="97" t="s">
        <v>106</v>
      </c>
      <c r="C90" s="98">
        <f t="shared" si="98"/>
        <v>53426</v>
      </c>
      <c r="D90" s="219">
        <v>49042</v>
      </c>
      <c r="E90" s="367"/>
      <c r="F90" s="384">
        <f t="shared" ref="F90:F94" si="107">D90+E90</f>
        <v>49042</v>
      </c>
      <c r="G90" s="219"/>
      <c r="H90" s="103"/>
      <c r="I90" s="220">
        <f t="shared" ref="I90:I94" si="108">G90+H90</f>
        <v>0</v>
      </c>
      <c r="J90" s="103">
        <v>4384</v>
      </c>
      <c r="K90" s="104"/>
      <c r="L90" s="220">
        <f t="shared" ref="L90:L94" si="109">J90+K90</f>
        <v>4384</v>
      </c>
      <c r="M90" s="221"/>
      <c r="N90" s="104"/>
      <c r="O90" s="220">
        <f t="shared" ref="O90:O94" si="110">M90+N90</f>
        <v>0</v>
      </c>
      <c r="P90" s="222"/>
      <c r="R90" s="551"/>
      <c r="S90" s="551"/>
      <c r="T90" s="551"/>
    </row>
    <row r="91" spans="1:20" x14ac:dyDescent="0.25">
      <c r="A91" s="56">
        <v>2222</v>
      </c>
      <c r="B91" s="97" t="s">
        <v>107</v>
      </c>
      <c r="C91" s="98">
        <f t="shared" si="98"/>
        <v>8509</v>
      </c>
      <c r="D91" s="219">
        <v>8109</v>
      </c>
      <c r="E91" s="367"/>
      <c r="F91" s="384">
        <f t="shared" si="107"/>
        <v>8109</v>
      </c>
      <c r="G91" s="219"/>
      <c r="H91" s="103"/>
      <c r="I91" s="220">
        <f t="shared" si="108"/>
        <v>0</v>
      </c>
      <c r="J91" s="103">
        <v>400</v>
      </c>
      <c r="K91" s="104"/>
      <c r="L91" s="220">
        <f t="shared" si="109"/>
        <v>400</v>
      </c>
      <c r="M91" s="221"/>
      <c r="N91" s="104"/>
      <c r="O91" s="220">
        <f t="shared" si="110"/>
        <v>0</v>
      </c>
      <c r="P91" s="222"/>
      <c r="R91" s="551"/>
      <c r="S91" s="551"/>
      <c r="T91" s="551"/>
    </row>
    <row r="92" spans="1:20" x14ac:dyDescent="0.25">
      <c r="A92" s="56">
        <v>2223</v>
      </c>
      <c r="B92" s="97" t="s">
        <v>108</v>
      </c>
      <c r="C92" s="98">
        <f t="shared" si="98"/>
        <v>30460</v>
      </c>
      <c r="D92" s="219">
        <v>28339</v>
      </c>
      <c r="E92" s="367"/>
      <c r="F92" s="384">
        <f t="shared" si="107"/>
        <v>28339</v>
      </c>
      <c r="G92" s="219"/>
      <c r="H92" s="103"/>
      <c r="I92" s="220">
        <f t="shared" si="108"/>
        <v>0</v>
      </c>
      <c r="J92" s="103">
        <v>2121</v>
      </c>
      <c r="K92" s="104"/>
      <c r="L92" s="220">
        <f t="shared" si="109"/>
        <v>2121</v>
      </c>
      <c r="M92" s="221"/>
      <c r="N92" s="104"/>
      <c r="O92" s="220">
        <f t="shared" si="110"/>
        <v>0</v>
      </c>
      <c r="P92" s="222"/>
      <c r="R92" s="551"/>
      <c r="S92" s="551"/>
      <c r="T92" s="551"/>
    </row>
    <row r="93" spans="1:20" ht="48" x14ac:dyDescent="0.25">
      <c r="A93" s="56">
        <v>2224</v>
      </c>
      <c r="B93" s="97" t="s">
        <v>109</v>
      </c>
      <c r="C93" s="98">
        <f t="shared" si="98"/>
        <v>1997</v>
      </c>
      <c r="D93" s="219">
        <v>1661</v>
      </c>
      <c r="E93" s="367"/>
      <c r="F93" s="384">
        <f t="shared" si="107"/>
        <v>1661</v>
      </c>
      <c r="G93" s="219"/>
      <c r="H93" s="103"/>
      <c r="I93" s="220">
        <f t="shared" si="108"/>
        <v>0</v>
      </c>
      <c r="J93" s="103">
        <v>336</v>
      </c>
      <c r="K93" s="104"/>
      <c r="L93" s="220">
        <f t="shared" si="109"/>
        <v>336</v>
      </c>
      <c r="M93" s="221"/>
      <c r="N93" s="104"/>
      <c r="O93" s="220">
        <f t="shared" si="110"/>
        <v>0</v>
      </c>
      <c r="P93" s="222"/>
      <c r="R93" s="551"/>
      <c r="S93" s="551"/>
      <c r="T93" s="551"/>
    </row>
    <row r="94" spans="1:20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  <c r="R94" s="551"/>
      <c r="S94" s="551"/>
      <c r="T94" s="551"/>
    </row>
    <row r="95" spans="1:20" ht="36" x14ac:dyDescent="0.25">
      <c r="A95" s="223">
        <v>2230</v>
      </c>
      <c r="B95" s="97" t="s">
        <v>111</v>
      </c>
      <c r="C95" s="98">
        <f t="shared" si="98"/>
        <v>2535</v>
      </c>
      <c r="D95" s="224">
        <f>SUM(D96:D102)</f>
        <v>2535</v>
      </c>
      <c r="E95" s="368">
        <f t="shared" ref="E95:F95" si="111">SUM(E96:E102)</f>
        <v>0</v>
      </c>
      <c r="F95" s="384">
        <f t="shared" si="111"/>
        <v>2535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  <c r="R95" s="551"/>
      <c r="S95" s="551"/>
      <c r="T95" s="551"/>
    </row>
    <row r="96" spans="1:20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  <c r="R96" s="551"/>
      <c r="S96" s="551"/>
      <c r="T96" s="551"/>
    </row>
    <row r="97" spans="1:20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  <c r="R97" s="551"/>
      <c r="S97" s="551"/>
      <c r="T97" s="551"/>
    </row>
    <row r="98" spans="1:20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  <c r="R98" s="551"/>
      <c r="S98" s="551"/>
      <c r="T98" s="551"/>
    </row>
    <row r="99" spans="1:20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  <c r="R99" s="551"/>
      <c r="S99" s="551"/>
      <c r="T99" s="551"/>
    </row>
    <row r="100" spans="1:20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  <c r="R100" s="551"/>
      <c r="S100" s="551"/>
      <c r="T100" s="551"/>
    </row>
    <row r="101" spans="1:20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  <c r="R101" s="551"/>
      <c r="S101" s="551"/>
      <c r="T101" s="551"/>
    </row>
    <row r="102" spans="1:20" ht="24" x14ac:dyDescent="0.25">
      <c r="A102" s="56">
        <v>2239</v>
      </c>
      <c r="B102" s="97" t="s">
        <v>118</v>
      </c>
      <c r="C102" s="98">
        <f t="shared" si="98"/>
        <v>2535</v>
      </c>
      <c r="D102" s="219">
        <v>2535</v>
      </c>
      <c r="E102" s="367"/>
      <c r="F102" s="384">
        <f t="shared" si="115"/>
        <v>2535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  <c r="R102" s="551"/>
      <c r="S102" s="551"/>
      <c r="T102" s="551"/>
    </row>
    <row r="103" spans="1:20" ht="36" x14ac:dyDescent="0.25">
      <c r="A103" s="223">
        <v>2240</v>
      </c>
      <c r="B103" s="97" t="s">
        <v>119</v>
      </c>
      <c r="C103" s="98">
        <f t="shared" si="98"/>
        <v>5642</v>
      </c>
      <c r="D103" s="224">
        <f>SUM(D104:D111)</f>
        <v>5142</v>
      </c>
      <c r="E103" s="368">
        <f t="shared" ref="E103:F103" si="119">SUM(E104:E111)</f>
        <v>0</v>
      </c>
      <c r="F103" s="384">
        <f t="shared" si="119"/>
        <v>5142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500</v>
      </c>
      <c r="K103" s="225">
        <f t="shared" ref="K103:L103" si="121">SUM(K104:K111)</f>
        <v>0</v>
      </c>
      <c r="L103" s="220">
        <f t="shared" si="121"/>
        <v>500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  <c r="R103" s="551"/>
      <c r="S103" s="551"/>
      <c r="T103" s="551"/>
    </row>
    <row r="104" spans="1:20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  <c r="R104" s="551"/>
      <c r="S104" s="551"/>
      <c r="T104" s="551"/>
    </row>
    <row r="105" spans="1:20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  <c r="R105" s="551"/>
      <c r="S105" s="551"/>
      <c r="T105" s="551"/>
    </row>
    <row r="106" spans="1:20" ht="24" x14ac:dyDescent="0.25">
      <c r="A106" s="56">
        <v>2243</v>
      </c>
      <c r="B106" s="97" t="s">
        <v>122</v>
      </c>
      <c r="C106" s="98">
        <f t="shared" si="98"/>
        <v>1312</v>
      </c>
      <c r="D106" s="219">
        <v>812</v>
      </c>
      <c r="E106" s="367"/>
      <c r="F106" s="384">
        <f t="shared" si="123"/>
        <v>812</v>
      </c>
      <c r="G106" s="219"/>
      <c r="H106" s="103"/>
      <c r="I106" s="220">
        <f t="shared" si="124"/>
        <v>0</v>
      </c>
      <c r="J106" s="103">
        <v>500</v>
      </c>
      <c r="K106" s="104"/>
      <c r="L106" s="220">
        <f t="shared" si="125"/>
        <v>500</v>
      </c>
      <c r="M106" s="221"/>
      <c r="N106" s="104"/>
      <c r="O106" s="220">
        <f t="shared" si="126"/>
        <v>0</v>
      </c>
      <c r="P106" s="222"/>
      <c r="R106" s="551"/>
      <c r="S106" s="551"/>
      <c r="T106" s="551"/>
    </row>
    <row r="107" spans="1:20" x14ac:dyDescent="0.25">
      <c r="A107" s="56">
        <v>2244</v>
      </c>
      <c r="B107" s="97" t="s">
        <v>123</v>
      </c>
      <c r="C107" s="98">
        <f t="shared" si="98"/>
        <v>4330</v>
      </c>
      <c r="D107" s="219">
        <v>4330</v>
      </c>
      <c r="E107" s="367"/>
      <c r="F107" s="384">
        <f t="shared" si="123"/>
        <v>4330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  <c r="R107" s="551"/>
      <c r="S107" s="551"/>
      <c r="T107" s="551"/>
    </row>
    <row r="108" spans="1:20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  <c r="R108" s="551"/>
      <c r="S108" s="551"/>
      <c r="T108" s="551"/>
    </row>
    <row r="109" spans="1:20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  <c r="R109" s="551"/>
      <c r="S109" s="551"/>
      <c r="T109" s="551"/>
    </row>
    <row r="110" spans="1:20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  <c r="R110" s="551"/>
      <c r="S110" s="551"/>
      <c r="T110" s="551"/>
    </row>
    <row r="111" spans="1:20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  <c r="R111" s="551"/>
      <c r="S111" s="551"/>
      <c r="T111" s="551"/>
    </row>
    <row r="112" spans="1:20" x14ac:dyDescent="0.25">
      <c r="A112" s="223">
        <v>2250</v>
      </c>
      <c r="B112" s="97" t="s">
        <v>128</v>
      </c>
      <c r="C112" s="98">
        <f t="shared" si="98"/>
        <v>502</v>
      </c>
      <c r="D112" s="224">
        <f>SUM(D113:D115)</f>
        <v>502</v>
      </c>
      <c r="E112" s="368">
        <f t="shared" ref="E112:F112" si="127">SUM(E113:E115)</f>
        <v>0</v>
      </c>
      <c r="F112" s="384">
        <f t="shared" si="127"/>
        <v>502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  <c r="R112" s="551"/>
      <c r="S112" s="551"/>
      <c r="T112" s="551"/>
    </row>
    <row r="113" spans="1:20" x14ac:dyDescent="0.25">
      <c r="A113" s="56">
        <v>2251</v>
      </c>
      <c r="B113" s="97" t="s">
        <v>129</v>
      </c>
      <c r="C113" s="98">
        <f t="shared" si="98"/>
        <v>85</v>
      </c>
      <c r="D113" s="219">
        <v>85</v>
      </c>
      <c r="E113" s="367"/>
      <c r="F113" s="384">
        <f t="shared" ref="F113:F115" si="131">D113+E113</f>
        <v>85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  <c r="R113" s="551"/>
      <c r="S113" s="551"/>
      <c r="T113" s="551"/>
    </row>
    <row r="114" spans="1:20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  <c r="R114" s="551"/>
      <c r="S114" s="551"/>
      <c r="T114" s="551"/>
    </row>
    <row r="115" spans="1:20" ht="24" x14ac:dyDescent="0.25">
      <c r="A115" s="56">
        <v>2259</v>
      </c>
      <c r="B115" s="97" t="s">
        <v>131</v>
      </c>
      <c r="C115" s="98">
        <f t="shared" si="98"/>
        <v>417</v>
      </c>
      <c r="D115" s="219">
        <v>417</v>
      </c>
      <c r="E115" s="367"/>
      <c r="F115" s="384">
        <f t="shared" si="131"/>
        <v>417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  <c r="R115" s="551"/>
      <c r="S115" s="551"/>
      <c r="T115" s="551"/>
    </row>
    <row r="116" spans="1:20" x14ac:dyDescent="0.25">
      <c r="A116" s="223">
        <v>2260</v>
      </c>
      <c r="B116" s="97" t="s">
        <v>132</v>
      </c>
      <c r="C116" s="98">
        <f t="shared" si="98"/>
        <v>12641</v>
      </c>
      <c r="D116" s="224">
        <f>SUM(D117:D121)</f>
        <v>9530</v>
      </c>
      <c r="E116" s="368">
        <f t="shared" ref="E116:F116" si="135">SUM(E117:E121)</f>
        <v>0</v>
      </c>
      <c r="F116" s="384">
        <f t="shared" si="135"/>
        <v>9530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3111</v>
      </c>
      <c r="K116" s="225">
        <f t="shared" ref="K116:L116" si="137">SUM(K117:K121)</f>
        <v>0</v>
      </c>
      <c r="L116" s="220">
        <f t="shared" si="137"/>
        <v>3111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  <c r="R116" s="551"/>
      <c r="S116" s="551"/>
      <c r="T116" s="551"/>
    </row>
    <row r="117" spans="1:20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  <c r="R117" s="551"/>
      <c r="S117" s="551"/>
      <c r="T117" s="551"/>
    </row>
    <row r="118" spans="1:20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  <c r="R118" s="551"/>
      <c r="S118" s="551"/>
      <c r="T118" s="551"/>
    </row>
    <row r="119" spans="1:20" x14ac:dyDescent="0.25">
      <c r="A119" s="56">
        <v>2263</v>
      </c>
      <c r="B119" s="97" t="s">
        <v>135</v>
      </c>
      <c r="C119" s="98">
        <f t="shared" si="98"/>
        <v>9400</v>
      </c>
      <c r="D119" s="219">
        <v>9400</v>
      </c>
      <c r="E119" s="367"/>
      <c r="F119" s="384">
        <f t="shared" si="139"/>
        <v>9400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  <c r="R119" s="551"/>
      <c r="S119" s="551"/>
      <c r="T119" s="551"/>
    </row>
    <row r="120" spans="1:20" ht="24" x14ac:dyDescent="0.25">
      <c r="A120" s="56">
        <v>2264</v>
      </c>
      <c r="B120" s="97" t="s">
        <v>136</v>
      </c>
      <c r="C120" s="98">
        <f t="shared" si="98"/>
        <v>3111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>
        <v>3111</v>
      </c>
      <c r="K120" s="104"/>
      <c r="L120" s="220">
        <f t="shared" si="141"/>
        <v>3111</v>
      </c>
      <c r="M120" s="221"/>
      <c r="N120" s="104"/>
      <c r="O120" s="220">
        <f t="shared" si="142"/>
        <v>0</v>
      </c>
      <c r="P120" s="222"/>
      <c r="R120" s="551"/>
      <c r="S120" s="551"/>
      <c r="T120" s="551"/>
    </row>
    <row r="121" spans="1:20" x14ac:dyDescent="0.25">
      <c r="A121" s="56">
        <v>2269</v>
      </c>
      <c r="B121" s="97" t="s">
        <v>137</v>
      </c>
      <c r="C121" s="98">
        <f t="shared" si="98"/>
        <v>130</v>
      </c>
      <c r="D121" s="219">
        <v>130</v>
      </c>
      <c r="E121" s="367"/>
      <c r="F121" s="384">
        <f t="shared" si="139"/>
        <v>130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  <c r="R121" s="551"/>
      <c r="S121" s="551"/>
      <c r="T121" s="551"/>
    </row>
    <row r="122" spans="1:20" x14ac:dyDescent="0.25">
      <c r="A122" s="223">
        <v>2270</v>
      </c>
      <c r="B122" s="97" t="s">
        <v>138</v>
      </c>
      <c r="C122" s="98">
        <f t="shared" si="98"/>
        <v>7637</v>
      </c>
      <c r="D122" s="224">
        <f>SUM(D123:D127)</f>
        <v>7637</v>
      </c>
      <c r="E122" s="368">
        <f t="shared" ref="E122:F122" si="143">SUM(E123:E127)</f>
        <v>0</v>
      </c>
      <c r="F122" s="384">
        <f t="shared" si="143"/>
        <v>7637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  <c r="R122" s="551"/>
      <c r="S122" s="551"/>
      <c r="T122" s="551"/>
    </row>
    <row r="123" spans="1:20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  <c r="R123" s="551"/>
      <c r="S123" s="551"/>
      <c r="T123" s="551"/>
    </row>
    <row r="124" spans="1:20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  <c r="R124" s="551"/>
      <c r="S124" s="551"/>
      <c r="T124" s="551"/>
    </row>
    <row r="125" spans="1:20" ht="24" x14ac:dyDescent="0.25">
      <c r="A125" s="56">
        <v>2275</v>
      </c>
      <c r="B125" s="97" t="s">
        <v>141</v>
      </c>
      <c r="C125" s="98">
        <f t="shared" si="98"/>
        <v>7537</v>
      </c>
      <c r="D125" s="219">
        <v>7537</v>
      </c>
      <c r="E125" s="367"/>
      <c r="F125" s="384">
        <f t="shared" si="147"/>
        <v>7537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  <c r="R125" s="551"/>
      <c r="S125" s="551"/>
      <c r="T125" s="551"/>
    </row>
    <row r="126" spans="1:20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  <c r="R126" s="551"/>
      <c r="S126" s="551"/>
      <c r="T126" s="551"/>
    </row>
    <row r="127" spans="1:20" ht="24" x14ac:dyDescent="0.25">
      <c r="A127" s="56">
        <v>2279</v>
      </c>
      <c r="B127" s="97" t="s">
        <v>143</v>
      </c>
      <c r="C127" s="98">
        <f t="shared" si="98"/>
        <v>100</v>
      </c>
      <c r="D127" s="219">
        <v>100</v>
      </c>
      <c r="E127" s="367"/>
      <c r="F127" s="384">
        <f t="shared" si="147"/>
        <v>100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  <c r="R127" s="551"/>
      <c r="S127" s="551"/>
      <c r="T127" s="551"/>
    </row>
    <row r="128" spans="1:20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  <c r="R128" s="551"/>
      <c r="S128" s="551"/>
      <c r="T128" s="551"/>
    </row>
    <row r="129" spans="1:20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  <c r="R129" s="551"/>
      <c r="S129" s="551"/>
      <c r="T129" s="551"/>
    </row>
    <row r="130" spans="1:20" ht="38.25" customHeight="1" x14ac:dyDescent="0.25">
      <c r="A130" s="75">
        <v>2300</v>
      </c>
      <c r="B130" s="202" t="s">
        <v>146</v>
      </c>
      <c r="C130" s="76">
        <f t="shared" si="98"/>
        <v>46669</v>
      </c>
      <c r="D130" s="203">
        <f>SUM(D131,D136,D140,D141,D144,D151,D159,D160,D163)</f>
        <v>42527</v>
      </c>
      <c r="E130" s="364">
        <f t="shared" ref="E130:F130" si="152">SUM(E131,E136,E140,E141,E144,E151,E159,E160,E163)</f>
        <v>0</v>
      </c>
      <c r="F130" s="386">
        <f t="shared" si="152"/>
        <v>42527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4142</v>
      </c>
      <c r="K130" s="85">
        <f t="shared" ref="K130:L130" si="154">SUM(K131,K136,K140,K141,K144,K151,K159,K160,K163)</f>
        <v>0</v>
      </c>
      <c r="L130" s="204">
        <f t="shared" si="154"/>
        <v>4142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  <c r="R130" s="551"/>
      <c r="S130" s="551"/>
      <c r="T130" s="551"/>
    </row>
    <row r="131" spans="1:20" ht="24" x14ac:dyDescent="0.25">
      <c r="A131" s="335">
        <v>2310</v>
      </c>
      <c r="B131" s="87" t="s">
        <v>147</v>
      </c>
      <c r="C131" s="88">
        <f t="shared" si="98"/>
        <v>18142</v>
      </c>
      <c r="D131" s="233">
        <f t="shared" ref="D131:O131" si="156">SUM(D132:D135)</f>
        <v>18142</v>
      </c>
      <c r="E131" s="370">
        <f t="shared" si="156"/>
        <v>0</v>
      </c>
      <c r="F131" s="404">
        <f t="shared" si="156"/>
        <v>18142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216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  <c r="R131" s="551"/>
      <c r="S131" s="551"/>
      <c r="T131" s="551"/>
    </row>
    <row r="132" spans="1:20" x14ac:dyDescent="0.25">
      <c r="A132" s="56">
        <v>2311</v>
      </c>
      <c r="B132" s="97" t="s">
        <v>148</v>
      </c>
      <c r="C132" s="98">
        <f t="shared" si="98"/>
        <v>8142</v>
      </c>
      <c r="D132" s="219">
        <v>8142</v>
      </c>
      <c r="E132" s="367"/>
      <c r="F132" s="384">
        <f t="shared" ref="F132:F135" si="157">D132+E132</f>
        <v>8142</v>
      </c>
      <c r="G132" s="219"/>
      <c r="H132" s="103"/>
      <c r="I132" s="220">
        <f t="shared" ref="I132:I135" si="158">G132+H132</f>
        <v>0</v>
      </c>
      <c r="J132" s="103"/>
      <c r="K132" s="104"/>
      <c r="L132" s="220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  <c r="R132" s="551"/>
      <c r="S132" s="551"/>
      <c r="T132" s="551"/>
    </row>
    <row r="133" spans="1:20" x14ac:dyDescent="0.25">
      <c r="A133" s="56">
        <v>2312</v>
      </c>
      <c r="B133" s="97" t="s">
        <v>149</v>
      </c>
      <c r="C133" s="98">
        <f t="shared" si="98"/>
        <v>10000</v>
      </c>
      <c r="D133" s="219">
        <v>10000</v>
      </c>
      <c r="E133" s="367"/>
      <c r="F133" s="384">
        <f t="shared" si="157"/>
        <v>10000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  <c r="R133" s="551"/>
      <c r="S133" s="551"/>
      <c r="T133" s="551"/>
    </row>
    <row r="134" spans="1:20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  <c r="R134" s="551"/>
      <c r="S134" s="551"/>
      <c r="T134" s="551"/>
    </row>
    <row r="135" spans="1:20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7"/>
        <v>0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  <c r="R135" s="551"/>
      <c r="S135" s="551"/>
      <c r="T135" s="551"/>
    </row>
    <row r="136" spans="1:20" x14ac:dyDescent="0.25">
      <c r="A136" s="223">
        <v>2320</v>
      </c>
      <c r="B136" s="97" t="s">
        <v>152</v>
      </c>
      <c r="C136" s="98">
        <f t="shared" si="98"/>
        <v>560</v>
      </c>
      <c r="D136" s="224">
        <f>SUM(D137:D139)</f>
        <v>225</v>
      </c>
      <c r="E136" s="368">
        <f t="shared" ref="E136:F136" si="161">SUM(E137:E139)</f>
        <v>0</v>
      </c>
      <c r="F136" s="384">
        <f t="shared" si="161"/>
        <v>225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335</v>
      </c>
      <c r="K136" s="225">
        <f t="shared" ref="K136:L136" si="163">SUM(K137:K139)</f>
        <v>0</v>
      </c>
      <c r="L136" s="220">
        <f t="shared" si="163"/>
        <v>335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  <c r="R136" s="551"/>
      <c r="S136" s="551"/>
      <c r="T136" s="551"/>
    </row>
    <row r="137" spans="1:20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  <c r="R137" s="551"/>
      <c r="S137" s="551"/>
      <c r="T137" s="551"/>
    </row>
    <row r="138" spans="1:20" x14ac:dyDescent="0.25">
      <c r="A138" s="56">
        <v>2322</v>
      </c>
      <c r="B138" s="97" t="s">
        <v>154</v>
      </c>
      <c r="C138" s="98">
        <f t="shared" si="98"/>
        <v>560</v>
      </c>
      <c r="D138" s="219">
        <v>225</v>
      </c>
      <c r="E138" s="367"/>
      <c r="F138" s="384">
        <f t="shared" si="165"/>
        <v>225</v>
      </c>
      <c r="G138" s="219"/>
      <c r="H138" s="103"/>
      <c r="I138" s="220">
        <f t="shared" si="166"/>
        <v>0</v>
      </c>
      <c r="J138" s="103">
        <v>335</v>
      </c>
      <c r="K138" s="104"/>
      <c r="L138" s="220">
        <f t="shared" si="167"/>
        <v>335</v>
      </c>
      <c r="M138" s="221"/>
      <c r="N138" s="104"/>
      <c r="O138" s="220">
        <f t="shared" si="168"/>
        <v>0</v>
      </c>
      <c r="P138" s="222"/>
      <c r="R138" s="551"/>
      <c r="S138" s="551"/>
      <c r="T138" s="551"/>
    </row>
    <row r="139" spans="1:20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  <c r="R139" s="551"/>
      <c r="S139" s="551"/>
      <c r="T139" s="551"/>
    </row>
    <row r="140" spans="1:20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  <c r="R140" s="551"/>
      <c r="S140" s="551"/>
      <c r="T140" s="551"/>
    </row>
    <row r="141" spans="1:20" ht="48" x14ac:dyDescent="0.25">
      <c r="A141" s="223">
        <v>2340</v>
      </c>
      <c r="B141" s="97" t="s">
        <v>157</v>
      </c>
      <c r="C141" s="98">
        <f t="shared" si="98"/>
        <v>312</v>
      </c>
      <c r="D141" s="224">
        <f>SUM(D142:D143)</f>
        <v>312</v>
      </c>
      <c r="E141" s="368">
        <f t="shared" ref="E141:F141" si="169">SUM(E142:E143)</f>
        <v>0</v>
      </c>
      <c r="F141" s="384">
        <f t="shared" si="169"/>
        <v>312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  <c r="R141" s="551"/>
      <c r="S141" s="551"/>
      <c r="T141" s="551"/>
    </row>
    <row r="142" spans="1:20" x14ac:dyDescent="0.25">
      <c r="A142" s="56">
        <v>2341</v>
      </c>
      <c r="B142" s="97" t="s">
        <v>158</v>
      </c>
      <c r="C142" s="98">
        <f t="shared" si="98"/>
        <v>312</v>
      </c>
      <c r="D142" s="219">
        <v>312</v>
      </c>
      <c r="E142" s="367"/>
      <c r="F142" s="384">
        <f t="shared" ref="F142:F143" si="173">D142+E142</f>
        <v>312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  <c r="R142" s="551"/>
      <c r="S142" s="551"/>
      <c r="T142" s="551"/>
    </row>
    <row r="143" spans="1:20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  <c r="R143" s="551"/>
      <c r="S143" s="551"/>
      <c r="T143" s="551"/>
    </row>
    <row r="144" spans="1:20" ht="24" x14ac:dyDescent="0.25">
      <c r="A144" s="209">
        <v>2350</v>
      </c>
      <c r="B144" s="154" t="s">
        <v>160</v>
      </c>
      <c r="C144" s="160">
        <f t="shared" si="98"/>
        <v>8539</v>
      </c>
      <c r="D144" s="210">
        <f>SUM(D145:D150)</f>
        <v>4732</v>
      </c>
      <c r="E144" s="365">
        <f t="shared" ref="E144:F144" si="177">SUM(E145:E150)</f>
        <v>0</v>
      </c>
      <c r="F144" s="403">
        <f t="shared" si="177"/>
        <v>4732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3807</v>
      </c>
      <c r="K144" s="211">
        <f t="shared" ref="K144:L144" si="179">SUM(K145:K150)</f>
        <v>0</v>
      </c>
      <c r="L144" s="213">
        <f t="shared" si="179"/>
        <v>3807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  <c r="R144" s="551"/>
      <c r="S144" s="551"/>
      <c r="T144" s="551"/>
    </row>
    <row r="145" spans="1:20" x14ac:dyDescent="0.25">
      <c r="A145" s="47">
        <v>2351</v>
      </c>
      <c r="B145" s="87" t="s">
        <v>161</v>
      </c>
      <c r="C145" s="88">
        <f t="shared" si="98"/>
        <v>1747</v>
      </c>
      <c r="D145" s="215">
        <v>1747</v>
      </c>
      <c r="E145" s="366"/>
      <c r="F145" s="404">
        <f t="shared" ref="F145:F150" si="181">D145+E145</f>
        <v>1747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  <c r="R145" s="551"/>
      <c r="S145" s="551"/>
      <c r="T145" s="551"/>
    </row>
    <row r="146" spans="1:20" x14ac:dyDescent="0.25">
      <c r="A146" s="56">
        <v>2352</v>
      </c>
      <c r="B146" s="97" t="s">
        <v>162</v>
      </c>
      <c r="C146" s="98">
        <f t="shared" si="98"/>
        <v>4931</v>
      </c>
      <c r="D146" s="219">
        <v>1831</v>
      </c>
      <c r="E146" s="367"/>
      <c r="F146" s="384">
        <f t="shared" si="181"/>
        <v>1831</v>
      </c>
      <c r="G146" s="219"/>
      <c r="H146" s="103"/>
      <c r="I146" s="220">
        <f t="shared" si="182"/>
        <v>0</v>
      </c>
      <c r="J146" s="103">
        <v>3100</v>
      </c>
      <c r="K146" s="104"/>
      <c r="L146" s="220">
        <f t="shared" si="183"/>
        <v>3100</v>
      </c>
      <c r="M146" s="221"/>
      <c r="N146" s="104"/>
      <c r="O146" s="220">
        <f t="shared" si="184"/>
        <v>0</v>
      </c>
      <c r="P146" s="222"/>
      <c r="R146" s="551"/>
      <c r="S146" s="551"/>
      <c r="T146" s="551"/>
    </row>
    <row r="147" spans="1:20" ht="24" x14ac:dyDescent="0.25">
      <c r="A147" s="56">
        <v>2353</v>
      </c>
      <c r="B147" s="97" t="s">
        <v>163</v>
      </c>
      <c r="C147" s="98">
        <f t="shared" si="98"/>
        <v>1561</v>
      </c>
      <c r="D147" s="219">
        <v>854</v>
      </c>
      <c r="E147" s="367"/>
      <c r="F147" s="384">
        <f t="shared" si="181"/>
        <v>854</v>
      </c>
      <c r="G147" s="219"/>
      <c r="H147" s="103"/>
      <c r="I147" s="220">
        <f t="shared" si="182"/>
        <v>0</v>
      </c>
      <c r="J147" s="103">
        <v>707</v>
      </c>
      <c r="K147" s="104"/>
      <c r="L147" s="220">
        <f t="shared" si="183"/>
        <v>707</v>
      </c>
      <c r="M147" s="221"/>
      <c r="N147" s="104"/>
      <c r="O147" s="220">
        <f t="shared" si="184"/>
        <v>0</v>
      </c>
      <c r="P147" s="222"/>
      <c r="R147" s="551"/>
      <c r="S147" s="551"/>
      <c r="T147" s="551"/>
    </row>
    <row r="148" spans="1:20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220">
        <f t="shared" si="183"/>
        <v>0</v>
      </c>
      <c r="M148" s="221"/>
      <c r="N148" s="104"/>
      <c r="O148" s="220">
        <f t="shared" si="184"/>
        <v>0</v>
      </c>
      <c r="P148" s="222"/>
      <c r="R148" s="551"/>
      <c r="S148" s="551"/>
      <c r="T148" s="551"/>
    </row>
    <row r="149" spans="1:20" ht="24" x14ac:dyDescent="0.25">
      <c r="A149" s="56">
        <v>2355</v>
      </c>
      <c r="B149" s="97" t="s">
        <v>165</v>
      </c>
      <c r="C149" s="98">
        <f t="shared" ref="C149:C212" si="185">F149+I149+L149+O149</f>
        <v>300</v>
      </c>
      <c r="D149" s="219">
        <v>300</v>
      </c>
      <c r="E149" s="367"/>
      <c r="F149" s="384">
        <f t="shared" si="181"/>
        <v>300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  <c r="R149" s="551"/>
      <c r="S149" s="551"/>
      <c r="T149" s="551"/>
    </row>
    <row r="150" spans="1:20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  <c r="R150" s="551"/>
      <c r="S150" s="551"/>
      <c r="T150" s="551"/>
    </row>
    <row r="151" spans="1:20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  <c r="R151" s="551"/>
      <c r="S151" s="551"/>
      <c r="T151" s="551"/>
    </row>
    <row r="152" spans="1:20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  <c r="R152" s="551"/>
      <c r="S152" s="551"/>
      <c r="T152" s="551"/>
    </row>
    <row r="153" spans="1:20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  <c r="R153" s="551"/>
      <c r="S153" s="551"/>
      <c r="T153" s="551"/>
    </row>
    <row r="154" spans="1:20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222"/>
      <c r="R154" s="551"/>
      <c r="S154" s="551"/>
      <c r="T154" s="551"/>
    </row>
    <row r="155" spans="1:20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  <c r="R155" s="551"/>
      <c r="S155" s="551"/>
      <c r="T155" s="551"/>
    </row>
    <row r="156" spans="1:20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  <c r="R156" s="551"/>
      <c r="S156" s="551"/>
      <c r="T156" s="551"/>
    </row>
    <row r="157" spans="1:20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  <c r="R157" s="551"/>
      <c r="S157" s="551"/>
      <c r="T157" s="551"/>
    </row>
    <row r="158" spans="1:20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  <c r="R158" s="551"/>
      <c r="S158" s="551"/>
      <c r="T158" s="551"/>
    </row>
    <row r="159" spans="1:20" x14ac:dyDescent="0.25">
      <c r="A159" s="209">
        <v>2370</v>
      </c>
      <c r="B159" s="154" t="s">
        <v>175</v>
      </c>
      <c r="C159" s="160">
        <f t="shared" si="185"/>
        <v>19116</v>
      </c>
      <c r="D159" s="227">
        <v>19116</v>
      </c>
      <c r="E159" s="369"/>
      <c r="F159" s="403">
        <f t="shared" si="190"/>
        <v>19116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442">
        <f t="shared" si="193"/>
        <v>0</v>
      </c>
      <c r="P159" s="214"/>
      <c r="R159" s="551"/>
      <c r="S159" s="551"/>
      <c r="T159" s="551"/>
    </row>
    <row r="160" spans="1:20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  <c r="R160" s="551"/>
      <c r="S160" s="551"/>
      <c r="T160" s="551"/>
    </row>
    <row r="161" spans="1:20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  <c r="R161" s="551"/>
      <c r="S161" s="551"/>
      <c r="T161" s="551"/>
    </row>
    <row r="162" spans="1:20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  <c r="R162" s="551"/>
      <c r="S162" s="551"/>
      <c r="T162" s="551"/>
    </row>
    <row r="163" spans="1:20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  <c r="R163" s="551"/>
      <c r="S163" s="551"/>
      <c r="T163" s="551"/>
    </row>
    <row r="164" spans="1:20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16">
        <f t="shared" si="201"/>
        <v>0</v>
      </c>
      <c r="P164" s="231"/>
      <c r="R164" s="551"/>
      <c r="S164" s="551"/>
      <c r="T164" s="551"/>
    </row>
    <row r="165" spans="1:20" ht="24" x14ac:dyDescent="0.25">
      <c r="A165" s="75">
        <v>2500</v>
      </c>
      <c r="B165" s="202" t="s">
        <v>181</v>
      </c>
      <c r="C165" s="76">
        <f t="shared" si="185"/>
        <v>237</v>
      </c>
      <c r="D165" s="203">
        <f>SUM(D166,D171)</f>
        <v>237</v>
      </c>
      <c r="E165" s="364">
        <f t="shared" ref="E165:O165" si="202">SUM(E166,E171)</f>
        <v>0</v>
      </c>
      <c r="F165" s="386">
        <f t="shared" si="202"/>
        <v>237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583">
        <f t="shared" si="202"/>
        <v>0</v>
      </c>
      <c r="P165" s="208"/>
      <c r="R165" s="551"/>
      <c r="S165" s="551"/>
      <c r="T165" s="551"/>
    </row>
    <row r="166" spans="1:20" ht="16.5" customHeight="1" x14ac:dyDescent="0.25">
      <c r="A166" s="335">
        <v>2510</v>
      </c>
      <c r="B166" s="87" t="s">
        <v>182</v>
      </c>
      <c r="C166" s="88">
        <f t="shared" si="185"/>
        <v>237</v>
      </c>
      <c r="D166" s="233">
        <f>SUM(D167:D170)</f>
        <v>237</v>
      </c>
      <c r="E166" s="370">
        <f t="shared" ref="E166:O166" si="203">SUM(E167:E170)</f>
        <v>0</v>
      </c>
      <c r="F166" s="404">
        <f t="shared" si="203"/>
        <v>237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  <c r="R166" s="551"/>
      <c r="S166" s="551"/>
      <c r="T166" s="551"/>
    </row>
    <row r="167" spans="1:20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  <c r="R167" s="551"/>
      <c r="S167" s="551"/>
      <c r="T167" s="551"/>
    </row>
    <row r="168" spans="1:20" ht="36" x14ac:dyDescent="0.25">
      <c r="A168" s="56">
        <v>2513</v>
      </c>
      <c r="B168" s="97" t="s">
        <v>184</v>
      </c>
      <c r="C168" s="98">
        <f t="shared" si="185"/>
        <v>237</v>
      </c>
      <c r="D168" s="219">
        <v>237</v>
      </c>
      <c r="E168" s="367"/>
      <c r="F168" s="384">
        <f t="shared" si="204"/>
        <v>237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  <c r="R168" s="551"/>
      <c r="S168" s="551"/>
      <c r="T168" s="551"/>
    </row>
    <row r="169" spans="1:20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222"/>
      <c r="R169" s="551"/>
      <c r="S169" s="551"/>
      <c r="T169" s="551"/>
    </row>
    <row r="170" spans="1:20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  <c r="R170" s="551"/>
      <c r="S170" s="551"/>
      <c r="T170" s="551"/>
    </row>
    <row r="171" spans="1:20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  <c r="R171" s="551"/>
      <c r="S171" s="551"/>
      <c r="T171" s="551"/>
    </row>
    <row r="172" spans="1:20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  <c r="R172" s="551"/>
      <c r="S172" s="551"/>
      <c r="T172" s="551"/>
    </row>
    <row r="173" spans="1:20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  <c r="R173" s="551"/>
      <c r="S173" s="551"/>
      <c r="T173" s="551"/>
    </row>
    <row r="174" spans="1:20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  <c r="R174" s="551"/>
      <c r="S174" s="551"/>
      <c r="T174" s="551"/>
    </row>
    <row r="175" spans="1:20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  <c r="R175" s="551"/>
      <c r="S175" s="551"/>
      <c r="T175" s="551"/>
    </row>
    <row r="176" spans="1:20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  <c r="R176" s="551"/>
      <c r="S176" s="551"/>
      <c r="T176" s="551"/>
    </row>
    <row r="177" spans="1:20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  <c r="R177" s="551"/>
      <c r="S177" s="551"/>
      <c r="T177" s="551"/>
    </row>
    <row r="178" spans="1:20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  <c r="R178" s="551"/>
      <c r="S178" s="551"/>
      <c r="T178" s="551"/>
    </row>
    <row r="179" spans="1:20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  <c r="R179" s="551"/>
      <c r="S179" s="551"/>
      <c r="T179" s="551"/>
    </row>
    <row r="180" spans="1:20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  <c r="R180" s="551"/>
      <c r="S180" s="551"/>
      <c r="T180" s="551"/>
    </row>
    <row r="181" spans="1:20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  <c r="R181" s="551"/>
      <c r="S181" s="551"/>
      <c r="T181" s="551"/>
    </row>
    <row r="182" spans="1:20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  <c r="R182" s="551"/>
      <c r="S182" s="551"/>
      <c r="T182" s="551"/>
    </row>
    <row r="183" spans="1:20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  <c r="R183" s="551"/>
      <c r="S183" s="551"/>
      <c r="T183" s="551"/>
    </row>
    <row r="184" spans="1:20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  <c r="R184" s="551"/>
      <c r="S184" s="551"/>
      <c r="T184" s="551"/>
    </row>
    <row r="185" spans="1:20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  <c r="R185" s="551"/>
      <c r="S185" s="551"/>
      <c r="T185" s="551"/>
    </row>
    <row r="186" spans="1:20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  <c r="R186" s="551"/>
      <c r="S186" s="551"/>
      <c r="T186" s="551"/>
    </row>
    <row r="187" spans="1:20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  <c r="R187" s="551"/>
      <c r="S187" s="551"/>
      <c r="T187" s="551"/>
    </row>
    <row r="188" spans="1:20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  <c r="R188" s="551"/>
      <c r="S188" s="551"/>
      <c r="T188" s="551"/>
    </row>
    <row r="189" spans="1:20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  <c r="R189" s="551"/>
      <c r="S189" s="551"/>
      <c r="T189" s="551"/>
    </row>
    <row r="190" spans="1:20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  <c r="R190" s="551"/>
      <c r="S190" s="551"/>
      <c r="T190" s="551"/>
    </row>
    <row r="191" spans="1:20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  <c r="R191" s="551"/>
      <c r="S191" s="551"/>
      <c r="T191" s="551"/>
    </row>
    <row r="192" spans="1:20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  <c r="R192" s="551"/>
      <c r="S192" s="551"/>
      <c r="T192" s="551"/>
    </row>
    <row r="193" spans="1:20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  <c r="R193" s="551"/>
      <c r="S193" s="551"/>
      <c r="T193" s="551"/>
    </row>
    <row r="194" spans="1:20" s="27" customFormat="1" ht="24" x14ac:dyDescent="0.25">
      <c r="A194" s="264"/>
      <c r="B194" s="21" t="s">
        <v>210</v>
      </c>
      <c r="C194" s="189">
        <f t="shared" si="185"/>
        <v>36655</v>
      </c>
      <c r="D194" s="190">
        <f>SUM(D195,D230,D269)</f>
        <v>33655</v>
      </c>
      <c r="E194" s="362">
        <f t="shared" ref="E194:F194" si="251">SUM(E195,E230,E269)</f>
        <v>0</v>
      </c>
      <c r="F194" s="401">
        <f t="shared" si="251"/>
        <v>33655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3000</v>
      </c>
      <c r="K194" s="191">
        <f t="shared" ref="K194:L194" si="253">SUM(K195,K230,K269)</f>
        <v>0</v>
      </c>
      <c r="L194" s="193">
        <f t="shared" si="253"/>
        <v>3000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  <c r="R194" s="551"/>
      <c r="S194" s="551"/>
      <c r="T194" s="551"/>
    </row>
    <row r="195" spans="1:20" x14ac:dyDescent="0.25">
      <c r="A195" s="195">
        <v>5000</v>
      </c>
      <c r="B195" s="195" t="s">
        <v>211</v>
      </c>
      <c r="C195" s="196">
        <f t="shared" si="185"/>
        <v>36655</v>
      </c>
      <c r="D195" s="197">
        <f>D196+D204</f>
        <v>33655</v>
      </c>
      <c r="E195" s="363">
        <f t="shared" ref="E195:F195" si="255">E196+E204</f>
        <v>0</v>
      </c>
      <c r="F195" s="402">
        <f t="shared" si="255"/>
        <v>33655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3000</v>
      </c>
      <c r="K195" s="198">
        <f t="shared" ref="K195:L195" si="257">K196+K204</f>
        <v>0</v>
      </c>
      <c r="L195" s="200">
        <f t="shared" si="257"/>
        <v>3000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  <c r="R195" s="551"/>
      <c r="S195" s="551"/>
      <c r="T195" s="551"/>
    </row>
    <row r="196" spans="1:20" x14ac:dyDescent="0.25">
      <c r="A196" s="75">
        <v>5100</v>
      </c>
      <c r="B196" s="202" t="s">
        <v>212</v>
      </c>
      <c r="C196" s="76">
        <f t="shared" si="185"/>
        <v>1300</v>
      </c>
      <c r="D196" s="203">
        <f>D197+D198+D201+D202+D203</f>
        <v>1300</v>
      </c>
      <c r="E196" s="364">
        <f t="shared" ref="E196:F196" si="259">E197+E198+E201+E202+E203</f>
        <v>0</v>
      </c>
      <c r="F196" s="386">
        <f t="shared" si="259"/>
        <v>1300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  <c r="R196" s="551"/>
      <c r="S196" s="551"/>
      <c r="T196" s="551"/>
    </row>
    <row r="197" spans="1:20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  <c r="R197" s="551"/>
      <c r="S197" s="551"/>
      <c r="T197" s="551"/>
    </row>
    <row r="198" spans="1:20" ht="24" x14ac:dyDescent="0.25">
      <c r="A198" s="223">
        <v>5120</v>
      </c>
      <c r="B198" s="97" t="s">
        <v>214</v>
      </c>
      <c r="C198" s="98">
        <f t="shared" si="185"/>
        <v>1300</v>
      </c>
      <c r="D198" s="224">
        <f>D199+D200</f>
        <v>1300</v>
      </c>
      <c r="E198" s="368">
        <f t="shared" ref="E198:F198" si="263">E199+E200</f>
        <v>0</v>
      </c>
      <c r="F198" s="384">
        <f t="shared" si="263"/>
        <v>1300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  <c r="R198" s="551"/>
      <c r="S198" s="551"/>
      <c r="T198" s="551"/>
    </row>
    <row r="199" spans="1:20" x14ac:dyDescent="0.25">
      <c r="A199" s="56">
        <v>5121</v>
      </c>
      <c r="B199" s="97" t="s">
        <v>215</v>
      </c>
      <c r="C199" s="98">
        <f t="shared" si="185"/>
        <v>1300</v>
      </c>
      <c r="D199" s="219">
        <v>1300</v>
      </c>
      <c r="E199" s="367"/>
      <c r="F199" s="384">
        <f t="shared" ref="F199:F203" si="267">D199+E199</f>
        <v>1300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  <c r="R199" s="551"/>
      <c r="S199" s="551"/>
      <c r="T199" s="551"/>
    </row>
    <row r="200" spans="1:20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  <c r="R200" s="551"/>
      <c r="S200" s="551"/>
      <c r="T200" s="551"/>
    </row>
    <row r="201" spans="1:20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  <c r="R201" s="551"/>
      <c r="S201" s="551"/>
      <c r="T201" s="551"/>
    </row>
    <row r="202" spans="1:20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  <c r="R202" s="551"/>
      <c r="S202" s="551"/>
      <c r="T202" s="551"/>
    </row>
    <row r="203" spans="1:20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  <c r="R203" s="551"/>
      <c r="S203" s="551"/>
      <c r="T203" s="551"/>
    </row>
    <row r="204" spans="1:20" x14ac:dyDescent="0.25">
      <c r="A204" s="75">
        <v>5200</v>
      </c>
      <c r="B204" s="202" t="s">
        <v>220</v>
      </c>
      <c r="C204" s="76">
        <f t="shared" si="185"/>
        <v>35355</v>
      </c>
      <c r="D204" s="203">
        <f>D205+D215+D216+D225+D226+D227+D229</f>
        <v>32355</v>
      </c>
      <c r="E204" s="364">
        <f t="shared" ref="E204:F204" si="271">E205+E215+E216+E225+E226+E227+E229</f>
        <v>0</v>
      </c>
      <c r="F204" s="386">
        <f t="shared" si="271"/>
        <v>32355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3000</v>
      </c>
      <c r="K204" s="85">
        <f t="shared" ref="K204:L204" si="273">K205+K215+K216+K225+K226+K227+K229</f>
        <v>0</v>
      </c>
      <c r="L204" s="204">
        <f t="shared" si="273"/>
        <v>3000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  <c r="R204" s="551"/>
      <c r="S204" s="551"/>
      <c r="T204" s="551"/>
    </row>
    <row r="205" spans="1:20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  <c r="R205" s="551"/>
      <c r="S205" s="551"/>
      <c r="T205" s="551"/>
    </row>
    <row r="206" spans="1:20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  <c r="R206" s="551"/>
      <c r="S206" s="551"/>
      <c r="T206" s="551"/>
    </row>
    <row r="207" spans="1:20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  <c r="R207" s="551"/>
      <c r="S207" s="551"/>
      <c r="T207" s="551"/>
    </row>
    <row r="208" spans="1:20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  <c r="R208" s="551"/>
      <c r="S208" s="551"/>
      <c r="T208" s="551"/>
    </row>
    <row r="209" spans="1:20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  <c r="R209" s="551"/>
      <c r="S209" s="551"/>
      <c r="T209" s="551"/>
    </row>
    <row r="210" spans="1:20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  <c r="R210" s="551"/>
      <c r="S210" s="551"/>
      <c r="T210" s="551"/>
    </row>
    <row r="211" spans="1:20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  <c r="R211" s="551"/>
      <c r="S211" s="551"/>
      <c r="T211" s="551"/>
    </row>
    <row r="212" spans="1:20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  <c r="R212" s="551"/>
      <c r="S212" s="551"/>
      <c r="T212" s="551"/>
    </row>
    <row r="213" spans="1:20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  <c r="R213" s="551"/>
      <c r="S213" s="551"/>
      <c r="T213" s="551"/>
    </row>
    <row r="214" spans="1:20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  <c r="R214" s="551"/>
      <c r="S214" s="551"/>
      <c r="T214" s="551"/>
    </row>
    <row r="215" spans="1:20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  <c r="R215" s="551"/>
      <c r="S215" s="551"/>
      <c r="T215" s="551"/>
    </row>
    <row r="216" spans="1:20" x14ac:dyDescent="0.25">
      <c r="A216" s="223">
        <v>5230</v>
      </c>
      <c r="B216" s="97" t="s">
        <v>232</v>
      </c>
      <c r="C216" s="98">
        <f t="shared" si="283"/>
        <v>35355</v>
      </c>
      <c r="D216" s="224">
        <f>SUM(D217:D224)</f>
        <v>32355</v>
      </c>
      <c r="E216" s="368">
        <f t="shared" ref="E216:F216" si="284">SUM(E217:E224)</f>
        <v>0</v>
      </c>
      <c r="F216" s="384">
        <f t="shared" si="284"/>
        <v>32355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3000</v>
      </c>
      <c r="K216" s="225">
        <f t="shared" ref="K216:L216" si="286">SUM(K217:K224)</f>
        <v>0</v>
      </c>
      <c r="L216" s="220">
        <f t="shared" si="286"/>
        <v>3000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  <c r="R216" s="551"/>
      <c r="S216" s="551"/>
      <c r="T216" s="551"/>
    </row>
    <row r="217" spans="1:20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  <c r="R217" s="551"/>
      <c r="S217" s="551"/>
      <c r="T217" s="551"/>
    </row>
    <row r="218" spans="1:20" hidden="1" x14ac:dyDescent="0.25">
      <c r="A218" s="56">
        <v>5232</v>
      </c>
      <c r="B218" s="97" t="s">
        <v>234</v>
      </c>
      <c r="C218" s="98">
        <f t="shared" si="283"/>
        <v>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  <c r="R218" s="551"/>
      <c r="S218" s="551"/>
      <c r="T218" s="551"/>
    </row>
    <row r="219" spans="1:20" x14ac:dyDescent="0.25">
      <c r="A219" s="56">
        <v>5233</v>
      </c>
      <c r="B219" s="97" t="s">
        <v>235</v>
      </c>
      <c r="C219" s="98">
        <f t="shared" si="283"/>
        <v>7755</v>
      </c>
      <c r="D219" s="219">
        <v>7755</v>
      </c>
      <c r="E219" s="367"/>
      <c r="F219" s="384">
        <f t="shared" si="288"/>
        <v>7755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  <c r="R219" s="551"/>
      <c r="S219" s="551"/>
      <c r="T219" s="551"/>
    </row>
    <row r="220" spans="1:20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  <c r="R220" s="551"/>
      <c r="S220" s="551"/>
      <c r="T220" s="551"/>
    </row>
    <row r="221" spans="1:20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  <c r="R221" s="551"/>
      <c r="S221" s="551"/>
      <c r="T221" s="551"/>
    </row>
    <row r="222" spans="1:20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  <c r="R222" s="551"/>
      <c r="S222" s="551"/>
      <c r="T222" s="551"/>
    </row>
    <row r="223" spans="1:20" ht="24" x14ac:dyDescent="0.25">
      <c r="A223" s="56">
        <v>5238</v>
      </c>
      <c r="B223" s="97" t="s">
        <v>239</v>
      </c>
      <c r="C223" s="98">
        <f t="shared" si="283"/>
        <v>22600</v>
      </c>
      <c r="D223" s="219">
        <v>22600</v>
      </c>
      <c r="E223" s="367"/>
      <c r="F223" s="384">
        <f t="shared" si="288"/>
        <v>22600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  <c r="R223" s="551"/>
      <c r="S223" s="551"/>
      <c r="T223" s="551"/>
    </row>
    <row r="224" spans="1:20" ht="24" x14ac:dyDescent="0.25">
      <c r="A224" s="56">
        <v>5239</v>
      </c>
      <c r="B224" s="97" t="s">
        <v>240</v>
      </c>
      <c r="C224" s="98">
        <f t="shared" si="283"/>
        <v>5000</v>
      </c>
      <c r="D224" s="219">
        <v>2000</v>
      </c>
      <c r="E224" s="367"/>
      <c r="F224" s="384">
        <f t="shared" si="288"/>
        <v>2000</v>
      </c>
      <c r="G224" s="219"/>
      <c r="H224" s="103"/>
      <c r="I224" s="220">
        <f t="shared" si="289"/>
        <v>0</v>
      </c>
      <c r="J224" s="103">
        <v>3000</v>
      </c>
      <c r="K224" s="104"/>
      <c r="L224" s="220">
        <f t="shared" si="290"/>
        <v>3000</v>
      </c>
      <c r="M224" s="221"/>
      <c r="N224" s="104"/>
      <c r="O224" s="220">
        <f t="shared" si="291"/>
        <v>0</v>
      </c>
      <c r="P224" s="222"/>
      <c r="R224" s="551"/>
      <c r="S224" s="551"/>
      <c r="T224" s="551"/>
    </row>
    <row r="225" spans="1:20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  <c r="R225" s="551"/>
      <c r="S225" s="551"/>
      <c r="T225" s="551"/>
    </row>
    <row r="226" spans="1:20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367"/>
      <c r="F226" s="384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  <c r="R226" s="551"/>
      <c r="S226" s="551"/>
      <c r="T226" s="551"/>
    </row>
    <row r="227" spans="1:20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  <c r="R227" s="551"/>
      <c r="S227" s="551"/>
      <c r="T227" s="551"/>
    </row>
    <row r="228" spans="1:20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  <c r="R228" s="551"/>
      <c r="S228" s="551"/>
      <c r="T228" s="551"/>
    </row>
    <row r="229" spans="1:20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  <c r="R229" s="551"/>
      <c r="S229" s="551"/>
      <c r="T229" s="551"/>
    </row>
    <row r="230" spans="1:20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  <c r="R230" s="551"/>
      <c r="S230" s="551"/>
      <c r="T230" s="551"/>
    </row>
    <row r="231" spans="1:20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  <c r="R231" s="551"/>
      <c r="S231" s="551"/>
      <c r="T231" s="551"/>
    </row>
    <row r="232" spans="1:20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  <c r="R232" s="551"/>
      <c r="S232" s="551"/>
      <c r="T232" s="551"/>
    </row>
    <row r="233" spans="1:20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  <c r="R233" s="551"/>
      <c r="S233" s="551"/>
      <c r="T233" s="551"/>
    </row>
    <row r="234" spans="1:20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  <c r="R234" s="551"/>
      <c r="S234" s="551"/>
      <c r="T234" s="551"/>
    </row>
    <row r="235" spans="1:20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  <c r="R235" s="551"/>
      <c r="S235" s="551"/>
      <c r="T235" s="551"/>
    </row>
    <row r="236" spans="1:20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  <c r="R236" s="551"/>
      <c r="S236" s="551"/>
      <c r="T236" s="551"/>
    </row>
    <row r="237" spans="1:20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  <c r="R237" s="551"/>
      <c r="S237" s="551"/>
      <c r="T237" s="551"/>
    </row>
    <row r="238" spans="1:20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  <c r="R238" s="551"/>
      <c r="S238" s="551"/>
      <c r="T238" s="551"/>
    </row>
    <row r="239" spans="1:20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  <c r="R239" s="551"/>
      <c r="S239" s="551"/>
      <c r="T239" s="551"/>
    </row>
    <row r="240" spans="1:20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  <c r="R240" s="551"/>
      <c r="S240" s="551"/>
      <c r="T240" s="551"/>
    </row>
    <row r="241" spans="1:20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  <c r="R241" s="551"/>
      <c r="S241" s="551"/>
      <c r="T241" s="551"/>
    </row>
    <row r="242" spans="1:20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  <c r="R242" s="551"/>
      <c r="S242" s="551"/>
      <c r="T242" s="551"/>
    </row>
    <row r="243" spans="1:20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  <c r="R243" s="551"/>
      <c r="S243" s="551"/>
      <c r="T243" s="551"/>
    </row>
    <row r="244" spans="1:20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  <c r="R244" s="551"/>
      <c r="S244" s="551"/>
      <c r="T244" s="551"/>
    </row>
    <row r="245" spans="1:20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  <c r="R245" s="551"/>
      <c r="S245" s="551"/>
      <c r="T245" s="551"/>
    </row>
    <row r="246" spans="1:20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  <c r="R246" s="551"/>
      <c r="S246" s="551"/>
      <c r="T246" s="551"/>
    </row>
    <row r="247" spans="1:20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  <c r="R247" s="551"/>
      <c r="S247" s="551"/>
      <c r="T247" s="551"/>
    </row>
    <row r="248" spans="1:20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  <c r="R248" s="551"/>
      <c r="S248" s="551"/>
      <c r="T248" s="551"/>
    </row>
    <row r="249" spans="1:20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  <c r="R249" s="551"/>
      <c r="S249" s="551"/>
      <c r="T249" s="551"/>
    </row>
    <row r="250" spans="1:20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  <c r="R250" s="551"/>
      <c r="S250" s="551"/>
      <c r="T250" s="551"/>
    </row>
    <row r="251" spans="1:20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  <c r="R251" s="551"/>
      <c r="S251" s="551"/>
      <c r="T251" s="551"/>
    </row>
    <row r="252" spans="1:20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  <c r="R252" s="551"/>
      <c r="S252" s="551"/>
      <c r="T252" s="551"/>
    </row>
    <row r="253" spans="1:20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  <c r="R253" s="551"/>
      <c r="S253" s="551"/>
      <c r="T253" s="551"/>
    </row>
    <row r="254" spans="1:20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  <c r="R254" s="551"/>
      <c r="S254" s="551"/>
      <c r="T254" s="551"/>
    </row>
    <row r="255" spans="1:20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  <c r="R255" s="551"/>
      <c r="S255" s="551"/>
      <c r="T255" s="551"/>
    </row>
    <row r="256" spans="1:20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  <c r="R256" s="551"/>
      <c r="S256" s="551"/>
      <c r="T256" s="551"/>
    </row>
    <row r="257" spans="1:20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  <c r="R257" s="551"/>
      <c r="S257" s="551"/>
      <c r="T257" s="551"/>
    </row>
    <row r="258" spans="1:20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  <c r="R258" s="551"/>
      <c r="S258" s="551"/>
      <c r="T258" s="551"/>
    </row>
    <row r="259" spans="1:20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  <c r="R259" s="551"/>
      <c r="S259" s="551"/>
      <c r="T259" s="551"/>
    </row>
    <row r="260" spans="1:20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  <c r="R260" s="551"/>
      <c r="S260" s="551"/>
      <c r="T260" s="551"/>
    </row>
    <row r="261" spans="1:20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  <c r="R261" s="551"/>
      <c r="S261" s="551"/>
      <c r="T261" s="551"/>
    </row>
    <row r="262" spans="1:20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  <c r="R262" s="551"/>
      <c r="S262" s="551"/>
      <c r="T262" s="551"/>
    </row>
    <row r="263" spans="1:20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  <c r="R263" s="551"/>
      <c r="S263" s="551"/>
      <c r="T263" s="551"/>
    </row>
    <row r="264" spans="1:20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  <c r="R264" s="551"/>
      <c r="S264" s="551"/>
      <c r="T264" s="551"/>
    </row>
    <row r="265" spans="1:20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  <c r="R265" s="551"/>
      <c r="S265" s="551"/>
      <c r="T265" s="551"/>
    </row>
    <row r="266" spans="1:20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  <c r="R266" s="551"/>
      <c r="S266" s="551"/>
      <c r="T266" s="551"/>
    </row>
    <row r="267" spans="1:20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  <c r="R267" s="551"/>
      <c r="S267" s="551"/>
      <c r="T267" s="551"/>
    </row>
    <row r="268" spans="1:20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  <c r="R268" s="551"/>
      <c r="S268" s="551"/>
      <c r="T268" s="551"/>
    </row>
    <row r="269" spans="1:20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  <c r="R269" s="551"/>
      <c r="S269" s="551"/>
      <c r="T269" s="551"/>
    </row>
    <row r="270" spans="1:20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  <c r="R270" s="551"/>
      <c r="S270" s="551"/>
      <c r="T270" s="551"/>
    </row>
    <row r="271" spans="1:20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  <c r="R271" s="551"/>
      <c r="S271" s="551"/>
      <c r="T271" s="551"/>
    </row>
    <row r="272" spans="1:20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  <c r="R272" s="551"/>
      <c r="S272" s="551"/>
      <c r="T272" s="551"/>
    </row>
    <row r="273" spans="1:20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  <c r="R273" s="551"/>
      <c r="S273" s="551"/>
      <c r="T273" s="551"/>
    </row>
    <row r="274" spans="1:20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  <c r="R274" s="551"/>
      <c r="S274" s="551"/>
      <c r="T274" s="551"/>
    </row>
    <row r="275" spans="1:20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  <c r="R275" s="551"/>
      <c r="S275" s="551"/>
      <c r="T275" s="551"/>
    </row>
    <row r="276" spans="1:20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  <c r="R276" s="551"/>
      <c r="S276" s="551"/>
      <c r="T276" s="551"/>
    </row>
    <row r="277" spans="1:20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  <c r="R277" s="551"/>
      <c r="S277" s="551"/>
      <c r="T277" s="551"/>
    </row>
    <row r="278" spans="1:20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  <c r="R278" s="551"/>
      <c r="S278" s="551"/>
      <c r="T278" s="551"/>
    </row>
    <row r="279" spans="1:20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  <c r="R279" s="551"/>
      <c r="S279" s="551"/>
      <c r="T279" s="551"/>
    </row>
    <row r="280" spans="1:20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  <c r="R280" s="551"/>
      <c r="S280" s="551"/>
      <c r="T280" s="551"/>
    </row>
    <row r="281" spans="1:20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  <c r="R281" s="551"/>
      <c r="S281" s="551"/>
      <c r="T281" s="551"/>
    </row>
    <row r="282" spans="1:20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  <c r="R282" s="551"/>
      <c r="S282" s="551"/>
      <c r="T282" s="551"/>
    </row>
    <row r="283" spans="1:20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  <c r="R283" s="551"/>
      <c r="S283" s="551"/>
      <c r="T283" s="551"/>
    </row>
    <row r="284" spans="1:20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  <c r="R284" s="551"/>
      <c r="S284" s="551"/>
      <c r="T284" s="551"/>
    </row>
    <row r="285" spans="1:20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  <c r="R285" s="551"/>
      <c r="S285" s="551"/>
      <c r="T285" s="551"/>
    </row>
    <row r="286" spans="1:20" ht="12.75" thickBot="1" x14ac:dyDescent="0.3">
      <c r="A286" s="287"/>
      <c r="B286" s="287" t="s">
        <v>304</v>
      </c>
      <c r="C286" s="288">
        <f t="shared" si="368"/>
        <v>1516365</v>
      </c>
      <c r="D286" s="289">
        <f t="shared" ref="D286:O286" si="382">SUM(D283,D269,D230,D195,D187,D173,D75,D53)</f>
        <v>678230</v>
      </c>
      <c r="E286" s="377">
        <f t="shared" si="382"/>
        <v>0</v>
      </c>
      <c r="F286" s="408">
        <f t="shared" si="382"/>
        <v>678230</v>
      </c>
      <c r="G286" s="289">
        <f t="shared" si="382"/>
        <v>820141</v>
      </c>
      <c r="H286" s="291">
        <f t="shared" si="382"/>
        <v>0</v>
      </c>
      <c r="I286" s="292">
        <f t="shared" si="382"/>
        <v>820141</v>
      </c>
      <c r="J286" s="291">
        <f t="shared" si="382"/>
        <v>17994</v>
      </c>
      <c r="K286" s="290">
        <f t="shared" si="382"/>
        <v>0</v>
      </c>
      <c r="L286" s="292">
        <f t="shared" si="382"/>
        <v>17994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  <c r="R286" s="551"/>
      <c r="S286" s="551"/>
      <c r="T286" s="551"/>
    </row>
    <row r="287" spans="1:20" s="27" customFormat="1" ht="13.5" thickTop="1" thickBot="1" x14ac:dyDescent="0.3">
      <c r="A287" s="656" t="s">
        <v>305</v>
      </c>
      <c r="B287" s="657"/>
      <c r="C287" s="294">
        <f t="shared" si="368"/>
        <v>-6911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-6911</v>
      </c>
      <c r="K287" s="296">
        <f t="shared" ref="K287:L287" si="385">(K26+K43)-K51</f>
        <v>0</v>
      </c>
      <c r="L287" s="298">
        <f t="shared" si="385"/>
        <v>-6911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  <c r="R287" s="551"/>
      <c r="S287" s="551"/>
      <c r="T287" s="551"/>
    </row>
    <row r="288" spans="1:20" s="27" customFormat="1" ht="12.75" thickTop="1" x14ac:dyDescent="0.25">
      <c r="A288" s="658" t="s">
        <v>306</v>
      </c>
      <c r="B288" s="659"/>
      <c r="C288" s="300">
        <f t="shared" si="368"/>
        <v>6911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6911</v>
      </c>
      <c r="K288" s="302">
        <f t="shared" si="387"/>
        <v>0</v>
      </c>
      <c r="L288" s="304">
        <f t="shared" si="387"/>
        <v>6911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  <c r="R288" s="551"/>
      <c r="S288" s="551"/>
      <c r="T288" s="551"/>
    </row>
    <row r="289" spans="1:20" s="27" customFormat="1" ht="12.75" thickBot="1" x14ac:dyDescent="0.3">
      <c r="A289" s="173" t="s">
        <v>307</v>
      </c>
      <c r="B289" s="173" t="s">
        <v>308</v>
      </c>
      <c r="C289" s="174">
        <f t="shared" si="368"/>
        <v>6911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6911</v>
      </c>
      <c r="K289" s="176">
        <f t="shared" si="388"/>
        <v>0</v>
      </c>
      <c r="L289" s="178">
        <f t="shared" si="388"/>
        <v>6911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  <c r="R289" s="551"/>
      <c r="S289" s="551"/>
      <c r="T289" s="551"/>
    </row>
    <row r="290" spans="1:20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  <c r="R290" s="551"/>
      <c r="S290" s="551"/>
      <c r="T290" s="551"/>
    </row>
    <row r="291" spans="1:20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  <c r="R291" s="551"/>
      <c r="S291" s="551"/>
      <c r="T291" s="551"/>
    </row>
    <row r="292" spans="1:20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  <c r="R292" s="551"/>
      <c r="S292" s="551"/>
      <c r="T292" s="551"/>
    </row>
    <row r="293" spans="1:20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  <c r="R293" s="551"/>
      <c r="S293" s="551"/>
      <c r="T293" s="551"/>
    </row>
    <row r="294" spans="1:20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  <c r="R294" s="551"/>
      <c r="S294" s="551"/>
      <c r="T294" s="551"/>
    </row>
    <row r="295" spans="1:20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  <c r="R295" s="551"/>
      <c r="S295" s="551"/>
      <c r="T295" s="551"/>
    </row>
    <row r="296" spans="1:20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  <c r="R296" s="551"/>
      <c r="S296" s="551"/>
      <c r="T296" s="551"/>
    </row>
    <row r="297" spans="1:20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  <c r="R297" s="551"/>
      <c r="S297" s="551"/>
      <c r="T297" s="551"/>
    </row>
    <row r="298" spans="1:20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  <c r="R298" s="551"/>
      <c r="S298" s="551"/>
      <c r="T298" s="551"/>
    </row>
    <row r="299" spans="1:20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oMbcWKYKZbA2aSf6WCZ+AiSWW+0VU7TgMLWD7tW43htjEQ1I3FW/pOcFkvYFj78O+QMtYsLrUrT6DNhJljBx6Q==" saltValue="Y+kf+4ZcuGMxbi/b0b8U3Q==" spinCount="100000" sheet="1" objects="1" scenarios="1" formatCells="0" formatColumns="0" formatRows="0"/>
  <autoFilter ref="A18:P298">
    <filterColumn colId="2">
      <filters blank="1">
        <filter val="1 060"/>
        <filter val="1 300"/>
        <filter val="1 307 169"/>
        <filter val="1 312"/>
        <filter val="1 472"/>
        <filter val="1 479 710"/>
        <filter val="1 498 371"/>
        <filter val="1 516 365"/>
        <filter val="1 561"/>
        <filter val="1 747"/>
        <filter val="1 831"/>
        <filter val="1 997"/>
        <filter val="10 000"/>
        <filter val="100"/>
        <filter val="11 083"/>
        <filter val="12 641"/>
        <filter val="125 180"/>
        <filter val="130"/>
        <filter val="172 541"/>
        <filter val="18 142"/>
        <filter val="19 116"/>
        <filter val="2 185"/>
        <filter val="2 535"/>
        <filter val="22 600"/>
        <filter val="23 051"/>
        <filter val="237"/>
        <filter val="249 084"/>
        <filter val="25 909"/>
        <filter val="3 111"/>
        <filter val="30 460"/>
        <filter val="300"/>
        <filter val="312"/>
        <filter val="315 896"/>
        <filter val="35 355"/>
        <filter val="359"/>
        <filter val="36 227"/>
        <filter val="36 655"/>
        <filter val="390"/>
        <filter val="4 275"/>
        <filter val="4 330"/>
        <filter val="4 831"/>
        <filter val="4 931"/>
        <filter val="417"/>
        <filter val="42 701"/>
        <filter val="455"/>
        <filter val="46 669"/>
        <filter val="5 000"/>
        <filter val="5 458"/>
        <filter val="5 625"/>
        <filter val="5 642"/>
        <filter val="502"/>
        <filter val="53 426"/>
        <filter val="560"/>
        <filter val="6 911"/>
        <filter val="-6 911"/>
        <filter val="65"/>
        <filter val="66 812"/>
        <filter val="7 537"/>
        <filter val="7 637"/>
        <filter val="7 755"/>
        <filter val="77 457"/>
        <filter val="8 142"/>
        <filter val="8 305"/>
        <filter val="8 509"/>
        <filter val="8 539"/>
        <filter val="85"/>
        <filter val="9 400"/>
        <filter val="909 541"/>
        <filter val="94 392"/>
        <filter val="991 273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117.pielikums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05"/>
  <sheetViews>
    <sheetView view="pageLayout" zoomScaleNormal="100" workbookViewId="0">
      <selection activeCell="S5" sqref="S5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528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3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529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530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40.5" customHeight="1" x14ac:dyDescent="0.25">
      <c r="A7" s="7" t="s">
        <v>10</v>
      </c>
      <c r="B7" s="8"/>
      <c r="C7" s="622" t="s">
        <v>531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 t="s">
        <v>532</v>
      </c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227536</v>
      </c>
      <c r="D20" s="33">
        <f>SUM(D21,D24,D25,D41,D43)</f>
        <v>224092</v>
      </c>
      <c r="E20" s="342">
        <f t="shared" ref="E20:F20" si="0">SUM(E21,E24,E25,E41,E43)</f>
        <v>3444</v>
      </c>
      <c r="F20" s="381">
        <f t="shared" si="0"/>
        <v>227536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36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thickTop="1" x14ac:dyDescent="0.25">
      <c r="A21" s="38"/>
      <c r="B21" s="39" t="s">
        <v>39</v>
      </c>
      <c r="C21" s="40">
        <f t="shared" ref="C21:C84" si="4">F21+I21+L21+O21</f>
        <v>21286</v>
      </c>
      <c r="D21" s="41">
        <f>SUM(D22:D23)</f>
        <v>21286</v>
      </c>
      <c r="E21" s="343">
        <f t="shared" ref="E21" si="5">SUM(E22:E23)</f>
        <v>0</v>
      </c>
      <c r="F21" s="382">
        <f>SUM(F22:F23)</f>
        <v>21286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idden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x14ac:dyDescent="0.25">
      <c r="A23" s="55"/>
      <c r="B23" s="56" t="s">
        <v>41</v>
      </c>
      <c r="C23" s="541">
        <f t="shared" si="4"/>
        <v>21286</v>
      </c>
      <c r="D23" s="542">
        <v>21286</v>
      </c>
      <c r="E23" s="345"/>
      <c r="F23" s="384">
        <f>D23+E23</f>
        <v>21286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84.75" thickBot="1" x14ac:dyDescent="0.3">
      <c r="A24" s="64">
        <v>19300</v>
      </c>
      <c r="B24" s="64" t="s">
        <v>42</v>
      </c>
      <c r="C24" s="385">
        <f>F24+I24</f>
        <v>121105</v>
      </c>
      <c r="D24" s="543">
        <f>85145+11826+20690</f>
        <v>117661</v>
      </c>
      <c r="E24" s="346">
        <v>3444</v>
      </c>
      <c r="F24" s="385">
        <f>D24+E24</f>
        <v>121105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544" t="s">
        <v>533</v>
      </c>
    </row>
    <row r="25" spans="1:16" s="27" customFormat="1" ht="24.75" thickTop="1" x14ac:dyDescent="0.25">
      <c r="A25" s="74">
        <v>18630</v>
      </c>
      <c r="B25" s="75" t="s">
        <v>44</v>
      </c>
      <c r="C25" s="386">
        <f>F25</f>
        <v>85145</v>
      </c>
      <c r="D25" s="545">
        <v>85145</v>
      </c>
      <c r="E25" s="347"/>
      <c r="F25" s="386">
        <f>D25+E25</f>
        <v>85145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" hidden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20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idden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idden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20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" hidden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392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227536</v>
      </c>
      <c r="D50" s="175">
        <f>SUM(D51,D283)</f>
        <v>224092</v>
      </c>
      <c r="E50" s="360">
        <f t="shared" ref="E50:F50" si="19">SUM(E51,E283)</f>
        <v>3444</v>
      </c>
      <c r="F50" s="399">
        <f t="shared" si="19"/>
        <v>227536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178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142391</v>
      </c>
      <c r="D51" s="183">
        <f>SUM(D52,D194)</f>
        <v>138947</v>
      </c>
      <c r="E51" s="361">
        <f t="shared" ref="E51:F51" si="23">SUM(E52,E194)</f>
        <v>3444</v>
      </c>
      <c r="F51" s="400">
        <f t="shared" si="23"/>
        <v>142391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186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hidden="1" x14ac:dyDescent="0.25">
      <c r="A52" s="188"/>
      <c r="B52" s="20" t="s">
        <v>70</v>
      </c>
      <c r="C52" s="189">
        <f t="shared" si="4"/>
        <v>0</v>
      </c>
      <c r="D52" s="190">
        <f>SUM(D53,D75,D173,D187)</f>
        <v>0</v>
      </c>
      <c r="E52" s="362">
        <f t="shared" ref="E52:F52" si="27">SUM(E53,E75,E173,E187)</f>
        <v>0</v>
      </c>
      <c r="F52" s="401">
        <f t="shared" si="27"/>
        <v>0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193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hidden="1" x14ac:dyDescent="0.25">
      <c r="A53" s="195">
        <v>1000</v>
      </c>
      <c r="B53" s="195" t="s">
        <v>71</v>
      </c>
      <c r="C53" s="196">
        <f t="shared" si="4"/>
        <v>0</v>
      </c>
      <c r="D53" s="197">
        <f>SUM(D54,D67)</f>
        <v>0</v>
      </c>
      <c r="E53" s="363">
        <f t="shared" ref="E53:F53" si="31">SUM(E54,E67)</f>
        <v>0</v>
      </c>
      <c r="F53" s="402">
        <f t="shared" si="31"/>
        <v>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hidden="1" x14ac:dyDescent="0.25">
      <c r="A54" s="75">
        <v>1100</v>
      </c>
      <c r="B54" s="202" t="s">
        <v>72</v>
      </c>
      <c r="C54" s="76">
        <f t="shared" si="4"/>
        <v>0</v>
      </c>
      <c r="D54" s="203">
        <f>SUM(D55,D58,D66)</f>
        <v>0</v>
      </c>
      <c r="E54" s="364">
        <f t="shared" ref="E54:F54" si="35">SUM(E55,E58,E66)</f>
        <v>0</v>
      </c>
      <c r="F54" s="386">
        <f t="shared" si="35"/>
        <v>0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/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/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/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/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/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/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/>
      <c r="E66" s="369"/>
      <c r="F66" s="403">
        <f t="shared" si="50"/>
        <v>0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hidden="1" x14ac:dyDescent="0.25">
      <c r="A67" s="75">
        <v>1200</v>
      </c>
      <c r="B67" s="202" t="s">
        <v>85</v>
      </c>
      <c r="C67" s="76">
        <f t="shared" si="4"/>
        <v>0</v>
      </c>
      <c r="D67" s="203">
        <f>SUM(D68:D69)</f>
        <v>0</v>
      </c>
      <c r="E67" s="364">
        <f t="shared" ref="E67:F67" si="54">SUM(E68:E69)</f>
        <v>0</v>
      </c>
      <c r="F67" s="386">
        <f t="shared" si="54"/>
        <v>0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hidden="1" x14ac:dyDescent="0.25">
      <c r="A68" s="335">
        <v>1210</v>
      </c>
      <c r="B68" s="87" t="s">
        <v>86</v>
      </c>
      <c r="C68" s="88">
        <f t="shared" si="4"/>
        <v>0</v>
      </c>
      <c r="D68" s="215"/>
      <c r="E68" s="366"/>
      <c r="F68" s="404">
        <f>D68+E68</f>
        <v>0</v>
      </c>
      <c r="G68" s="215"/>
      <c r="H68" s="93"/>
      <c r="I68" s="216">
        <f>G68+H68</f>
        <v>0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/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/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/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hidden="1" x14ac:dyDescent="0.25">
      <c r="A75" s="195">
        <v>2000</v>
      </c>
      <c r="B75" s="195" t="s">
        <v>93</v>
      </c>
      <c r="C75" s="196">
        <f t="shared" si="4"/>
        <v>0</v>
      </c>
      <c r="D75" s="197">
        <f>SUM(D76,D83,D130,D164,D165,D172)</f>
        <v>0</v>
      </c>
      <c r="E75" s="363">
        <f t="shared" ref="E75:F75" si="66">SUM(E76,E83,E130,E164,E165,E172)</f>
        <v>0</v>
      </c>
      <c r="F75" s="402">
        <f t="shared" si="66"/>
        <v>0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200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hidden="1" x14ac:dyDescent="0.25">
      <c r="A76" s="75">
        <v>2100</v>
      </c>
      <c r="B76" s="202" t="s">
        <v>94</v>
      </c>
      <c r="C76" s="76">
        <f t="shared" si="4"/>
        <v>0</v>
      </c>
      <c r="D76" s="203">
        <f>SUM(D77,D80)</f>
        <v>0</v>
      </c>
      <c r="E76" s="364">
        <f t="shared" ref="E76:F76" si="70">SUM(E77,E80)</f>
        <v>0</v>
      </c>
      <c r="F76" s="386">
        <f t="shared" si="70"/>
        <v>0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hidden="1" x14ac:dyDescent="0.25">
      <c r="A77" s="335">
        <v>2110</v>
      </c>
      <c r="B77" s="87" t="s">
        <v>95</v>
      </c>
      <c r="C77" s="88">
        <f t="shared" si="4"/>
        <v>0</v>
      </c>
      <c r="D77" s="233">
        <f>SUM(D78:D79)</f>
        <v>0</v>
      </c>
      <c r="E77" s="370">
        <f t="shared" ref="E77:F77" si="74">SUM(E78:E79)</f>
        <v>0</v>
      </c>
      <c r="F77" s="404">
        <f t="shared" si="74"/>
        <v>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hidden="1" x14ac:dyDescent="0.25">
      <c r="A79" s="56">
        <v>2112</v>
      </c>
      <c r="B79" s="97" t="s">
        <v>97</v>
      </c>
      <c r="C79" s="98">
        <f t="shared" si="4"/>
        <v>0</v>
      </c>
      <c r="D79" s="219"/>
      <c r="E79" s="367"/>
      <c r="F79" s="384">
        <f t="shared" si="78"/>
        <v>0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</row>
    <row r="83" spans="1:16" hidden="1" x14ac:dyDescent="0.25">
      <c r="A83" s="75">
        <v>2200</v>
      </c>
      <c r="B83" s="202" t="s">
        <v>99</v>
      </c>
      <c r="C83" s="76">
        <f t="shared" si="4"/>
        <v>0</v>
      </c>
      <c r="D83" s="203">
        <f>SUM(D84,D89,D95,D103,D112,D116,D122,D128)</f>
        <v>0</v>
      </c>
      <c r="E83" s="364">
        <f t="shared" ref="E83:F83" si="90">SUM(E84,E89,E95,E103,E112,E116,E122,E128)</f>
        <v>0</v>
      </c>
      <c r="F83" s="386">
        <f t="shared" si="90"/>
        <v>0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/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/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/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/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/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hidden="1" x14ac:dyDescent="0.25">
      <c r="A95" s="223">
        <v>2230</v>
      </c>
      <c r="B95" s="97" t="s">
        <v>111</v>
      </c>
      <c r="C95" s="98">
        <f t="shared" si="98"/>
        <v>0</v>
      </c>
      <c r="D95" s="224">
        <f>SUM(D96:D102)</f>
        <v>0</v>
      </c>
      <c r="E95" s="368">
        <f t="shared" ref="E95:F95" si="111">SUM(E96:E102)</f>
        <v>0</v>
      </c>
      <c r="F95" s="384">
        <f t="shared" si="111"/>
        <v>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hidden="1" x14ac:dyDescent="0.25">
      <c r="A102" s="56">
        <v>2239</v>
      </c>
      <c r="B102" s="97" t="s">
        <v>118</v>
      </c>
      <c r="C102" s="98">
        <f t="shared" si="98"/>
        <v>0</v>
      </c>
      <c r="D102" s="219"/>
      <c r="E102" s="367"/>
      <c r="F102" s="384">
        <f t="shared" si="115"/>
        <v>0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/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/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hidden="1" x14ac:dyDescent="0.25">
      <c r="A116" s="223">
        <v>2260</v>
      </c>
      <c r="B116" s="97" t="s">
        <v>132</v>
      </c>
      <c r="C116" s="98">
        <f t="shared" si="98"/>
        <v>0</v>
      </c>
      <c r="D116" s="224">
        <f>SUM(D117:D121)</f>
        <v>0</v>
      </c>
      <c r="E116" s="368">
        <f t="shared" ref="E116:F116" si="135">SUM(E117:E121)</f>
        <v>0</v>
      </c>
      <c r="F116" s="384">
        <f t="shared" si="135"/>
        <v>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/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hidden="1" x14ac:dyDescent="0.25">
      <c r="A122" s="223">
        <v>2270</v>
      </c>
      <c r="B122" s="97" t="s">
        <v>138</v>
      </c>
      <c r="C122" s="98">
        <f t="shared" si="98"/>
        <v>0</v>
      </c>
      <c r="D122" s="224">
        <f>SUM(D123:D127)</f>
        <v>0</v>
      </c>
      <c r="E122" s="368">
        <f t="shared" ref="E122:F122" si="143">SUM(E123:E127)</f>
        <v>0</v>
      </c>
      <c r="F122" s="384">
        <f t="shared" si="143"/>
        <v>0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hidden="1" x14ac:dyDescent="0.25">
      <c r="A125" s="56">
        <v>2275</v>
      </c>
      <c r="B125" s="97" t="s">
        <v>141</v>
      </c>
      <c r="C125" s="98">
        <f t="shared" si="98"/>
        <v>0</v>
      </c>
      <c r="D125" s="219"/>
      <c r="E125" s="367"/>
      <c r="F125" s="384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hidden="1" x14ac:dyDescent="0.25">
      <c r="A127" s="56">
        <v>2279</v>
      </c>
      <c r="B127" s="97" t="s">
        <v>143</v>
      </c>
      <c r="C127" s="98">
        <f t="shared" si="98"/>
        <v>0</v>
      </c>
      <c r="D127" s="219"/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hidden="1" customHeight="1" x14ac:dyDescent="0.25">
      <c r="A130" s="75">
        <v>2300</v>
      </c>
      <c r="B130" s="202" t="s">
        <v>146</v>
      </c>
      <c r="C130" s="76">
        <f t="shared" si="98"/>
        <v>0</v>
      </c>
      <c r="D130" s="203">
        <f>SUM(D131,D136,D140,D141,D144,D151,D159,D160,D163)</f>
        <v>0</v>
      </c>
      <c r="E130" s="364">
        <f t="shared" ref="E130:F130" si="152">SUM(E131,E136,E140,E141,E144,E151,E159,E160,E163)</f>
        <v>0</v>
      </c>
      <c r="F130" s="386">
        <f t="shared" si="152"/>
        <v>0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0</v>
      </c>
      <c r="K130" s="85">
        <f t="shared" ref="K130:L130" si="154">SUM(K131,K136,K140,K141,K144,K151,K159,K160,K163)</f>
        <v>0</v>
      </c>
      <c r="L130" s="204">
        <f t="shared" si="154"/>
        <v>0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hidden="1" x14ac:dyDescent="0.25">
      <c r="A131" s="335">
        <v>2310</v>
      </c>
      <c r="B131" s="87" t="s">
        <v>147</v>
      </c>
      <c r="C131" s="88">
        <f t="shared" si="98"/>
        <v>0</v>
      </c>
      <c r="D131" s="233">
        <f t="shared" ref="D131:O131" si="156">SUM(D132:D135)</f>
        <v>0</v>
      </c>
      <c r="E131" s="370">
        <f t="shared" si="156"/>
        <v>0</v>
      </c>
      <c r="F131" s="404">
        <f t="shared" si="156"/>
        <v>0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216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hidden="1" x14ac:dyDescent="0.25">
      <c r="A132" s="56">
        <v>2311</v>
      </c>
      <c r="B132" s="97" t="s">
        <v>148</v>
      </c>
      <c r="C132" s="98">
        <f t="shared" si="98"/>
        <v>0</v>
      </c>
      <c r="D132" s="219"/>
      <c r="E132" s="367"/>
      <c r="F132" s="384">
        <f t="shared" ref="F132:F135" si="157">D132+E132</f>
        <v>0</v>
      </c>
      <c r="G132" s="219"/>
      <c r="H132" s="103"/>
      <c r="I132" s="220">
        <f t="shared" ref="I132:I135" si="158">G132+H132</f>
        <v>0</v>
      </c>
      <c r="J132" s="103"/>
      <c r="K132" s="104"/>
      <c r="L132" s="220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/>
      <c r="E133" s="367"/>
      <c r="F133" s="384">
        <f t="shared" si="157"/>
        <v>0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</row>
    <row r="135" spans="1:16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/>
      <c r="E135" s="367"/>
      <c r="F135" s="384">
        <f t="shared" si="157"/>
        <v>0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1">SUM(E137:E139)</f>
        <v>0</v>
      </c>
      <c r="F136" s="384">
        <f t="shared" si="161"/>
        <v>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220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/>
      <c r="E138" s="367"/>
      <c r="F138" s="384">
        <f t="shared" si="165"/>
        <v>0</v>
      </c>
      <c r="G138" s="219"/>
      <c r="H138" s="103"/>
      <c r="I138" s="220">
        <f t="shared" si="166"/>
        <v>0</v>
      </c>
      <c r="J138" s="103"/>
      <c r="K138" s="104"/>
      <c r="L138" s="220">
        <f t="shared" si="167"/>
        <v>0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69">SUM(E142:E143)</f>
        <v>0</v>
      </c>
      <c r="F141" s="384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7">SUM(E145:E150)</f>
        <v>0</v>
      </c>
      <c r="F144" s="403">
        <f t="shared" si="177"/>
        <v>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21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/>
      <c r="E145" s="366"/>
      <c r="F145" s="404">
        <f t="shared" ref="F145:F150" si="181">D145+E145</f>
        <v>0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/>
      <c r="E146" s="367"/>
      <c r="F146" s="384">
        <f t="shared" si="181"/>
        <v>0</v>
      </c>
      <c r="G146" s="219"/>
      <c r="H146" s="103"/>
      <c r="I146" s="220">
        <f t="shared" si="182"/>
        <v>0</v>
      </c>
      <c r="J146" s="103"/>
      <c r="K146" s="104"/>
      <c r="L146" s="220">
        <f t="shared" si="183"/>
        <v>0</v>
      </c>
      <c r="M146" s="221"/>
      <c r="N146" s="104"/>
      <c r="O146" s="220">
        <f t="shared" si="184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220">
        <f t="shared" si="183"/>
        <v>0</v>
      </c>
      <c r="M147" s="221"/>
      <c r="N147" s="104"/>
      <c r="O147" s="220">
        <f t="shared" si="184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220">
        <f t="shared" si="183"/>
        <v>0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/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5"/>
        <v>0</v>
      </c>
      <c r="D159" s="227"/>
      <c r="E159" s="369"/>
      <c r="F159" s="403">
        <f t="shared" si="190"/>
        <v>0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364">
        <f t="shared" ref="E165:O165" si="202">SUM(E166,E171)</f>
        <v>0</v>
      </c>
      <c r="F165" s="386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370">
        <f t="shared" ref="E166:O166" si="203">SUM(E167:E170)</f>
        <v>0</v>
      </c>
      <c r="F166" s="40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x14ac:dyDescent="0.25">
      <c r="A194" s="264"/>
      <c r="B194" s="21" t="s">
        <v>210</v>
      </c>
      <c r="C194" s="189">
        <f t="shared" si="185"/>
        <v>142391</v>
      </c>
      <c r="D194" s="190">
        <f>SUM(D195,D230,D269)</f>
        <v>138947</v>
      </c>
      <c r="E194" s="362">
        <f t="shared" ref="E194:F194" si="251">SUM(E195,E230,E269)</f>
        <v>3444</v>
      </c>
      <c r="F194" s="401">
        <f t="shared" si="251"/>
        <v>142391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193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x14ac:dyDescent="0.25">
      <c r="A195" s="195">
        <v>5000</v>
      </c>
      <c r="B195" s="195" t="s">
        <v>211</v>
      </c>
      <c r="C195" s="196">
        <f t="shared" si="185"/>
        <v>142391</v>
      </c>
      <c r="D195" s="197">
        <f>D196+D204</f>
        <v>138947</v>
      </c>
      <c r="E195" s="363">
        <f t="shared" ref="E195:F195" si="255">E196+E204</f>
        <v>3444</v>
      </c>
      <c r="F195" s="402">
        <f t="shared" si="255"/>
        <v>142391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200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364">
        <f t="shared" ref="E196:F196" si="259">E197+E198+E201+E202+E203</f>
        <v>0</v>
      </c>
      <c r="F196" s="386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</row>
    <row r="204" spans="1:16" x14ac:dyDescent="0.25">
      <c r="A204" s="75">
        <v>5200</v>
      </c>
      <c r="B204" s="202" t="s">
        <v>220</v>
      </c>
      <c r="C204" s="76">
        <f t="shared" si="185"/>
        <v>142391</v>
      </c>
      <c r="D204" s="203">
        <f>D205+D215+D216+D225+D226+D227+D229</f>
        <v>138947</v>
      </c>
      <c r="E204" s="364">
        <f>E205+E215+E216+E225+E226+E227+E229</f>
        <v>3444</v>
      </c>
      <c r="F204" s="386">
        <f t="shared" ref="F204" si="271">F205+F215+F216+F225+F226+F227+F229</f>
        <v>142391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20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</row>
    <row r="216" spans="1:16" hidden="1" x14ac:dyDescent="0.25">
      <c r="A216" s="223">
        <v>5230</v>
      </c>
      <c r="B216" s="97" t="s">
        <v>232</v>
      </c>
      <c r="C216" s="98">
        <f t="shared" si="283"/>
        <v>0</v>
      </c>
      <c r="D216" s="224">
        <f>SUM(D217:D224)</f>
        <v>0</v>
      </c>
      <c r="E216" s="368">
        <f t="shared" ref="E216:F216" si="284">SUM(E217:E224)</f>
        <v>0</v>
      </c>
      <c r="F216" s="384">
        <f t="shared" si="284"/>
        <v>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220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3"/>
        <v>0</v>
      </c>
      <c r="D218" s="219"/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/>
      <c r="E219" s="367"/>
      <c r="F219" s="384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3"/>
        <v>0</v>
      </c>
      <c r="D223" s="219"/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120" x14ac:dyDescent="0.25">
      <c r="A225" s="223">
        <v>5240</v>
      </c>
      <c r="B225" s="97" t="s">
        <v>241</v>
      </c>
      <c r="C225" s="384">
        <f t="shared" si="283"/>
        <v>140709</v>
      </c>
      <c r="D225" s="546">
        <v>137265</v>
      </c>
      <c r="E225" s="367">
        <v>3444</v>
      </c>
      <c r="F225" s="384">
        <f>D225+E225</f>
        <v>140709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547" t="s">
        <v>534</v>
      </c>
    </row>
    <row r="226" spans="1:16" x14ac:dyDescent="0.25">
      <c r="A226" s="223">
        <v>5250</v>
      </c>
      <c r="B226" s="97" t="s">
        <v>242</v>
      </c>
      <c r="C226" s="384">
        <f t="shared" si="283"/>
        <v>1682</v>
      </c>
      <c r="D226" s="546">
        <v>1682</v>
      </c>
      <c r="E226" s="367"/>
      <c r="F226" s="384">
        <f t="shared" si="288"/>
        <v>1682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3"/>
        <v>0</v>
      </c>
      <c r="D275" s="219"/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</row>
    <row r="283" spans="1:16" x14ac:dyDescent="0.25">
      <c r="A283" s="239"/>
      <c r="B283" s="97" t="s">
        <v>299</v>
      </c>
      <c r="C283" s="98">
        <f t="shared" si="368"/>
        <v>85145</v>
      </c>
      <c r="D283" s="224">
        <f>SUM(D284:D285)</f>
        <v>85145</v>
      </c>
      <c r="E283" s="368">
        <f t="shared" ref="E283:F283" si="374">SUM(E284:E285)</f>
        <v>0</v>
      </c>
      <c r="F283" s="384">
        <f t="shared" si="374"/>
        <v>85145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x14ac:dyDescent="0.25">
      <c r="A285" s="239" t="s">
        <v>302</v>
      </c>
      <c r="B285" s="286" t="s">
        <v>303</v>
      </c>
      <c r="C285" s="88">
        <f t="shared" si="368"/>
        <v>85145</v>
      </c>
      <c r="D285" s="215">
        <v>85145</v>
      </c>
      <c r="E285" s="366"/>
      <c r="F285" s="404">
        <f t="shared" si="378"/>
        <v>85145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8"/>
        <v>227536</v>
      </c>
      <c r="D286" s="289">
        <f t="shared" ref="D286:O286" si="382">SUM(D283,D269,D230,D195,D187,D173,D75,D53)</f>
        <v>224092</v>
      </c>
      <c r="E286" s="377">
        <f t="shared" si="382"/>
        <v>3444</v>
      </c>
      <c r="F286" s="408">
        <f t="shared" si="382"/>
        <v>227536</v>
      </c>
      <c r="G286" s="289">
        <f t="shared" si="382"/>
        <v>0</v>
      </c>
      <c r="H286" s="291">
        <f t="shared" si="382"/>
        <v>0</v>
      </c>
      <c r="I286" s="292">
        <f t="shared" si="382"/>
        <v>0</v>
      </c>
      <c r="J286" s="291">
        <f t="shared" si="382"/>
        <v>0</v>
      </c>
      <c r="K286" s="290">
        <f t="shared" si="382"/>
        <v>0</v>
      </c>
      <c r="L286" s="292">
        <f t="shared" si="382"/>
        <v>0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thickTop="1" thickBot="1" x14ac:dyDescent="0.3">
      <c r="A287" s="656" t="s">
        <v>305</v>
      </c>
      <c r="B287" s="657"/>
      <c r="C287" s="294">
        <f t="shared" si="368"/>
        <v>63859</v>
      </c>
      <c r="D287" s="295">
        <f>SUM(D24,D25,D41)-D51</f>
        <v>63859</v>
      </c>
      <c r="E287" s="378">
        <f t="shared" ref="E287:F287" si="383">SUM(E24,E25,E41)-E51</f>
        <v>0</v>
      </c>
      <c r="F287" s="409">
        <f t="shared" si="383"/>
        <v>63859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thickTop="1" x14ac:dyDescent="0.25">
      <c r="A288" s="658" t="s">
        <v>306</v>
      </c>
      <c r="B288" s="659"/>
      <c r="C288" s="300">
        <f t="shared" si="368"/>
        <v>-63859</v>
      </c>
      <c r="D288" s="301">
        <f t="shared" ref="D288:O288" si="387">SUM(D289,D290)-D297+D298</f>
        <v>-63859</v>
      </c>
      <c r="E288" s="379">
        <f t="shared" si="387"/>
        <v>0</v>
      </c>
      <c r="F288" s="410">
        <f t="shared" si="387"/>
        <v>-63859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2.75" thickBot="1" x14ac:dyDescent="0.3">
      <c r="A289" s="173" t="s">
        <v>307</v>
      </c>
      <c r="B289" s="173" t="s">
        <v>308</v>
      </c>
      <c r="C289" s="174">
        <f t="shared" si="368"/>
        <v>-63859</v>
      </c>
      <c r="D289" s="175">
        <f t="shared" ref="D289:O289" si="388">D21-D283</f>
        <v>-63859</v>
      </c>
      <c r="E289" s="360">
        <f t="shared" si="388"/>
        <v>0</v>
      </c>
      <c r="F289" s="399">
        <f t="shared" si="388"/>
        <v>-63859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</sheetData>
  <sheetProtection algorithmName="SHA-512" hashValue="s+vZWWc0l3UHjdFGUeSO+ajI/venr/N8g3KddSyZKGyAHgKp2hoBTo3uWN5GPz64DoM0zXIAIaTrDhRxAGYisA==" saltValue="Mq80QfnSrF9ZVZqKllkmnA==" spinCount="100000" sheet="1" objects="1" scenarios="1" formatCells="0" formatColumns="0" formatRows="0"/>
  <autoFilter ref="A18:P298">
    <filterColumn colId="2">
      <filters blank="1">
        <filter val="1 682"/>
        <filter val="121 105"/>
        <filter val="140 709"/>
        <filter val="142 391"/>
        <filter val="21 286"/>
        <filter val="227 536"/>
        <filter val="63 859"/>
        <filter val="-63 859"/>
        <filter val="85 145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118.pielikums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4"/>
  <sheetViews>
    <sheetView view="pageLayout" zoomScaleNormal="100" workbookViewId="0">
      <selection activeCell="T5" sqref="S5:T5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386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3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7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387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6.25" customHeight="1" x14ac:dyDescent="0.25">
      <c r="A7" s="7" t="s">
        <v>10</v>
      </c>
      <c r="B7" s="8"/>
      <c r="C7" s="622" t="s">
        <v>388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 t="s">
        <v>14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6" t="s">
        <v>29</v>
      </c>
      <c r="K16" s="666" t="s">
        <v>30</v>
      </c>
      <c r="L16" s="664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1.2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65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413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414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944038</v>
      </c>
      <c r="D20" s="33">
        <f>SUM(D21,D24,D25,D41,D43)</f>
        <v>944038</v>
      </c>
      <c r="E20" s="342">
        <f t="shared" ref="E20:F20" si="0">SUM(E21,E24,E25,E41,E43)</f>
        <v>0</v>
      </c>
      <c r="F20" s="381">
        <f t="shared" si="0"/>
        <v>944038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415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hidden="1" thickTop="1" x14ac:dyDescent="0.25">
      <c r="A21" s="38"/>
      <c r="B21" s="39" t="s">
        <v>39</v>
      </c>
      <c r="C21" s="40">
        <f t="shared" ref="C21:C84" si="4">F21+I21+L21+O21</f>
        <v>0</v>
      </c>
      <c r="D21" s="41">
        <f>SUM(D22:D23)</f>
        <v>0</v>
      </c>
      <c r="E21" s="343">
        <f t="shared" ref="E21" si="5">SUM(E22:E23)</f>
        <v>0</v>
      </c>
      <c r="F21" s="382">
        <f>SUM(F22:F23)</f>
        <v>0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16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t="12.75" hidden="1" thickTop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417">
        <f>J22+K22</f>
        <v>0</v>
      </c>
      <c r="M22" s="53"/>
      <c r="N22" s="50"/>
      <c r="O22" s="52">
        <f>M22+N22</f>
        <v>0</v>
      </c>
      <c r="P22" s="54"/>
    </row>
    <row r="23" spans="1:16" ht="12.75" hidden="1" thickTop="1" x14ac:dyDescent="0.25">
      <c r="A23" s="55"/>
      <c r="B23" s="56" t="s">
        <v>41</v>
      </c>
      <c r="C23" s="57">
        <f t="shared" si="4"/>
        <v>0</v>
      </c>
      <c r="D23" s="58"/>
      <c r="E23" s="345"/>
      <c r="F23" s="384">
        <f>D23+E23</f>
        <v>0</v>
      </c>
      <c r="G23" s="58"/>
      <c r="H23" s="60"/>
      <c r="I23" s="61">
        <f>G23+H23</f>
        <v>0</v>
      </c>
      <c r="J23" s="60"/>
      <c r="K23" s="59"/>
      <c r="L23" s="418">
        <f>J23+K23</f>
        <v>0</v>
      </c>
      <c r="M23" s="62"/>
      <c r="N23" s="59"/>
      <c r="O23" s="61">
        <f>M23+N23</f>
        <v>0</v>
      </c>
      <c r="P23" s="63"/>
    </row>
    <row r="24" spans="1:16" s="27" customFormat="1" ht="25.5" thickTop="1" thickBot="1" x14ac:dyDescent="0.3">
      <c r="A24" s="64">
        <v>19300</v>
      </c>
      <c r="B24" s="64" t="s">
        <v>42</v>
      </c>
      <c r="C24" s="65">
        <f>F24+I24</f>
        <v>944038</v>
      </c>
      <c r="D24" s="66">
        <v>944038</v>
      </c>
      <c r="E24" s="346">
        <f>-3388+3388</f>
        <v>0</v>
      </c>
      <c r="F24" s="385">
        <f>D24+E24</f>
        <v>944038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420" t="s">
        <v>43</v>
      </c>
      <c r="M24" s="71" t="s">
        <v>43</v>
      </c>
      <c r="N24" s="70" t="s">
        <v>43</v>
      </c>
      <c r="O24" s="72" t="s">
        <v>43</v>
      </c>
      <c r="P24" s="73"/>
    </row>
    <row r="25" spans="1:16" s="27" customFormat="1" ht="24.75" hidden="1" thickTop="1" x14ac:dyDescent="0.25">
      <c r="A25" s="74"/>
      <c r="B25" s="75" t="s">
        <v>44</v>
      </c>
      <c r="C25" s="76">
        <f>F25</f>
        <v>0</v>
      </c>
      <c r="D25" s="77"/>
      <c r="E25" s="347"/>
      <c r="F25" s="386">
        <f>D25+E25</f>
        <v>0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422" t="s">
        <v>43</v>
      </c>
      <c r="M25" s="82" t="s">
        <v>43</v>
      </c>
      <c r="N25" s="81" t="s">
        <v>43</v>
      </c>
      <c r="O25" s="80" t="s">
        <v>43</v>
      </c>
      <c r="P25" s="83"/>
    </row>
    <row r="26" spans="1:16" s="27" customFormat="1" ht="36.75" hidden="1" thickTop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42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.75" hidden="1" thickTop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42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t="12.75" hidden="1" thickTop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417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t="12.75" hidden="1" thickTop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425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.75" hidden="1" thickTop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425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.75" hidden="1" thickTop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42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.75" hidden="1" thickTop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426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t="12.75" hidden="1" thickTop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42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t="12.75" hidden="1" thickTop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417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.75" hidden="1" thickTop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425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42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.75" hidden="1" thickTop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417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t="12.75" hidden="1" thickTop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425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t="12.75" hidden="1" thickTop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425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.75" hidden="1" thickTop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427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428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429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.75" hidden="1" thickTop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430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.75" hidden="1" thickTop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426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431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.75" hidden="1" thickTop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428" t="s">
        <v>43</v>
      </c>
      <c r="M46" s="155"/>
      <c r="N46" s="156"/>
      <c r="O46" s="157">
        <f>M46+N46</f>
        <v>0</v>
      </c>
      <c r="P46" s="158"/>
    </row>
    <row r="47" spans="1:16" ht="24.75" hidden="1" thickTop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428" t="s">
        <v>43</v>
      </c>
      <c r="M47" s="155"/>
      <c r="N47" s="156"/>
      <c r="O47" s="157">
        <f>M47+N47</f>
        <v>0</v>
      </c>
      <c r="P47" s="158"/>
    </row>
    <row r="48" spans="1:16" ht="12.75" thickTop="1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432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433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944038</v>
      </c>
      <c r="D50" s="175">
        <f>SUM(D51,D283)</f>
        <v>944038</v>
      </c>
      <c r="E50" s="360">
        <f t="shared" ref="E50:F50" si="19">SUM(E51,E283)</f>
        <v>0</v>
      </c>
      <c r="F50" s="399">
        <f t="shared" si="19"/>
        <v>944038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434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944038</v>
      </c>
      <c r="D51" s="183">
        <f>SUM(D52,D194)</f>
        <v>944038</v>
      </c>
      <c r="E51" s="361">
        <f t="shared" ref="E51:F51" si="23">SUM(E52,E194)</f>
        <v>0</v>
      </c>
      <c r="F51" s="400">
        <f t="shared" si="23"/>
        <v>944038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435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187"/>
    </row>
    <row r="52" spans="1:16" s="27" customFormat="1" ht="24" x14ac:dyDescent="0.25">
      <c r="A52" s="188"/>
      <c r="B52" s="20" t="s">
        <v>70</v>
      </c>
      <c r="C52" s="189">
        <f t="shared" si="4"/>
        <v>156652</v>
      </c>
      <c r="D52" s="190">
        <f>SUM(D53,D75,D173,D187)</f>
        <v>160040</v>
      </c>
      <c r="E52" s="362">
        <f t="shared" ref="E52:F52" si="27">SUM(E53,E75,E173,E187)</f>
        <v>-3388</v>
      </c>
      <c r="F52" s="401">
        <f t="shared" si="27"/>
        <v>156652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436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hidden="1" x14ac:dyDescent="0.25">
      <c r="A53" s="195">
        <v>1000</v>
      </c>
      <c r="B53" s="195" t="s">
        <v>71</v>
      </c>
      <c r="C53" s="196">
        <f t="shared" si="4"/>
        <v>0</v>
      </c>
      <c r="D53" s="197">
        <f>SUM(D54,D67)</f>
        <v>0</v>
      </c>
      <c r="E53" s="363">
        <f t="shared" ref="E53:F53" si="31">SUM(E54,E67)</f>
        <v>0</v>
      </c>
      <c r="F53" s="402">
        <f t="shared" si="31"/>
        <v>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437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hidden="1" x14ac:dyDescent="0.25">
      <c r="A54" s="75">
        <v>1100</v>
      </c>
      <c r="B54" s="202" t="s">
        <v>72</v>
      </c>
      <c r="C54" s="76">
        <f t="shared" si="4"/>
        <v>0</v>
      </c>
      <c r="D54" s="203">
        <f>SUM(D55,D58,D66)</f>
        <v>0</v>
      </c>
      <c r="E54" s="364">
        <f t="shared" ref="E54:F54" si="35">SUM(E55,E58,E66)</f>
        <v>0</v>
      </c>
      <c r="F54" s="386">
        <f t="shared" si="35"/>
        <v>0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438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439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>
        <v>0</v>
      </c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440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>
        <v>0</v>
      </c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441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442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>
        <v>0</v>
      </c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441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>
        <v>0</v>
      </c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441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>
        <v>0</v>
      </c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441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>
        <v>0</v>
      </c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441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>
        <v>0</v>
      </c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442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>
        <v>0</v>
      </c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441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>
        <v>0</v>
      </c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441">
        <f t="shared" si="52"/>
        <v>0</v>
      </c>
      <c r="M65" s="221"/>
      <c r="N65" s="104"/>
      <c r="O65" s="220">
        <f t="shared" si="53"/>
        <v>0</v>
      </c>
      <c r="P65" s="222"/>
    </row>
    <row r="66" spans="1:16" ht="36" hidden="1" x14ac:dyDescent="0.25">
      <c r="A66" s="209">
        <v>1150</v>
      </c>
      <c r="B66" s="154" t="s">
        <v>84</v>
      </c>
      <c r="C66" s="160">
        <f>F66+I66+L66+O66</f>
        <v>0</v>
      </c>
      <c r="D66" s="227">
        <v>0</v>
      </c>
      <c r="E66" s="369"/>
      <c r="F66" s="403">
        <f t="shared" si="50"/>
        <v>0</v>
      </c>
      <c r="G66" s="227"/>
      <c r="H66" s="229"/>
      <c r="I66" s="213">
        <f t="shared" si="51"/>
        <v>0</v>
      </c>
      <c r="J66" s="229"/>
      <c r="K66" s="228"/>
      <c r="L66" s="443">
        <f t="shared" si="52"/>
        <v>0</v>
      </c>
      <c r="M66" s="230"/>
      <c r="N66" s="228"/>
      <c r="O66" s="213">
        <f t="shared" si="53"/>
        <v>0</v>
      </c>
      <c r="P66" s="214"/>
    </row>
    <row r="67" spans="1:16" ht="24" hidden="1" x14ac:dyDescent="0.25">
      <c r="A67" s="75">
        <v>1200</v>
      </c>
      <c r="B67" s="202" t="s">
        <v>85</v>
      </c>
      <c r="C67" s="76">
        <f t="shared" si="4"/>
        <v>0</v>
      </c>
      <c r="D67" s="203">
        <f>SUM(D68:D69)</f>
        <v>0</v>
      </c>
      <c r="E67" s="364">
        <f t="shared" ref="E67:F67" si="54">SUM(E68:E69)</f>
        <v>0</v>
      </c>
      <c r="F67" s="386">
        <f t="shared" si="54"/>
        <v>0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438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hidden="1" x14ac:dyDescent="0.25">
      <c r="A68" s="335">
        <v>1210</v>
      </c>
      <c r="B68" s="87" t="s">
        <v>86</v>
      </c>
      <c r="C68" s="88">
        <f t="shared" si="4"/>
        <v>0</v>
      </c>
      <c r="D68" s="215">
        <v>0</v>
      </c>
      <c r="E68" s="366"/>
      <c r="F68" s="404">
        <f>D68+E68</f>
        <v>0</v>
      </c>
      <c r="G68" s="215"/>
      <c r="H68" s="93"/>
      <c r="I68" s="216">
        <f>G68+H68</f>
        <v>0</v>
      </c>
      <c r="J68" s="93"/>
      <c r="K68" s="94"/>
      <c r="L68" s="444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442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>
        <v>0</v>
      </c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441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>
        <v>0</v>
      </c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441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>
        <v>0</v>
      </c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441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>
        <v>0</v>
      </c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441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>
        <v>0</v>
      </c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442">
        <f t="shared" si="64"/>
        <v>0</v>
      </c>
      <c r="M74" s="221"/>
      <c r="N74" s="104"/>
      <c r="O74" s="220">
        <f t="shared" si="65"/>
        <v>0</v>
      </c>
      <c r="P74" s="222"/>
    </row>
    <row r="75" spans="1:16" x14ac:dyDescent="0.25">
      <c r="A75" s="195">
        <v>2000</v>
      </c>
      <c r="B75" s="195" t="s">
        <v>93</v>
      </c>
      <c r="C75" s="196">
        <f t="shared" si="4"/>
        <v>156652</v>
      </c>
      <c r="D75" s="197">
        <f>SUM(D76,D83,D130,D164,D165,D172)</f>
        <v>160040</v>
      </c>
      <c r="E75" s="363">
        <f t="shared" ref="E75:F75" si="66">SUM(E76,E83,E130,E164,E165,E172)</f>
        <v>-3388</v>
      </c>
      <c r="F75" s="402">
        <f t="shared" si="66"/>
        <v>156652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437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201"/>
    </row>
    <row r="76" spans="1:16" ht="24" hidden="1" x14ac:dyDescent="0.25">
      <c r="A76" s="75">
        <v>2100</v>
      </c>
      <c r="B76" s="202" t="s">
        <v>94</v>
      </c>
      <c r="C76" s="76">
        <f t="shared" si="4"/>
        <v>0</v>
      </c>
      <c r="D76" s="203">
        <f>SUM(D77,D80)</f>
        <v>0</v>
      </c>
      <c r="E76" s="364">
        <f t="shared" ref="E76:F76" si="70">SUM(E77,E80)</f>
        <v>0</v>
      </c>
      <c r="F76" s="386">
        <f t="shared" si="70"/>
        <v>0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438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hidden="1" x14ac:dyDescent="0.25">
      <c r="A77" s="335">
        <v>2110</v>
      </c>
      <c r="B77" s="87" t="s">
        <v>95</v>
      </c>
      <c r="C77" s="88">
        <f t="shared" si="4"/>
        <v>0</v>
      </c>
      <c r="D77" s="233">
        <f>SUM(D78:D79)</f>
        <v>0</v>
      </c>
      <c r="E77" s="370">
        <f t="shared" ref="E77:F77" si="74">SUM(E78:E79)</f>
        <v>0</v>
      </c>
      <c r="F77" s="404">
        <f t="shared" si="74"/>
        <v>0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444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>
        <v>0</v>
      </c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441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hidden="1" x14ac:dyDescent="0.25">
      <c r="A79" s="56">
        <v>2112</v>
      </c>
      <c r="B79" s="97" t="s">
        <v>97</v>
      </c>
      <c r="C79" s="98">
        <f t="shared" si="4"/>
        <v>0</v>
      </c>
      <c r="D79" s="219">
        <v>0</v>
      </c>
      <c r="E79" s="367"/>
      <c r="F79" s="384">
        <f t="shared" si="78"/>
        <v>0</v>
      </c>
      <c r="G79" s="219"/>
      <c r="H79" s="103"/>
      <c r="I79" s="220">
        <f t="shared" si="79"/>
        <v>0</v>
      </c>
      <c r="J79" s="103"/>
      <c r="K79" s="104"/>
      <c r="L79" s="442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441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>
        <v>0</v>
      </c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441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>
        <v>0</v>
      </c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441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156652</v>
      </c>
      <c r="D83" s="203">
        <f>SUM(D84,D89,D95,D103,D112,D116,D122,D128)</f>
        <v>160040</v>
      </c>
      <c r="E83" s="364">
        <f t="shared" ref="E83:F83" si="90">SUM(E84,E89,E95,E103,E112,E116,E122,E128)</f>
        <v>-3388</v>
      </c>
      <c r="F83" s="386">
        <f t="shared" si="90"/>
        <v>156652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438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44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>
        <v>0</v>
      </c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440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>
        <v>0</v>
      </c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441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>
        <v>0</v>
      </c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442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>
        <v>0</v>
      </c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441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441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>
        <v>0</v>
      </c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441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>
        <v>0</v>
      </c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441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>
        <v>0</v>
      </c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441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>
        <v>0</v>
      </c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441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>
        <v>0</v>
      </c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441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x14ac:dyDescent="0.25">
      <c r="A95" s="223">
        <v>2230</v>
      </c>
      <c r="B95" s="97" t="s">
        <v>111</v>
      </c>
      <c r="C95" s="98">
        <f t="shared" si="98"/>
        <v>48652</v>
      </c>
      <c r="D95" s="224">
        <f>SUM(D96:D102)</f>
        <v>52040</v>
      </c>
      <c r="E95" s="368">
        <f t="shared" ref="E95:F95" si="111">SUM(E96:E102)</f>
        <v>-3388</v>
      </c>
      <c r="F95" s="384">
        <f t="shared" si="111"/>
        <v>48652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441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>
        <v>0</v>
      </c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441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>
        <v>0</v>
      </c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441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>
        <v>0</v>
      </c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440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>
        <v>0</v>
      </c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441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>
        <v>0</v>
      </c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441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>
        <v>0</v>
      </c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441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x14ac:dyDescent="0.25">
      <c r="A102" s="56">
        <v>2239</v>
      </c>
      <c r="B102" s="97" t="s">
        <v>118</v>
      </c>
      <c r="C102" s="98">
        <f t="shared" si="98"/>
        <v>48652</v>
      </c>
      <c r="D102" s="219">
        <v>52040</v>
      </c>
      <c r="E102" s="367">
        <v>-3388</v>
      </c>
      <c r="F102" s="384">
        <f t="shared" si="115"/>
        <v>48652</v>
      </c>
      <c r="G102" s="219"/>
      <c r="H102" s="103"/>
      <c r="I102" s="220">
        <f t="shared" si="116"/>
        <v>0</v>
      </c>
      <c r="J102" s="103"/>
      <c r="K102" s="104"/>
      <c r="L102" s="441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x14ac:dyDescent="0.25">
      <c r="A103" s="223">
        <v>2240</v>
      </c>
      <c r="B103" s="97" t="s">
        <v>119</v>
      </c>
      <c r="C103" s="98">
        <f t="shared" si="98"/>
        <v>108000</v>
      </c>
      <c r="D103" s="224">
        <f>SUM(D104:D111)</f>
        <v>108000</v>
      </c>
      <c r="E103" s="368">
        <f t="shared" ref="E103:F103" si="119">SUM(E104:E111)</f>
        <v>0</v>
      </c>
      <c r="F103" s="384">
        <f t="shared" si="119"/>
        <v>108000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441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x14ac:dyDescent="0.25">
      <c r="A104" s="56">
        <v>2241</v>
      </c>
      <c r="B104" s="97" t="s">
        <v>120</v>
      </c>
      <c r="C104" s="98">
        <f t="shared" si="98"/>
        <v>108000</v>
      </c>
      <c r="D104" s="219">
        <v>108000</v>
      </c>
      <c r="E104" s="367"/>
      <c r="F104" s="384">
        <f t="shared" ref="F104:F111" si="123">D104+E104</f>
        <v>108000</v>
      </c>
      <c r="G104" s="219"/>
      <c r="H104" s="103"/>
      <c r="I104" s="220">
        <f t="shared" ref="I104:I111" si="124">G104+H104</f>
        <v>0</v>
      </c>
      <c r="J104" s="103"/>
      <c r="K104" s="104"/>
      <c r="L104" s="441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>
        <v>0</v>
      </c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441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>
        <v>0</v>
      </c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441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>
        <v>0</v>
      </c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441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>
        <v>0</v>
      </c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441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>
        <v>0</v>
      </c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441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>
        <v>0</v>
      </c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441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>
        <v>0</v>
      </c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441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441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>
        <v>0</v>
      </c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441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>
        <v>0</v>
      </c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441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>
        <v>0</v>
      </c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441">
        <f t="shared" si="133"/>
        <v>0</v>
      </c>
      <c r="M115" s="221"/>
      <c r="N115" s="104"/>
      <c r="O115" s="220">
        <f t="shared" si="134"/>
        <v>0</v>
      </c>
      <c r="P115" s="222"/>
    </row>
    <row r="116" spans="1:16" hidden="1" x14ac:dyDescent="0.25">
      <c r="A116" s="223">
        <v>2260</v>
      </c>
      <c r="B116" s="97" t="s">
        <v>132</v>
      </c>
      <c r="C116" s="98">
        <f t="shared" si="98"/>
        <v>0</v>
      </c>
      <c r="D116" s="224">
        <f>SUM(D117:D121)</f>
        <v>0</v>
      </c>
      <c r="E116" s="368">
        <f t="shared" ref="E116:F116" si="135">SUM(E117:E121)</f>
        <v>0</v>
      </c>
      <c r="F116" s="384">
        <f t="shared" si="135"/>
        <v>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441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>
        <v>0</v>
      </c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441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>
        <v>0</v>
      </c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441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>
        <v>0</v>
      </c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441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>
        <v>0</v>
      </c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441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>
        <v>0</v>
      </c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441">
        <f t="shared" si="141"/>
        <v>0</v>
      </c>
      <c r="M121" s="221"/>
      <c r="N121" s="104"/>
      <c r="O121" s="220">
        <f t="shared" si="142"/>
        <v>0</v>
      </c>
      <c r="P121" s="222"/>
    </row>
    <row r="122" spans="1:16" hidden="1" x14ac:dyDescent="0.25">
      <c r="A122" s="223">
        <v>2270</v>
      </c>
      <c r="B122" s="97" t="s">
        <v>138</v>
      </c>
      <c r="C122" s="98">
        <f t="shared" si="98"/>
        <v>0</v>
      </c>
      <c r="D122" s="224">
        <f>SUM(D123:D127)</f>
        <v>0</v>
      </c>
      <c r="E122" s="368">
        <f t="shared" ref="E122:F122" si="143">SUM(E123:E127)</f>
        <v>0</v>
      </c>
      <c r="F122" s="384">
        <f t="shared" si="143"/>
        <v>0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441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222"/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>
        <v>0</v>
      </c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441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>
        <v>0</v>
      </c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441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hidden="1" x14ac:dyDescent="0.25">
      <c r="A125" s="56">
        <v>2275</v>
      </c>
      <c r="B125" s="97" t="s">
        <v>141</v>
      </c>
      <c r="C125" s="98">
        <f t="shared" si="98"/>
        <v>0</v>
      </c>
      <c r="D125" s="219">
        <v>0</v>
      </c>
      <c r="E125" s="367"/>
      <c r="F125" s="384">
        <f t="shared" si="147"/>
        <v>0</v>
      </c>
      <c r="G125" s="219"/>
      <c r="H125" s="103"/>
      <c r="I125" s="220">
        <f t="shared" si="148"/>
        <v>0</v>
      </c>
      <c r="J125" s="103"/>
      <c r="K125" s="104"/>
      <c r="L125" s="441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>
        <v>0</v>
      </c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441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hidden="1" x14ac:dyDescent="0.25">
      <c r="A127" s="56">
        <v>2279</v>
      </c>
      <c r="B127" s="97" t="s">
        <v>143</v>
      </c>
      <c r="C127" s="98">
        <f t="shared" si="98"/>
        <v>0</v>
      </c>
      <c r="D127" s="219">
        <v>0</v>
      </c>
      <c r="E127" s="367"/>
      <c r="F127" s="384">
        <f t="shared" si="147"/>
        <v>0</v>
      </c>
      <c r="G127" s="219"/>
      <c r="H127" s="103"/>
      <c r="I127" s="220">
        <f t="shared" si="148"/>
        <v>0</v>
      </c>
      <c r="J127" s="103"/>
      <c r="K127" s="104"/>
      <c r="L127" s="441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440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>
        <v>0</v>
      </c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441">
        <f>J129+K129</f>
        <v>0</v>
      </c>
      <c r="M129" s="221"/>
      <c r="N129" s="104"/>
      <c r="O129" s="220">
        <f>M129+N129</f>
        <v>0</v>
      </c>
      <c r="P129" s="222"/>
    </row>
    <row r="130" spans="1:16" ht="38.25" hidden="1" customHeight="1" x14ac:dyDescent="0.25">
      <c r="A130" s="75">
        <v>2300</v>
      </c>
      <c r="B130" s="202" t="s">
        <v>146</v>
      </c>
      <c r="C130" s="76">
        <f t="shared" si="98"/>
        <v>0</v>
      </c>
      <c r="D130" s="203">
        <f>SUM(D131,D136,D140,D141,D144,D151,D159,D160,D163)</f>
        <v>0</v>
      </c>
      <c r="E130" s="364">
        <f t="shared" ref="E130:F130" si="152">SUM(E131,E136,E140,E141,E144,E151,E159,E160,E163)</f>
        <v>0</v>
      </c>
      <c r="F130" s="386">
        <f t="shared" si="152"/>
        <v>0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0</v>
      </c>
      <c r="K130" s="85">
        <f t="shared" ref="K130:L130" si="154">SUM(K131,K136,K140,K141,K144,K151,K159,K160,K163)</f>
        <v>0</v>
      </c>
      <c r="L130" s="438">
        <f t="shared" si="154"/>
        <v>0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hidden="1" x14ac:dyDescent="0.25">
      <c r="A131" s="335">
        <v>2310</v>
      </c>
      <c r="B131" s="87" t="s">
        <v>147</v>
      </c>
      <c r="C131" s="88">
        <f t="shared" si="98"/>
        <v>0</v>
      </c>
      <c r="D131" s="233">
        <f t="shared" ref="D131:O131" si="156">SUM(D132:D135)</f>
        <v>0</v>
      </c>
      <c r="E131" s="370">
        <f t="shared" si="156"/>
        <v>0</v>
      </c>
      <c r="F131" s="404">
        <f t="shared" si="156"/>
        <v>0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440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hidden="1" x14ac:dyDescent="0.25">
      <c r="A132" s="56">
        <v>2311</v>
      </c>
      <c r="B132" s="97" t="s">
        <v>148</v>
      </c>
      <c r="C132" s="98">
        <f t="shared" si="98"/>
        <v>0</v>
      </c>
      <c r="D132" s="219">
        <v>0</v>
      </c>
      <c r="E132" s="367"/>
      <c r="F132" s="384">
        <f t="shared" ref="F132:F135" si="157">D132+E132</f>
        <v>0</v>
      </c>
      <c r="G132" s="219"/>
      <c r="H132" s="103"/>
      <c r="I132" s="220">
        <f t="shared" ref="I132:I135" si="158">G132+H132</f>
        <v>0</v>
      </c>
      <c r="J132" s="103"/>
      <c r="K132" s="104"/>
      <c r="L132" s="441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</row>
    <row r="133" spans="1:16" hidden="1" x14ac:dyDescent="0.25">
      <c r="A133" s="56">
        <v>2312</v>
      </c>
      <c r="B133" s="97" t="s">
        <v>149</v>
      </c>
      <c r="C133" s="98">
        <f t="shared" si="98"/>
        <v>0</v>
      </c>
      <c r="D133" s="219">
        <v>0</v>
      </c>
      <c r="E133" s="367"/>
      <c r="F133" s="384">
        <f t="shared" si="157"/>
        <v>0</v>
      </c>
      <c r="G133" s="219"/>
      <c r="H133" s="103"/>
      <c r="I133" s="220">
        <f t="shared" si="158"/>
        <v>0</v>
      </c>
      <c r="J133" s="103"/>
      <c r="K133" s="104"/>
      <c r="L133" s="441">
        <f t="shared" si="159"/>
        <v>0</v>
      </c>
      <c r="M133" s="221"/>
      <c r="N133" s="104"/>
      <c r="O133" s="220">
        <f t="shared" si="160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>
        <v>0</v>
      </c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441">
        <f t="shared" si="159"/>
        <v>0</v>
      </c>
      <c r="M134" s="221"/>
      <c r="N134" s="104"/>
      <c r="O134" s="220">
        <f t="shared" si="160"/>
        <v>0</v>
      </c>
      <c r="P134" s="222"/>
    </row>
    <row r="135" spans="1:16" ht="36" hidden="1" customHeight="1" x14ac:dyDescent="0.25">
      <c r="A135" s="56">
        <v>2314</v>
      </c>
      <c r="B135" s="97" t="s">
        <v>151</v>
      </c>
      <c r="C135" s="98">
        <f t="shared" si="98"/>
        <v>0</v>
      </c>
      <c r="D135" s="219">
        <v>0</v>
      </c>
      <c r="E135" s="367"/>
      <c r="F135" s="384">
        <f t="shared" si="157"/>
        <v>0</v>
      </c>
      <c r="G135" s="219"/>
      <c r="H135" s="103"/>
      <c r="I135" s="220">
        <f t="shared" si="158"/>
        <v>0</v>
      </c>
      <c r="J135" s="103"/>
      <c r="K135" s="104"/>
      <c r="L135" s="441">
        <f t="shared" si="159"/>
        <v>0</v>
      </c>
      <c r="M135" s="221"/>
      <c r="N135" s="104"/>
      <c r="O135" s="220">
        <f t="shared" si="160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1">SUM(E137:E139)</f>
        <v>0</v>
      </c>
      <c r="F136" s="384">
        <f t="shared" si="161"/>
        <v>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442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>
        <v>0</v>
      </c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441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>
        <v>0</v>
      </c>
      <c r="E138" s="367"/>
      <c r="F138" s="384">
        <f t="shared" si="165"/>
        <v>0</v>
      </c>
      <c r="G138" s="219"/>
      <c r="H138" s="103"/>
      <c r="I138" s="220">
        <f t="shared" si="166"/>
        <v>0</v>
      </c>
      <c r="J138" s="103"/>
      <c r="K138" s="104"/>
      <c r="L138" s="442">
        <f t="shared" si="167"/>
        <v>0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>
        <v>0</v>
      </c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441">
        <f t="shared" si="167"/>
        <v>0</v>
      </c>
      <c r="M139" s="221"/>
      <c r="N139" s="104"/>
      <c r="O139" s="220">
        <f t="shared" si="168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>
        <v>0</v>
      </c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441">
        <f t="shared" si="167"/>
        <v>0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69">SUM(E142:E143)</f>
        <v>0</v>
      </c>
      <c r="F141" s="384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441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>
        <v>0</v>
      </c>
      <c r="E142" s="367"/>
      <c r="F142" s="384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441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>
        <v>0</v>
      </c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441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7">SUM(E145:E150)</f>
        <v>0</v>
      </c>
      <c r="F144" s="403">
        <f t="shared" si="177"/>
        <v>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439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>
        <v>0</v>
      </c>
      <c r="E145" s="366"/>
      <c r="F145" s="404">
        <f t="shared" ref="F145:F150" si="181">D145+E145</f>
        <v>0</v>
      </c>
      <c r="G145" s="215"/>
      <c r="H145" s="93"/>
      <c r="I145" s="216">
        <f t="shared" ref="I145:I150" si="182">G145+H145</f>
        <v>0</v>
      </c>
      <c r="J145" s="93"/>
      <c r="K145" s="94"/>
      <c r="L145" s="440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>
        <v>0</v>
      </c>
      <c r="E146" s="367"/>
      <c r="F146" s="384">
        <f t="shared" si="181"/>
        <v>0</v>
      </c>
      <c r="G146" s="219"/>
      <c r="H146" s="103"/>
      <c r="I146" s="220">
        <f t="shared" si="182"/>
        <v>0</v>
      </c>
      <c r="J146" s="103"/>
      <c r="K146" s="104"/>
      <c r="L146" s="441">
        <f t="shared" si="183"/>
        <v>0</v>
      </c>
      <c r="M146" s="221"/>
      <c r="N146" s="104"/>
      <c r="O146" s="220">
        <f t="shared" si="184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>
        <v>0</v>
      </c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441">
        <f t="shared" si="183"/>
        <v>0</v>
      </c>
      <c r="M147" s="221"/>
      <c r="N147" s="104"/>
      <c r="O147" s="220">
        <f t="shared" si="184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>
        <v>0</v>
      </c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441">
        <f t="shared" si="183"/>
        <v>0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>
        <v>0</v>
      </c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441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>
        <v>0</v>
      </c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441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441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>
        <v>0</v>
      </c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441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>
        <v>0</v>
      </c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441">
        <f t="shared" si="192"/>
        <v>0</v>
      </c>
      <c r="M153" s="221"/>
      <c r="N153" s="104"/>
      <c r="O153" s="220">
        <f t="shared" si="193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5"/>
        <v>0</v>
      </c>
      <c r="D154" s="219">
        <v>0</v>
      </c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441">
        <f t="shared" si="192"/>
        <v>0</v>
      </c>
      <c r="M154" s="221"/>
      <c r="N154" s="104"/>
      <c r="O154" s="220">
        <f t="shared" si="193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>
        <v>0</v>
      </c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441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>
        <v>0</v>
      </c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441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>
        <v>0</v>
      </c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441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>
        <v>0</v>
      </c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441">
        <f t="shared" si="192"/>
        <v>0</v>
      </c>
      <c r="M158" s="221"/>
      <c r="N158" s="104"/>
      <c r="O158" s="220">
        <f t="shared" si="193"/>
        <v>0</v>
      </c>
      <c r="P158" s="222"/>
    </row>
    <row r="159" spans="1:16" hidden="1" x14ac:dyDescent="0.25">
      <c r="A159" s="209">
        <v>2370</v>
      </c>
      <c r="B159" s="154" t="s">
        <v>175</v>
      </c>
      <c r="C159" s="160">
        <f t="shared" si="185"/>
        <v>0</v>
      </c>
      <c r="D159" s="227">
        <v>0</v>
      </c>
      <c r="E159" s="369"/>
      <c r="F159" s="403">
        <f t="shared" si="190"/>
        <v>0</v>
      </c>
      <c r="G159" s="227"/>
      <c r="H159" s="229"/>
      <c r="I159" s="213">
        <f t="shared" si="191"/>
        <v>0</v>
      </c>
      <c r="J159" s="229"/>
      <c r="K159" s="228"/>
      <c r="L159" s="439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439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>
        <v>0</v>
      </c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440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>
        <v>0</v>
      </c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441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>
        <v>0</v>
      </c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439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>
        <v>0</v>
      </c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42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364">
        <f t="shared" ref="E165:O165" si="202">SUM(E166,E171)</f>
        <v>0</v>
      </c>
      <c r="F165" s="386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42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370">
        <f t="shared" ref="E166:O166" si="203">SUM(E167:E170)</f>
        <v>0</v>
      </c>
      <c r="F166" s="40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440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5"/>
        <v>0</v>
      </c>
      <c r="D167" s="219">
        <v>0</v>
      </c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441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>
        <v>0</v>
      </c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441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5"/>
        <v>0</v>
      </c>
      <c r="D169" s="219">
        <v>0</v>
      </c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441">
        <f t="shared" si="206"/>
        <v>0</v>
      </c>
      <c r="M169" s="221"/>
      <c r="N169" s="104"/>
      <c r="O169" s="220">
        <f t="shared" si="207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5"/>
        <v>0</v>
      </c>
      <c r="D170" s="219">
        <v>0</v>
      </c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441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>
        <v>0</v>
      </c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441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>
        <v>0</v>
      </c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417">
        <f t="shared" si="206"/>
        <v>0</v>
      </c>
      <c r="M172" s="53"/>
      <c r="N172" s="50"/>
      <c r="O172" s="52">
        <f t="shared" si="207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445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42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440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>
        <v>0</v>
      </c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441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5"/>
        <v>0</v>
      </c>
      <c r="D177" s="219">
        <v>0</v>
      </c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441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5"/>
        <v>0</v>
      </c>
      <c r="D178" s="219">
        <v>0</v>
      </c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441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440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>
        <v>0</v>
      </c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441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>
        <v>0</v>
      </c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441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>
        <v>0</v>
      </c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441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>
        <v>0</v>
      </c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446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44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>
        <v>0</v>
      </c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439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>
        <v>0</v>
      </c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440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445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42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5"/>
        <v>0</v>
      </c>
      <c r="D189" s="215">
        <v>0</v>
      </c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440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>
        <v>0</v>
      </c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441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42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440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>
        <v>0</v>
      </c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441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x14ac:dyDescent="0.25">
      <c r="A194" s="264"/>
      <c r="B194" s="21" t="s">
        <v>210</v>
      </c>
      <c r="C194" s="189">
        <f t="shared" si="185"/>
        <v>787386</v>
      </c>
      <c r="D194" s="190">
        <f>SUM(D195,D230,D269)</f>
        <v>783998</v>
      </c>
      <c r="E194" s="362">
        <f t="shared" ref="E194:F194" si="251">SUM(E195,E230,E269)</f>
        <v>3388</v>
      </c>
      <c r="F194" s="401">
        <f t="shared" si="251"/>
        <v>787386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436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x14ac:dyDescent="0.25">
      <c r="A195" s="195">
        <v>5000</v>
      </c>
      <c r="B195" s="195" t="s">
        <v>211</v>
      </c>
      <c r="C195" s="196">
        <f t="shared" si="185"/>
        <v>787386</v>
      </c>
      <c r="D195" s="197">
        <f>D196+D204</f>
        <v>783998</v>
      </c>
      <c r="E195" s="363">
        <f t="shared" ref="E195:F195" si="255">E196+E204</f>
        <v>3388</v>
      </c>
      <c r="F195" s="402">
        <f t="shared" si="255"/>
        <v>787386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445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364">
        <f t="shared" ref="E196:F196" si="259">E197+E198+E201+E202+E203</f>
        <v>0</v>
      </c>
      <c r="F196" s="386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42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5"/>
        <v>0</v>
      </c>
      <c r="D197" s="215">
        <v>0</v>
      </c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440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441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>
        <v>0</v>
      </c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441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>
        <v>0</v>
      </c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441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>
        <v>0</v>
      </c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441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>
        <v>0</v>
      </c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441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>
        <v>0</v>
      </c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441">
        <f t="shared" si="269"/>
        <v>0</v>
      </c>
      <c r="M203" s="221"/>
      <c r="N203" s="104"/>
      <c r="O203" s="220">
        <f t="shared" si="270"/>
        <v>0</v>
      </c>
      <c r="P203" s="222"/>
    </row>
    <row r="204" spans="1:16" x14ac:dyDescent="0.25">
      <c r="A204" s="75">
        <v>5200</v>
      </c>
      <c r="B204" s="202" t="s">
        <v>220</v>
      </c>
      <c r="C204" s="76">
        <f t="shared" si="185"/>
        <v>787386</v>
      </c>
      <c r="D204" s="203">
        <f>D205+D215+D216+D225+D226+D227+D229</f>
        <v>783998</v>
      </c>
      <c r="E204" s="364">
        <f t="shared" ref="E204:F204" si="271">E205+E215+E216+E225+E226+E227+E229</f>
        <v>3388</v>
      </c>
      <c r="F204" s="386">
        <f t="shared" si="271"/>
        <v>787386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42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439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>
        <v>0</v>
      </c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440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>
        <v>0</v>
      </c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441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>
        <v>0</v>
      </c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441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>
        <v>0</v>
      </c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441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>
        <v>0</v>
      </c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441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>
        <v>0</v>
      </c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441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>
        <v>0</v>
      </c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441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>
        <v>0</v>
      </c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441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>
        <v>0</v>
      </c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441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>
        <v>0</v>
      </c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441">
        <f t="shared" si="281"/>
        <v>0</v>
      </c>
      <c r="M215" s="221"/>
      <c r="N215" s="104"/>
      <c r="O215" s="220">
        <f t="shared" si="282"/>
        <v>0</v>
      </c>
      <c r="P215" s="222"/>
    </row>
    <row r="216" spans="1:16" hidden="1" x14ac:dyDescent="0.25">
      <c r="A216" s="223">
        <v>5230</v>
      </c>
      <c r="B216" s="97" t="s">
        <v>232</v>
      </c>
      <c r="C216" s="98">
        <f t="shared" si="283"/>
        <v>0</v>
      </c>
      <c r="D216" s="224">
        <f>SUM(D217:D224)</f>
        <v>0</v>
      </c>
      <c r="E216" s="368">
        <f t="shared" ref="E216:F216" si="284">SUM(E217:E224)</f>
        <v>0</v>
      </c>
      <c r="F216" s="384">
        <f t="shared" si="284"/>
        <v>0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441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>
        <v>0</v>
      </c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441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hidden="1" x14ac:dyDescent="0.25">
      <c r="A218" s="56">
        <v>5232</v>
      </c>
      <c r="B218" s="97" t="s">
        <v>234</v>
      </c>
      <c r="C218" s="98">
        <f t="shared" si="283"/>
        <v>0</v>
      </c>
      <c r="D218" s="219">
        <v>0</v>
      </c>
      <c r="E218" s="367"/>
      <c r="F218" s="384">
        <f t="shared" si="288"/>
        <v>0</v>
      </c>
      <c r="G218" s="219"/>
      <c r="H218" s="103"/>
      <c r="I218" s="220">
        <f t="shared" si="289"/>
        <v>0</v>
      </c>
      <c r="J218" s="103"/>
      <c r="K218" s="104"/>
      <c r="L218" s="441">
        <f t="shared" si="290"/>
        <v>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>
        <v>0</v>
      </c>
      <c r="E219" s="367"/>
      <c r="F219" s="384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441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>
        <v>0</v>
      </c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441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>
        <v>0</v>
      </c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441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>
        <v>0</v>
      </c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441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hidden="1" x14ac:dyDescent="0.25">
      <c r="A223" s="56">
        <v>5238</v>
      </c>
      <c r="B223" s="97" t="s">
        <v>239</v>
      </c>
      <c r="C223" s="98">
        <f t="shared" si="283"/>
        <v>0</v>
      </c>
      <c r="D223" s="219">
        <v>0</v>
      </c>
      <c r="E223" s="367"/>
      <c r="F223" s="384">
        <f t="shared" si="288"/>
        <v>0</v>
      </c>
      <c r="G223" s="219"/>
      <c r="H223" s="103"/>
      <c r="I223" s="220">
        <f t="shared" si="289"/>
        <v>0</v>
      </c>
      <c r="J223" s="103"/>
      <c r="K223" s="104"/>
      <c r="L223" s="441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3"/>
        <v>0</v>
      </c>
      <c r="D224" s="219">
        <v>0</v>
      </c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441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24" x14ac:dyDescent="0.25">
      <c r="A225" s="223">
        <v>5240</v>
      </c>
      <c r="B225" s="97" t="s">
        <v>241</v>
      </c>
      <c r="C225" s="98">
        <f t="shared" si="283"/>
        <v>189546</v>
      </c>
      <c r="D225" s="219">
        <v>189546</v>
      </c>
      <c r="E225" s="367"/>
      <c r="F225" s="384">
        <f t="shared" si="288"/>
        <v>189546</v>
      </c>
      <c r="G225" s="219"/>
      <c r="H225" s="103"/>
      <c r="I225" s="220">
        <f t="shared" si="289"/>
        <v>0</v>
      </c>
      <c r="J225" s="103"/>
      <c r="K225" s="104"/>
      <c r="L225" s="441">
        <f t="shared" si="290"/>
        <v>0</v>
      </c>
      <c r="M225" s="221"/>
      <c r="N225" s="104"/>
      <c r="O225" s="220">
        <f t="shared" si="291"/>
        <v>0</v>
      </c>
      <c r="P225" s="222"/>
    </row>
    <row r="226" spans="1:16" x14ac:dyDescent="0.25">
      <c r="A226" s="223">
        <v>5250</v>
      </c>
      <c r="B226" s="97" t="s">
        <v>242</v>
      </c>
      <c r="C226" s="98">
        <f t="shared" si="283"/>
        <v>597840</v>
      </c>
      <c r="D226" s="219">
        <v>594452</v>
      </c>
      <c r="E226" s="367">
        <v>3388</v>
      </c>
      <c r="F226" s="384">
        <f t="shared" si="288"/>
        <v>597840</v>
      </c>
      <c r="G226" s="219"/>
      <c r="H226" s="103"/>
      <c r="I226" s="220">
        <f t="shared" si="289"/>
        <v>0</v>
      </c>
      <c r="J226" s="103"/>
      <c r="K226" s="104"/>
      <c r="L226" s="441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441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>
        <v>0</v>
      </c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441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>
        <v>0</v>
      </c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439">
        <f t="shared" si="298"/>
        <v>0</v>
      </c>
      <c r="M229" s="230"/>
      <c r="N229" s="228"/>
      <c r="O229" s="213">
        <f t="shared" si="299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437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448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3"/>
        <v>0</v>
      </c>
      <c r="D232" s="215">
        <v>0</v>
      </c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440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441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>
        <v>0</v>
      </c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440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442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>
        <v>0</v>
      </c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441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3"/>
        <v>0</v>
      </c>
      <c r="D237" s="219">
        <v>0</v>
      </c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442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441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>
        <v>0</v>
      </c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441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>
        <v>0</v>
      </c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441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>
        <v>0</v>
      </c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441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>
        <v>0</v>
      </c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441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>
        <v>0</v>
      </c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441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>
        <v>0</v>
      </c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441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>
        <v>0</v>
      </c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441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440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>
        <v>0</v>
      </c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441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>
        <v>0</v>
      </c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441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>
        <v>0</v>
      </c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441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>
        <v>0</v>
      </c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441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42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440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>
        <v>0</v>
      </c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441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>
        <v>0</v>
      </c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441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>
        <v>0</v>
      </c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441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>
        <v>0</v>
      </c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440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>
        <v>0</v>
      </c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446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>
        <v>0</v>
      </c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441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42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440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>
        <v>0</v>
      </c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441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>
        <v>0</v>
      </c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441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>
        <v>0</v>
      </c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441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441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>
        <v>0</v>
      </c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441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>
        <v>0</v>
      </c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441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>
        <v>0</v>
      </c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441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>
        <v>0</v>
      </c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441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hidden="1" x14ac:dyDescent="0.25">
      <c r="A269" s="271">
        <v>7000</v>
      </c>
      <c r="B269" s="271" t="s">
        <v>285</v>
      </c>
      <c r="C269" s="272">
        <f t="shared" si="283"/>
        <v>0</v>
      </c>
      <c r="D269" s="273">
        <f>SUM(D270,D281)</f>
        <v>0</v>
      </c>
      <c r="E269" s="374">
        <f t="shared" ref="E269:F269" si="350">SUM(E270,E281)</f>
        <v>0</v>
      </c>
      <c r="F269" s="407">
        <f t="shared" si="350"/>
        <v>0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449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hidden="1" x14ac:dyDescent="0.25">
      <c r="A270" s="75">
        <v>7200</v>
      </c>
      <c r="B270" s="202" t="s">
        <v>286</v>
      </c>
      <c r="C270" s="76">
        <f t="shared" si="283"/>
        <v>0</v>
      </c>
      <c r="D270" s="203">
        <f>SUM(D271,D272,D275,D276,D280)</f>
        <v>0</v>
      </c>
      <c r="E270" s="364">
        <f t="shared" ref="E270:F270" si="354">SUM(E271,E272,E275,E276,E280)</f>
        <v>0</v>
      </c>
      <c r="F270" s="386">
        <f t="shared" si="354"/>
        <v>0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438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3"/>
        <v>0</v>
      </c>
      <c r="D271" s="215">
        <v>0</v>
      </c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440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441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>
        <v>0</v>
      </c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441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>
        <v>0</v>
      </c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441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hidden="1" x14ac:dyDescent="0.25">
      <c r="A275" s="223">
        <v>7230</v>
      </c>
      <c r="B275" s="97" t="s">
        <v>291</v>
      </c>
      <c r="C275" s="98">
        <f t="shared" si="283"/>
        <v>0</v>
      </c>
      <c r="D275" s="219">
        <v>0</v>
      </c>
      <c r="E275" s="367"/>
      <c r="F275" s="384">
        <f t="shared" si="362"/>
        <v>0</v>
      </c>
      <c r="G275" s="219"/>
      <c r="H275" s="103"/>
      <c r="I275" s="220">
        <f t="shared" si="363"/>
        <v>0</v>
      </c>
      <c r="J275" s="103"/>
      <c r="K275" s="104"/>
      <c r="L275" s="441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442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>
        <v>0</v>
      </c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442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>
        <v>0</v>
      </c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441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>
        <v>0</v>
      </c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441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8"/>
        <v>0</v>
      </c>
      <c r="D280" s="215">
        <v>0</v>
      </c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440">
        <f t="shared" si="371"/>
        <v>0</v>
      </c>
      <c r="M280" s="217"/>
      <c r="N280" s="94"/>
      <c r="O280" s="216">
        <f t="shared" si="372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450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8"/>
        <v>0</v>
      </c>
      <c r="D282" s="284">
        <v>0</v>
      </c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451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441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>
        <v>0</v>
      </c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441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>
        <v>0</v>
      </c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440">
        <f t="shared" si="380"/>
        <v>0</v>
      </c>
      <c r="M285" s="217"/>
      <c r="N285" s="94"/>
      <c r="O285" s="216">
        <f t="shared" si="381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8"/>
        <v>944038</v>
      </c>
      <c r="D286" s="289">
        <f t="shared" ref="D286:O286" si="382">SUM(D283,D269,D230,D195,D187,D173,D75,D53)</f>
        <v>944038</v>
      </c>
      <c r="E286" s="377">
        <f t="shared" si="382"/>
        <v>0</v>
      </c>
      <c r="F286" s="408">
        <f t="shared" si="382"/>
        <v>944038</v>
      </c>
      <c r="G286" s="289">
        <f t="shared" si="382"/>
        <v>0</v>
      </c>
      <c r="H286" s="291">
        <f t="shared" si="382"/>
        <v>0</v>
      </c>
      <c r="I286" s="292">
        <f t="shared" si="382"/>
        <v>0</v>
      </c>
      <c r="J286" s="291">
        <f t="shared" si="382"/>
        <v>0</v>
      </c>
      <c r="K286" s="290">
        <f t="shared" si="382"/>
        <v>0</v>
      </c>
      <c r="L286" s="452">
        <f t="shared" si="382"/>
        <v>0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hidden="1" thickTop="1" thickBot="1" x14ac:dyDescent="0.3">
      <c r="A287" s="656" t="s">
        <v>305</v>
      </c>
      <c r="B287" s="657"/>
      <c r="C287" s="294">
        <f t="shared" si="368"/>
        <v>0</v>
      </c>
      <c r="D287" s="295">
        <f>SUM(D24,D25,D41)-D51</f>
        <v>0</v>
      </c>
      <c r="E287" s="378">
        <f t="shared" ref="E287:F287" si="383">SUM(E24,E25,E41)-E51</f>
        <v>0</v>
      </c>
      <c r="F287" s="409">
        <f t="shared" si="383"/>
        <v>0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453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hidden="1" thickTop="1" x14ac:dyDescent="0.25">
      <c r="A288" s="658" t="s">
        <v>306</v>
      </c>
      <c r="B288" s="659"/>
      <c r="C288" s="300">
        <f t="shared" si="368"/>
        <v>0</v>
      </c>
      <c r="D288" s="301">
        <f t="shared" ref="D288:O288" si="387">SUM(D289,D290)-D297+D298</f>
        <v>0</v>
      </c>
      <c r="E288" s="379">
        <f t="shared" si="387"/>
        <v>0</v>
      </c>
      <c r="F288" s="410">
        <f t="shared" si="387"/>
        <v>0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45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3.5" hidden="1" thickTop="1" thickBot="1" x14ac:dyDescent="0.3">
      <c r="A289" s="173" t="s">
        <v>307</v>
      </c>
      <c r="B289" s="173" t="s">
        <v>308</v>
      </c>
      <c r="C289" s="174">
        <f t="shared" si="368"/>
        <v>0</v>
      </c>
      <c r="D289" s="175">
        <f t="shared" ref="D289:O289" si="388">D21-D283</f>
        <v>0</v>
      </c>
      <c r="E289" s="360">
        <f t="shared" si="388"/>
        <v>0</v>
      </c>
      <c r="F289" s="399">
        <f t="shared" si="388"/>
        <v>0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434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455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451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441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441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441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441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446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456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42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</sheetData>
  <sheetProtection algorithmName="SHA-512" hashValue="UzhDrYylEL7XWRMEqzKgO61A7uwSC7qJpTtDGLmPSRWncexCzMG0Q8P+Z/W+5NeS8JRsxAKPJFPbx5nvZAUhNw==" saltValue="8suRHKFgcHHoAbKIkrQNiA==" spinCount="100000" sheet="1" objects="1" scenarios="1" formatCells="0" formatColumns="0" formatRows="0"/>
  <autoFilter ref="A18:P298">
    <filterColumn colId="2">
      <filters blank="1">
        <filter val="108 000"/>
        <filter val="156 652"/>
        <filter val="189 546"/>
        <filter val="48 652"/>
        <filter val="597 840"/>
        <filter val="787 386"/>
        <filter val="944 038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119.pielikums Jūrmalas pilsētas domes
2018.gada 16.februāra saistošajiem noteikumiem Nr.9
(protokols Nr.3, 1.punkts)
 </firstHeader>
    <firstFooter>&amp;L&amp;9&amp;D; &amp;T&amp;R&amp;9&amp;P (&amp;N)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7" sqref="T7"/>
    </sheetView>
  </sheetViews>
  <sheetFormatPr defaultRowHeight="12" outlineLevelCol="1" x14ac:dyDescent="0.25"/>
  <cols>
    <col min="1" max="1" width="10.140625" style="316" customWidth="1"/>
    <col min="2" max="2" width="28" style="316" customWidth="1"/>
    <col min="3" max="3" width="7.7109375" style="316" customWidth="1"/>
    <col min="4" max="5" width="7.7109375" style="316" hidden="1" customWidth="1" outlineLevel="1"/>
    <col min="6" max="6" width="7.7109375" style="316" customWidth="1" collapsed="1"/>
    <col min="7" max="7" width="9.7109375" style="316" hidden="1" customWidth="1" outlineLevel="1"/>
    <col min="8" max="8" width="9.42578125" style="316" hidden="1" customWidth="1" outlineLevel="1"/>
    <col min="9" max="9" width="7.7109375" style="316" customWidth="1" collapsed="1"/>
    <col min="10" max="11" width="7.7109375" style="316" hidden="1" customWidth="1" outlineLevel="1"/>
    <col min="12" max="12" width="7.7109375" style="316" customWidth="1" collapsed="1"/>
    <col min="13" max="13" width="7.7109375" style="31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 t="s">
        <v>559</v>
      </c>
      <c r="P1" s="1"/>
    </row>
    <row r="2" spans="1:17" ht="35.25" customHeight="1" x14ac:dyDescent="0.25">
      <c r="A2" s="619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1"/>
      <c r="Q2" s="411"/>
    </row>
    <row r="3" spans="1:17" ht="12.75" customHeight="1" x14ac:dyDescent="0.25">
      <c r="A3" s="5" t="s">
        <v>2</v>
      </c>
      <c r="B3" s="6"/>
      <c r="C3" s="622" t="s">
        <v>3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3"/>
      <c r="Q3" s="411"/>
    </row>
    <row r="4" spans="1:17" ht="12.75" customHeight="1" x14ac:dyDescent="0.25">
      <c r="A4" s="5" t="s">
        <v>4</v>
      </c>
      <c r="B4" s="6"/>
      <c r="C4" s="622" t="s">
        <v>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411"/>
    </row>
    <row r="5" spans="1:17" ht="12.75" customHeight="1" x14ac:dyDescent="0.25">
      <c r="A5" s="7" t="s">
        <v>6</v>
      </c>
      <c r="B5" s="8"/>
      <c r="C5" s="617" t="s">
        <v>560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411"/>
    </row>
    <row r="6" spans="1:17" ht="12.75" customHeight="1" x14ac:dyDescent="0.25">
      <c r="A6" s="7" t="s">
        <v>8</v>
      </c>
      <c r="B6" s="8"/>
      <c r="C6" s="617" t="s">
        <v>476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411"/>
    </row>
    <row r="7" spans="1:17" ht="26.25" customHeight="1" x14ac:dyDescent="0.25">
      <c r="A7" s="7" t="s">
        <v>10</v>
      </c>
      <c r="B7" s="8"/>
      <c r="C7" s="622" t="s">
        <v>561</v>
      </c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411"/>
    </row>
    <row r="8" spans="1:17" ht="12.75" customHeight="1" x14ac:dyDescent="0.25">
      <c r="A8" s="9" t="s">
        <v>12</v>
      </c>
      <c r="B8" s="8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5"/>
      <c r="Q8" s="411"/>
    </row>
    <row r="9" spans="1:17" ht="12.75" customHeight="1" x14ac:dyDescent="0.25">
      <c r="A9" s="7"/>
      <c r="B9" s="8" t="s">
        <v>13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8"/>
      <c r="Q9" s="411"/>
    </row>
    <row r="10" spans="1:17" ht="12.75" customHeight="1" x14ac:dyDescent="0.25">
      <c r="A10" s="7"/>
      <c r="B10" s="8" t="s">
        <v>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411"/>
    </row>
    <row r="11" spans="1:17" ht="12.75" customHeight="1" x14ac:dyDescent="0.25">
      <c r="A11" s="7"/>
      <c r="B11" s="8" t="s">
        <v>16</v>
      </c>
      <c r="C11" s="624" t="s">
        <v>562</v>
      </c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5"/>
      <c r="Q11" s="411"/>
    </row>
    <row r="12" spans="1:17" ht="12.75" customHeight="1" x14ac:dyDescent="0.25">
      <c r="A12" s="7"/>
      <c r="B12" s="8" t="s">
        <v>17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8"/>
      <c r="Q12" s="411"/>
    </row>
    <row r="13" spans="1:17" ht="12.75" customHeight="1" x14ac:dyDescent="0.25">
      <c r="A13" s="7"/>
      <c r="B13" s="8" t="s">
        <v>18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8"/>
      <c r="Q13" s="411"/>
    </row>
    <row r="14" spans="1:17" ht="12.75" customHeight="1" x14ac:dyDescent="0.25">
      <c r="A14" s="10"/>
      <c r="B14" s="11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7"/>
      <c r="Q14" s="411"/>
    </row>
    <row r="15" spans="1:17" s="12" customFormat="1" ht="12.75" customHeight="1" x14ac:dyDescent="0.25">
      <c r="A15" s="628" t="s">
        <v>19</v>
      </c>
      <c r="B15" s="631" t="s">
        <v>20</v>
      </c>
      <c r="C15" s="633" t="s">
        <v>21</v>
      </c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5"/>
      <c r="Q15" s="412"/>
    </row>
    <row r="16" spans="1:17" s="12" customFormat="1" ht="12.75" customHeight="1" x14ac:dyDescent="0.25">
      <c r="A16" s="629"/>
      <c r="B16" s="632"/>
      <c r="C16" s="636" t="s">
        <v>22</v>
      </c>
      <c r="D16" s="638" t="s">
        <v>23</v>
      </c>
      <c r="E16" s="640" t="s">
        <v>24</v>
      </c>
      <c r="F16" s="642" t="s">
        <v>25</v>
      </c>
      <c r="G16" s="644" t="s">
        <v>26</v>
      </c>
      <c r="H16" s="646" t="s">
        <v>27</v>
      </c>
      <c r="I16" s="660" t="s">
        <v>28</v>
      </c>
      <c r="J16" s="662" t="s">
        <v>29</v>
      </c>
      <c r="K16" s="662" t="s">
        <v>30</v>
      </c>
      <c r="L16" s="648" t="s">
        <v>31</v>
      </c>
      <c r="M16" s="652" t="s">
        <v>32</v>
      </c>
      <c r="N16" s="654" t="s">
        <v>33</v>
      </c>
      <c r="O16" s="648" t="s">
        <v>34</v>
      </c>
      <c r="P16" s="650" t="s">
        <v>35</v>
      </c>
    </row>
    <row r="17" spans="1:16" s="13" customFormat="1" ht="70.5" customHeight="1" thickBot="1" x14ac:dyDescent="0.3">
      <c r="A17" s="630"/>
      <c r="B17" s="632"/>
      <c r="C17" s="637"/>
      <c r="D17" s="639"/>
      <c r="E17" s="641"/>
      <c r="F17" s="643"/>
      <c r="G17" s="645"/>
      <c r="H17" s="647"/>
      <c r="I17" s="661"/>
      <c r="J17" s="663"/>
      <c r="K17" s="663"/>
      <c r="L17" s="649"/>
      <c r="M17" s="653"/>
      <c r="N17" s="655"/>
      <c r="O17" s="649"/>
      <c r="P17" s="651"/>
    </row>
    <row r="18" spans="1:16" s="13" customFormat="1" ht="9.75" customHeight="1" thickTop="1" x14ac:dyDescent="0.25">
      <c r="A18" s="14" t="s">
        <v>36</v>
      </c>
      <c r="B18" s="14">
        <v>2</v>
      </c>
      <c r="C18" s="15">
        <v>3</v>
      </c>
      <c r="D18" s="16">
        <v>4</v>
      </c>
      <c r="E18" s="340">
        <v>5</v>
      </c>
      <c r="F18" s="14">
        <v>6</v>
      </c>
      <c r="G18" s="16">
        <v>7</v>
      </c>
      <c r="H18" s="18">
        <v>8</v>
      </c>
      <c r="I18" s="19">
        <v>9</v>
      </c>
      <c r="J18" s="18">
        <v>10</v>
      </c>
      <c r="K18" s="17">
        <v>11</v>
      </c>
      <c r="L18" s="19">
        <v>12</v>
      </c>
      <c r="M18" s="15">
        <v>13</v>
      </c>
      <c r="N18" s="17">
        <v>14</v>
      </c>
      <c r="O18" s="19">
        <v>15</v>
      </c>
      <c r="P18" s="19">
        <v>16</v>
      </c>
    </row>
    <row r="19" spans="1:16" s="27" customFormat="1" x14ac:dyDescent="0.25">
      <c r="A19" s="20"/>
      <c r="B19" s="21" t="s">
        <v>37</v>
      </c>
      <c r="C19" s="22"/>
      <c r="D19" s="23"/>
      <c r="E19" s="341"/>
      <c r="F19" s="188"/>
      <c r="G19" s="23"/>
      <c r="H19" s="25"/>
      <c r="I19" s="26"/>
      <c r="J19" s="25"/>
      <c r="K19" s="24"/>
      <c r="L19" s="26"/>
      <c r="M19" s="28"/>
      <c r="N19" s="24"/>
      <c r="O19" s="26"/>
      <c r="P19" s="29"/>
    </row>
    <row r="20" spans="1:16" s="27" customFormat="1" ht="12.75" thickBot="1" x14ac:dyDescent="0.3">
      <c r="A20" s="30"/>
      <c r="B20" s="31" t="s">
        <v>38</v>
      </c>
      <c r="C20" s="32">
        <f>F20+I20+L20+O20</f>
        <v>42991</v>
      </c>
      <c r="D20" s="33">
        <f>SUM(D21,D24,D25,D41,D43)</f>
        <v>32693</v>
      </c>
      <c r="E20" s="342">
        <f t="shared" ref="E20:F20" si="0">SUM(E21,E24,E25,E41,E43)</f>
        <v>10298</v>
      </c>
      <c r="F20" s="381">
        <f t="shared" si="0"/>
        <v>42991</v>
      </c>
      <c r="G20" s="33">
        <f>SUM(G21,G24,G43)</f>
        <v>0</v>
      </c>
      <c r="H20" s="35">
        <f t="shared" ref="H20:I20" si="1">SUM(H21,H24,H43)</f>
        <v>0</v>
      </c>
      <c r="I20" s="36">
        <f t="shared" si="1"/>
        <v>0</v>
      </c>
      <c r="J20" s="35">
        <f>SUM(J21,J26,J43)</f>
        <v>0</v>
      </c>
      <c r="K20" s="34">
        <f t="shared" ref="K20:L20" si="2">SUM(K21,K26,K43)</f>
        <v>0</v>
      </c>
      <c r="L20" s="36">
        <f t="shared" si="2"/>
        <v>0</v>
      </c>
      <c r="M20" s="32">
        <f>SUM(M21,M45)</f>
        <v>0</v>
      </c>
      <c r="N20" s="34">
        <f t="shared" ref="N20:O20" si="3">SUM(N21,N45)</f>
        <v>0</v>
      </c>
      <c r="O20" s="36">
        <f t="shared" si="3"/>
        <v>0</v>
      </c>
      <c r="P20" s="37"/>
    </row>
    <row r="21" spans="1:16" ht="12.75" thickTop="1" x14ac:dyDescent="0.25">
      <c r="A21" s="38"/>
      <c r="B21" s="39" t="s">
        <v>39</v>
      </c>
      <c r="C21" s="40">
        <f t="shared" ref="C21:C84" si="4">F21+I21+L21+O21</f>
        <v>32693</v>
      </c>
      <c r="D21" s="41">
        <f>SUM(D22:D23)</f>
        <v>32693</v>
      </c>
      <c r="E21" s="343">
        <f t="shared" ref="E21" si="5">SUM(E22:E23)</f>
        <v>0</v>
      </c>
      <c r="F21" s="382">
        <f>SUM(F22:F23)</f>
        <v>32693</v>
      </c>
      <c r="G21" s="41">
        <f>SUM(G22:G23)</f>
        <v>0</v>
      </c>
      <c r="H21" s="43">
        <f t="shared" ref="H21:I21" si="6">SUM(H22:H23)</f>
        <v>0</v>
      </c>
      <c r="I21" s="44">
        <f t="shared" si="6"/>
        <v>0</v>
      </c>
      <c r="J21" s="43">
        <f>SUM(J22:J23)</f>
        <v>0</v>
      </c>
      <c r="K21" s="42">
        <f t="shared" ref="K21:L21" si="7">SUM(K22:K23)</f>
        <v>0</v>
      </c>
      <c r="L21" s="44">
        <f t="shared" si="7"/>
        <v>0</v>
      </c>
      <c r="M21" s="40">
        <f>SUM(M22:M23)</f>
        <v>0</v>
      </c>
      <c r="N21" s="42">
        <f t="shared" ref="N21:O21" si="8">SUM(N22:N23)</f>
        <v>0</v>
      </c>
      <c r="O21" s="44">
        <f t="shared" si="8"/>
        <v>0</v>
      </c>
      <c r="P21" s="45"/>
    </row>
    <row r="22" spans="1:16" hidden="1" x14ac:dyDescent="0.25">
      <c r="A22" s="46"/>
      <c r="B22" s="47" t="s">
        <v>40</v>
      </c>
      <c r="C22" s="48">
        <f t="shared" si="4"/>
        <v>0</v>
      </c>
      <c r="D22" s="49"/>
      <c r="E22" s="344"/>
      <c r="F22" s="383">
        <f>D22+E22</f>
        <v>0</v>
      </c>
      <c r="G22" s="49"/>
      <c r="H22" s="51"/>
      <c r="I22" s="52">
        <f>G22+H22</f>
        <v>0</v>
      </c>
      <c r="J22" s="51"/>
      <c r="K22" s="50"/>
      <c r="L22" s="52">
        <f>J22+K22</f>
        <v>0</v>
      </c>
      <c r="M22" s="53"/>
      <c r="N22" s="50"/>
      <c r="O22" s="52">
        <f>M22+N22</f>
        <v>0</v>
      </c>
      <c r="P22" s="54"/>
    </row>
    <row r="23" spans="1:16" x14ac:dyDescent="0.25">
      <c r="A23" s="55"/>
      <c r="B23" s="56" t="s">
        <v>41</v>
      </c>
      <c r="C23" s="57">
        <f t="shared" si="4"/>
        <v>32693</v>
      </c>
      <c r="D23" s="58">
        <f>29012+3681</f>
        <v>32693</v>
      </c>
      <c r="E23" s="345"/>
      <c r="F23" s="384">
        <f>D23+E23</f>
        <v>32693</v>
      </c>
      <c r="G23" s="58"/>
      <c r="H23" s="60"/>
      <c r="I23" s="61">
        <f>G23+H23</f>
        <v>0</v>
      </c>
      <c r="J23" s="60"/>
      <c r="K23" s="59"/>
      <c r="L23" s="61">
        <f>J23+K23</f>
        <v>0</v>
      </c>
      <c r="M23" s="62"/>
      <c r="N23" s="59"/>
      <c r="O23" s="61">
        <f>M23+N23</f>
        <v>0</v>
      </c>
      <c r="P23" s="63"/>
    </row>
    <row r="24" spans="1:16" s="27" customFormat="1" ht="24.75" hidden="1" thickBot="1" x14ac:dyDescent="0.3">
      <c r="A24" s="64">
        <v>19300</v>
      </c>
      <c r="B24" s="64" t="s">
        <v>42</v>
      </c>
      <c r="C24" s="65">
        <f>F24+I24</f>
        <v>0</v>
      </c>
      <c r="D24" s="66">
        <v>0</v>
      </c>
      <c r="E24" s="346">
        <f>7309-7309</f>
        <v>0</v>
      </c>
      <c r="F24" s="385">
        <f>D24+E24</f>
        <v>0</v>
      </c>
      <c r="G24" s="66"/>
      <c r="H24" s="67"/>
      <c r="I24" s="68">
        <f>G24+H24</f>
        <v>0</v>
      </c>
      <c r="J24" s="69" t="s">
        <v>43</v>
      </c>
      <c r="K24" s="70" t="s">
        <v>43</v>
      </c>
      <c r="L24" s="72" t="s">
        <v>43</v>
      </c>
      <c r="M24" s="71" t="s">
        <v>43</v>
      </c>
      <c r="N24" s="70" t="s">
        <v>43</v>
      </c>
      <c r="O24" s="72" t="s">
        <v>43</v>
      </c>
      <c r="P24" s="73"/>
    </row>
    <row r="25" spans="1:16" s="27" customFormat="1" ht="25.5" customHeight="1" x14ac:dyDescent="0.25">
      <c r="A25" s="74">
        <v>18630</v>
      </c>
      <c r="B25" s="75" t="s">
        <v>44</v>
      </c>
      <c r="C25" s="76">
        <f>F25</f>
        <v>10298</v>
      </c>
      <c r="D25" s="77"/>
      <c r="E25" s="347">
        <f>10297+1</f>
        <v>10298</v>
      </c>
      <c r="F25" s="386">
        <f>D25+E25</f>
        <v>10298</v>
      </c>
      <c r="G25" s="78" t="s">
        <v>43</v>
      </c>
      <c r="H25" s="79" t="s">
        <v>43</v>
      </c>
      <c r="I25" s="80" t="s">
        <v>43</v>
      </c>
      <c r="J25" s="79" t="s">
        <v>43</v>
      </c>
      <c r="K25" s="81" t="s">
        <v>43</v>
      </c>
      <c r="L25" s="80" t="s">
        <v>43</v>
      </c>
      <c r="M25" s="82" t="s">
        <v>43</v>
      </c>
      <c r="N25" s="81" t="s">
        <v>43</v>
      </c>
      <c r="O25" s="80" t="s">
        <v>43</v>
      </c>
      <c r="P25" s="548" t="s">
        <v>563</v>
      </c>
    </row>
    <row r="26" spans="1:16" s="27" customFormat="1" ht="36" hidden="1" x14ac:dyDescent="0.25">
      <c r="A26" s="75">
        <v>21300</v>
      </c>
      <c r="B26" s="75" t="s">
        <v>45</v>
      </c>
      <c r="C26" s="76">
        <f>L26</f>
        <v>0</v>
      </c>
      <c r="D26" s="78" t="s">
        <v>43</v>
      </c>
      <c r="E26" s="348" t="s">
        <v>43</v>
      </c>
      <c r="F26" s="387" t="s">
        <v>43</v>
      </c>
      <c r="G26" s="78" t="s">
        <v>43</v>
      </c>
      <c r="H26" s="79" t="s">
        <v>43</v>
      </c>
      <c r="I26" s="80" t="s">
        <v>43</v>
      </c>
      <c r="J26" s="84">
        <f>SUM(J27,J31,J33,J36)</f>
        <v>0</v>
      </c>
      <c r="K26" s="85">
        <f t="shared" ref="K26:L26" si="9">SUM(K27,K31,K33,K36)</f>
        <v>0</v>
      </c>
      <c r="L26" s="204">
        <f t="shared" si="9"/>
        <v>0</v>
      </c>
      <c r="M26" s="82" t="s">
        <v>43</v>
      </c>
      <c r="N26" s="81" t="s">
        <v>43</v>
      </c>
      <c r="O26" s="80" t="s">
        <v>43</v>
      </c>
      <c r="P26" s="83"/>
    </row>
    <row r="27" spans="1:16" s="27" customFormat="1" ht="24" hidden="1" x14ac:dyDescent="0.25">
      <c r="A27" s="86">
        <v>21350</v>
      </c>
      <c r="B27" s="75" t="s">
        <v>46</v>
      </c>
      <c r="C27" s="76">
        <f t="shared" ref="C27:C40" si="10">L27</f>
        <v>0</v>
      </c>
      <c r="D27" s="78" t="s">
        <v>43</v>
      </c>
      <c r="E27" s="348" t="s">
        <v>43</v>
      </c>
      <c r="F27" s="387" t="s">
        <v>43</v>
      </c>
      <c r="G27" s="78" t="s">
        <v>43</v>
      </c>
      <c r="H27" s="79" t="s">
        <v>43</v>
      </c>
      <c r="I27" s="80" t="s">
        <v>43</v>
      </c>
      <c r="J27" s="84">
        <f>SUM(J28:J30)</f>
        <v>0</v>
      </c>
      <c r="K27" s="85">
        <f t="shared" ref="K27:L27" si="11">SUM(K28:K30)</f>
        <v>0</v>
      </c>
      <c r="L27" s="204">
        <f t="shared" si="11"/>
        <v>0</v>
      </c>
      <c r="M27" s="82" t="s">
        <v>43</v>
      </c>
      <c r="N27" s="81" t="s">
        <v>43</v>
      </c>
      <c r="O27" s="80" t="s">
        <v>43</v>
      </c>
      <c r="P27" s="83"/>
    </row>
    <row r="28" spans="1:16" hidden="1" x14ac:dyDescent="0.25">
      <c r="A28" s="46">
        <v>21351</v>
      </c>
      <c r="B28" s="87" t="s">
        <v>47</v>
      </c>
      <c r="C28" s="88">
        <f t="shared" si="10"/>
        <v>0</v>
      </c>
      <c r="D28" s="89" t="s">
        <v>43</v>
      </c>
      <c r="E28" s="349" t="s">
        <v>43</v>
      </c>
      <c r="F28" s="388" t="s">
        <v>43</v>
      </c>
      <c r="G28" s="89" t="s">
        <v>43</v>
      </c>
      <c r="H28" s="91" t="s">
        <v>43</v>
      </c>
      <c r="I28" s="92" t="s">
        <v>43</v>
      </c>
      <c r="J28" s="93"/>
      <c r="K28" s="94"/>
      <c r="L28" s="52">
        <f>J28+K28</f>
        <v>0</v>
      </c>
      <c r="M28" s="95" t="s">
        <v>43</v>
      </c>
      <c r="N28" s="90" t="s">
        <v>43</v>
      </c>
      <c r="O28" s="92" t="s">
        <v>43</v>
      </c>
      <c r="P28" s="96"/>
    </row>
    <row r="29" spans="1:16" hidden="1" x14ac:dyDescent="0.25">
      <c r="A29" s="55">
        <v>21352</v>
      </c>
      <c r="B29" s="97" t="s">
        <v>48</v>
      </c>
      <c r="C29" s="98">
        <f t="shared" si="10"/>
        <v>0</v>
      </c>
      <c r="D29" s="99" t="s">
        <v>43</v>
      </c>
      <c r="E29" s="350" t="s">
        <v>43</v>
      </c>
      <c r="F29" s="389" t="s">
        <v>43</v>
      </c>
      <c r="G29" s="99" t="s">
        <v>43</v>
      </c>
      <c r="H29" s="101" t="s">
        <v>43</v>
      </c>
      <c r="I29" s="102" t="s">
        <v>43</v>
      </c>
      <c r="J29" s="103"/>
      <c r="K29" s="104"/>
      <c r="L29" s="61">
        <f>J29+K29</f>
        <v>0</v>
      </c>
      <c r="M29" s="105" t="s">
        <v>43</v>
      </c>
      <c r="N29" s="100" t="s">
        <v>43</v>
      </c>
      <c r="O29" s="102" t="s">
        <v>43</v>
      </c>
      <c r="P29" s="106"/>
    </row>
    <row r="30" spans="1:16" ht="24" hidden="1" x14ac:dyDescent="0.25">
      <c r="A30" s="55">
        <v>21359</v>
      </c>
      <c r="B30" s="97" t="s">
        <v>49</v>
      </c>
      <c r="C30" s="98">
        <f t="shared" si="10"/>
        <v>0</v>
      </c>
      <c r="D30" s="99" t="s">
        <v>43</v>
      </c>
      <c r="E30" s="350" t="s">
        <v>43</v>
      </c>
      <c r="F30" s="389" t="s">
        <v>43</v>
      </c>
      <c r="G30" s="99" t="s">
        <v>43</v>
      </c>
      <c r="H30" s="101" t="s">
        <v>43</v>
      </c>
      <c r="I30" s="102" t="s">
        <v>43</v>
      </c>
      <c r="J30" s="103"/>
      <c r="K30" s="104"/>
      <c r="L30" s="61">
        <f>J30+K30</f>
        <v>0</v>
      </c>
      <c r="M30" s="105" t="s">
        <v>43</v>
      </c>
      <c r="N30" s="100" t="s">
        <v>43</v>
      </c>
      <c r="O30" s="102" t="s">
        <v>43</v>
      </c>
      <c r="P30" s="106"/>
    </row>
    <row r="31" spans="1:16" s="27" customFormat="1" ht="36" hidden="1" x14ac:dyDescent="0.25">
      <c r="A31" s="86">
        <v>21370</v>
      </c>
      <c r="B31" s="75" t="s">
        <v>50</v>
      </c>
      <c r="C31" s="76">
        <f t="shared" si="10"/>
        <v>0</v>
      </c>
      <c r="D31" s="78" t="s">
        <v>43</v>
      </c>
      <c r="E31" s="348" t="s">
        <v>43</v>
      </c>
      <c r="F31" s="387" t="s">
        <v>43</v>
      </c>
      <c r="G31" s="78" t="s">
        <v>43</v>
      </c>
      <c r="H31" s="79" t="s">
        <v>43</v>
      </c>
      <c r="I31" s="80" t="s">
        <v>43</v>
      </c>
      <c r="J31" s="84">
        <f>SUM(J32)</f>
        <v>0</v>
      </c>
      <c r="K31" s="85">
        <f t="shared" ref="K31:L31" si="12">SUM(K32)</f>
        <v>0</v>
      </c>
      <c r="L31" s="204">
        <f t="shared" si="12"/>
        <v>0</v>
      </c>
      <c r="M31" s="82" t="s">
        <v>43</v>
      </c>
      <c r="N31" s="81" t="s">
        <v>43</v>
      </c>
      <c r="O31" s="80" t="s">
        <v>43</v>
      </c>
      <c r="P31" s="83"/>
    </row>
    <row r="32" spans="1:16" ht="36" hidden="1" x14ac:dyDescent="0.25">
      <c r="A32" s="107">
        <v>21379</v>
      </c>
      <c r="B32" s="108" t="s">
        <v>51</v>
      </c>
      <c r="C32" s="109">
        <f t="shared" si="10"/>
        <v>0</v>
      </c>
      <c r="D32" s="110" t="s">
        <v>43</v>
      </c>
      <c r="E32" s="351" t="s">
        <v>43</v>
      </c>
      <c r="F32" s="390" t="s">
        <v>43</v>
      </c>
      <c r="G32" s="110" t="s">
        <v>43</v>
      </c>
      <c r="H32" s="112" t="s">
        <v>43</v>
      </c>
      <c r="I32" s="113" t="s">
        <v>43</v>
      </c>
      <c r="J32" s="114"/>
      <c r="K32" s="115"/>
      <c r="L32" s="149">
        <f>J32+K32</f>
        <v>0</v>
      </c>
      <c r="M32" s="116" t="s">
        <v>43</v>
      </c>
      <c r="N32" s="111" t="s">
        <v>43</v>
      </c>
      <c r="O32" s="113" t="s">
        <v>43</v>
      </c>
      <c r="P32" s="117"/>
    </row>
    <row r="33" spans="1:16" s="27" customFormat="1" hidden="1" x14ac:dyDescent="0.25">
      <c r="A33" s="86">
        <v>21380</v>
      </c>
      <c r="B33" s="75" t="s">
        <v>52</v>
      </c>
      <c r="C33" s="76">
        <f t="shared" si="10"/>
        <v>0</v>
      </c>
      <c r="D33" s="78" t="s">
        <v>43</v>
      </c>
      <c r="E33" s="348" t="s">
        <v>43</v>
      </c>
      <c r="F33" s="387" t="s">
        <v>43</v>
      </c>
      <c r="G33" s="78" t="s">
        <v>43</v>
      </c>
      <c r="H33" s="79" t="s">
        <v>43</v>
      </c>
      <c r="I33" s="80" t="s">
        <v>43</v>
      </c>
      <c r="J33" s="84">
        <f>SUM(J34:J35)</f>
        <v>0</v>
      </c>
      <c r="K33" s="85">
        <f t="shared" ref="K33:L33" si="13">SUM(K34:K35)</f>
        <v>0</v>
      </c>
      <c r="L33" s="204">
        <f t="shared" si="13"/>
        <v>0</v>
      </c>
      <c r="M33" s="82" t="s">
        <v>43</v>
      </c>
      <c r="N33" s="81" t="s">
        <v>43</v>
      </c>
      <c r="O33" s="80" t="s">
        <v>43</v>
      </c>
      <c r="P33" s="83"/>
    </row>
    <row r="34" spans="1:16" hidden="1" x14ac:dyDescent="0.25">
      <c r="A34" s="47">
        <v>21381</v>
      </c>
      <c r="B34" s="87" t="s">
        <v>53</v>
      </c>
      <c r="C34" s="88">
        <f t="shared" si="10"/>
        <v>0</v>
      </c>
      <c r="D34" s="89" t="s">
        <v>43</v>
      </c>
      <c r="E34" s="349" t="s">
        <v>43</v>
      </c>
      <c r="F34" s="388" t="s">
        <v>43</v>
      </c>
      <c r="G34" s="89" t="s">
        <v>43</v>
      </c>
      <c r="H34" s="91" t="s">
        <v>43</v>
      </c>
      <c r="I34" s="92" t="s">
        <v>43</v>
      </c>
      <c r="J34" s="93"/>
      <c r="K34" s="94"/>
      <c r="L34" s="52">
        <f>J34+K34</f>
        <v>0</v>
      </c>
      <c r="M34" s="95" t="s">
        <v>43</v>
      </c>
      <c r="N34" s="90" t="s">
        <v>43</v>
      </c>
      <c r="O34" s="92" t="s">
        <v>43</v>
      </c>
      <c r="P34" s="96"/>
    </row>
    <row r="35" spans="1:16" ht="24" hidden="1" x14ac:dyDescent="0.25">
      <c r="A35" s="56">
        <v>21383</v>
      </c>
      <c r="B35" s="97" t="s">
        <v>54</v>
      </c>
      <c r="C35" s="98">
        <f t="shared" si="10"/>
        <v>0</v>
      </c>
      <c r="D35" s="99" t="s">
        <v>43</v>
      </c>
      <c r="E35" s="350" t="s">
        <v>43</v>
      </c>
      <c r="F35" s="389" t="s">
        <v>43</v>
      </c>
      <c r="G35" s="99" t="s">
        <v>43</v>
      </c>
      <c r="H35" s="101" t="s">
        <v>43</v>
      </c>
      <c r="I35" s="102" t="s">
        <v>43</v>
      </c>
      <c r="J35" s="103"/>
      <c r="K35" s="104"/>
      <c r="L35" s="61">
        <f>J35+K35</f>
        <v>0</v>
      </c>
      <c r="M35" s="105" t="s">
        <v>43</v>
      </c>
      <c r="N35" s="100" t="s">
        <v>43</v>
      </c>
      <c r="O35" s="102" t="s">
        <v>43</v>
      </c>
      <c r="P35" s="106"/>
    </row>
    <row r="36" spans="1:16" s="27" customFormat="1" ht="25.5" hidden="1" customHeight="1" x14ac:dyDescent="0.25">
      <c r="A36" s="86">
        <v>21390</v>
      </c>
      <c r="B36" s="75" t="s">
        <v>55</v>
      </c>
      <c r="C36" s="76">
        <f t="shared" si="10"/>
        <v>0</v>
      </c>
      <c r="D36" s="78" t="s">
        <v>43</v>
      </c>
      <c r="E36" s="348" t="s">
        <v>43</v>
      </c>
      <c r="F36" s="387" t="s">
        <v>43</v>
      </c>
      <c r="G36" s="78" t="s">
        <v>43</v>
      </c>
      <c r="H36" s="79" t="s">
        <v>43</v>
      </c>
      <c r="I36" s="80" t="s">
        <v>43</v>
      </c>
      <c r="J36" s="84">
        <f>SUM(J37:J40)</f>
        <v>0</v>
      </c>
      <c r="K36" s="85">
        <f t="shared" ref="K36:L36" si="14">SUM(K37:K40)</f>
        <v>0</v>
      </c>
      <c r="L36" s="204">
        <f t="shared" si="14"/>
        <v>0</v>
      </c>
      <c r="M36" s="82" t="s">
        <v>43</v>
      </c>
      <c r="N36" s="81" t="s">
        <v>43</v>
      </c>
      <c r="O36" s="80" t="s">
        <v>43</v>
      </c>
      <c r="P36" s="83"/>
    </row>
    <row r="37" spans="1:16" ht="24" hidden="1" x14ac:dyDescent="0.25">
      <c r="A37" s="47">
        <v>21391</v>
      </c>
      <c r="B37" s="87" t="s">
        <v>56</v>
      </c>
      <c r="C37" s="88">
        <f t="shared" si="10"/>
        <v>0</v>
      </c>
      <c r="D37" s="89" t="s">
        <v>43</v>
      </c>
      <c r="E37" s="349" t="s">
        <v>43</v>
      </c>
      <c r="F37" s="388" t="s">
        <v>43</v>
      </c>
      <c r="G37" s="89" t="s">
        <v>43</v>
      </c>
      <c r="H37" s="91" t="s">
        <v>43</v>
      </c>
      <c r="I37" s="92" t="s">
        <v>43</v>
      </c>
      <c r="J37" s="93"/>
      <c r="K37" s="94"/>
      <c r="L37" s="52">
        <f>J37+K37</f>
        <v>0</v>
      </c>
      <c r="M37" s="95" t="s">
        <v>43</v>
      </c>
      <c r="N37" s="90" t="s">
        <v>43</v>
      </c>
      <c r="O37" s="92" t="s">
        <v>43</v>
      </c>
      <c r="P37" s="96"/>
    </row>
    <row r="38" spans="1:16" hidden="1" x14ac:dyDescent="0.25">
      <c r="A38" s="56">
        <v>21393</v>
      </c>
      <c r="B38" s="97" t="s">
        <v>57</v>
      </c>
      <c r="C38" s="98">
        <f t="shared" si="10"/>
        <v>0</v>
      </c>
      <c r="D38" s="99" t="s">
        <v>43</v>
      </c>
      <c r="E38" s="350" t="s">
        <v>43</v>
      </c>
      <c r="F38" s="389" t="s">
        <v>43</v>
      </c>
      <c r="G38" s="99" t="s">
        <v>43</v>
      </c>
      <c r="H38" s="101" t="s">
        <v>43</v>
      </c>
      <c r="I38" s="102" t="s">
        <v>43</v>
      </c>
      <c r="J38" s="103"/>
      <c r="K38" s="104"/>
      <c r="L38" s="61">
        <f>J38+K38</f>
        <v>0</v>
      </c>
      <c r="M38" s="105" t="s">
        <v>43</v>
      </c>
      <c r="N38" s="100" t="s">
        <v>43</v>
      </c>
      <c r="O38" s="102" t="s">
        <v>43</v>
      </c>
      <c r="P38" s="106"/>
    </row>
    <row r="39" spans="1:16" hidden="1" x14ac:dyDescent="0.25">
      <c r="A39" s="56">
        <v>21395</v>
      </c>
      <c r="B39" s="97" t="s">
        <v>58</v>
      </c>
      <c r="C39" s="98">
        <f t="shared" si="10"/>
        <v>0</v>
      </c>
      <c r="D39" s="99" t="s">
        <v>43</v>
      </c>
      <c r="E39" s="350" t="s">
        <v>43</v>
      </c>
      <c r="F39" s="389" t="s">
        <v>43</v>
      </c>
      <c r="G39" s="99" t="s">
        <v>43</v>
      </c>
      <c r="H39" s="101" t="s">
        <v>43</v>
      </c>
      <c r="I39" s="102" t="s">
        <v>43</v>
      </c>
      <c r="J39" s="103"/>
      <c r="K39" s="104"/>
      <c r="L39" s="61">
        <f>J39+K39</f>
        <v>0</v>
      </c>
      <c r="M39" s="105" t="s">
        <v>43</v>
      </c>
      <c r="N39" s="100" t="s">
        <v>43</v>
      </c>
      <c r="O39" s="102" t="s">
        <v>43</v>
      </c>
      <c r="P39" s="106"/>
    </row>
    <row r="40" spans="1:16" ht="24" hidden="1" x14ac:dyDescent="0.25">
      <c r="A40" s="118">
        <v>21399</v>
      </c>
      <c r="B40" s="119" t="s">
        <v>59</v>
      </c>
      <c r="C40" s="120">
        <f t="shared" si="10"/>
        <v>0</v>
      </c>
      <c r="D40" s="121" t="s">
        <v>43</v>
      </c>
      <c r="E40" s="352" t="s">
        <v>43</v>
      </c>
      <c r="F40" s="391" t="s">
        <v>43</v>
      </c>
      <c r="G40" s="121" t="s">
        <v>43</v>
      </c>
      <c r="H40" s="123" t="s">
        <v>43</v>
      </c>
      <c r="I40" s="124" t="s">
        <v>43</v>
      </c>
      <c r="J40" s="125"/>
      <c r="K40" s="126"/>
      <c r="L40" s="392">
        <f>J40+K40</f>
        <v>0</v>
      </c>
      <c r="M40" s="127" t="s">
        <v>43</v>
      </c>
      <c r="N40" s="122" t="s">
        <v>43</v>
      </c>
      <c r="O40" s="124" t="s">
        <v>43</v>
      </c>
      <c r="P40" s="128"/>
    </row>
    <row r="41" spans="1:16" s="27" customFormat="1" ht="26.25" hidden="1" customHeight="1" x14ac:dyDescent="0.25">
      <c r="A41" s="129">
        <v>21420</v>
      </c>
      <c r="B41" s="130" t="s">
        <v>60</v>
      </c>
      <c r="C41" s="131">
        <f>F41</f>
        <v>0</v>
      </c>
      <c r="D41" s="132">
        <f>SUM(D42)</f>
        <v>0</v>
      </c>
      <c r="E41" s="353">
        <f t="shared" ref="E41:F41" si="15">SUM(E42)</f>
        <v>0</v>
      </c>
      <c r="F41" s="393">
        <f t="shared" si="15"/>
        <v>0</v>
      </c>
      <c r="G41" s="133" t="s">
        <v>43</v>
      </c>
      <c r="H41" s="134" t="s">
        <v>43</v>
      </c>
      <c r="I41" s="135" t="s">
        <v>43</v>
      </c>
      <c r="J41" s="134" t="s">
        <v>43</v>
      </c>
      <c r="K41" s="136" t="s">
        <v>43</v>
      </c>
      <c r="L41" s="135" t="s">
        <v>43</v>
      </c>
      <c r="M41" s="137" t="s">
        <v>43</v>
      </c>
      <c r="N41" s="136" t="s">
        <v>43</v>
      </c>
      <c r="O41" s="135" t="s">
        <v>43</v>
      </c>
      <c r="P41" s="138"/>
    </row>
    <row r="42" spans="1:16" s="27" customFormat="1" ht="26.25" hidden="1" customHeight="1" x14ac:dyDescent="0.25">
      <c r="A42" s="118">
        <v>21429</v>
      </c>
      <c r="B42" s="119" t="s">
        <v>61</v>
      </c>
      <c r="C42" s="120">
        <f>F42</f>
        <v>0</v>
      </c>
      <c r="D42" s="139"/>
      <c r="E42" s="354"/>
      <c r="F42" s="394">
        <f>D42+E42</f>
        <v>0</v>
      </c>
      <c r="G42" s="121" t="s">
        <v>43</v>
      </c>
      <c r="H42" s="123" t="s">
        <v>43</v>
      </c>
      <c r="I42" s="124" t="s">
        <v>43</v>
      </c>
      <c r="J42" s="123" t="s">
        <v>43</v>
      </c>
      <c r="K42" s="122" t="s">
        <v>43</v>
      </c>
      <c r="L42" s="124" t="s">
        <v>43</v>
      </c>
      <c r="M42" s="127" t="s">
        <v>43</v>
      </c>
      <c r="N42" s="122" t="s">
        <v>43</v>
      </c>
      <c r="O42" s="124" t="s">
        <v>43</v>
      </c>
      <c r="P42" s="128"/>
    </row>
    <row r="43" spans="1:16" s="27" customFormat="1" ht="24" hidden="1" x14ac:dyDescent="0.25">
      <c r="A43" s="86">
        <v>21490</v>
      </c>
      <c r="B43" s="75" t="s">
        <v>62</v>
      </c>
      <c r="C43" s="140">
        <f>F43+I43+L43</f>
        <v>0</v>
      </c>
      <c r="D43" s="141">
        <f>D44</f>
        <v>0</v>
      </c>
      <c r="E43" s="355">
        <f t="shared" ref="E43:L43" si="16">E44</f>
        <v>0</v>
      </c>
      <c r="F43" s="395">
        <f t="shared" si="16"/>
        <v>0</v>
      </c>
      <c r="G43" s="141">
        <f t="shared" si="16"/>
        <v>0</v>
      </c>
      <c r="H43" s="143">
        <f t="shared" si="16"/>
        <v>0</v>
      </c>
      <c r="I43" s="144">
        <f t="shared" si="16"/>
        <v>0</v>
      </c>
      <c r="J43" s="143">
        <f t="shared" si="16"/>
        <v>0</v>
      </c>
      <c r="K43" s="142">
        <f t="shared" si="16"/>
        <v>0</v>
      </c>
      <c r="L43" s="144">
        <f t="shared" si="16"/>
        <v>0</v>
      </c>
      <c r="M43" s="82" t="s">
        <v>43</v>
      </c>
      <c r="N43" s="81" t="s">
        <v>43</v>
      </c>
      <c r="O43" s="80" t="s">
        <v>43</v>
      </c>
      <c r="P43" s="83"/>
    </row>
    <row r="44" spans="1:16" s="27" customFormat="1" ht="24" hidden="1" x14ac:dyDescent="0.25">
      <c r="A44" s="56">
        <v>21499</v>
      </c>
      <c r="B44" s="97" t="s">
        <v>63</v>
      </c>
      <c r="C44" s="145">
        <f>F44+I44+L44</f>
        <v>0</v>
      </c>
      <c r="D44" s="146"/>
      <c r="E44" s="356"/>
      <c r="F44" s="396">
        <f>D44+E44</f>
        <v>0</v>
      </c>
      <c r="G44" s="146"/>
      <c r="H44" s="148"/>
      <c r="I44" s="149">
        <f>G44+H44</f>
        <v>0</v>
      </c>
      <c r="J44" s="148"/>
      <c r="K44" s="147"/>
      <c r="L44" s="149">
        <f>J44+K44</f>
        <v>0</v>
      </c>
      <c r="M44" s="116" t="s">
        <v>43</v>
      </c>
      <c r="N44" s="111" t="s">
        <v>43</v>
      </c>
      <c r="O44" s="113" t="s">
        <v>43</v>
      </c>
      <c r="P44" s="117"/>
    </row>
    <row r="45" spans="1:16" ht="12.75" hidden="1" customHeight="1" x14ac:dyDescent="0.25">
      <c r="A45" s="150">
        <v>23000</v>
      </c>
      <c r="B45" s="151" t="s">
        <v>64</v>
      </c>
      <c r="C45" s="140">
        <f>O45</f>
        <v>0</v>
      </c>
      <c r="D45" s="78" t="s">
        <v>43</v>
      </c>
      <c r="E45" s="348" t="s">
        <v>43</v>
      </c>
      <c r="F45" s="387" t="s">
        <v>43</v>
      </c>
      <c r="G45" s="78" t="s">
        <v>43</v>
      </c>
      <c r="H45" s="79" t="s">
        <v>43</v>
      </c>
      <c r="I45" s="80" t="s">
        <v>43</v>
      </c>
      <c r="J45" s="79" t="s">
        <v>43</v>
      </c>
      <c r="K45" s="81" t="s">
        <v>43</v>
      </c>
      <c r="L45" s="80" t="s">
        <v>43</v>
      </c>
      <c r="M45" s="140">
        <f>SUM(M46:M47)</f>
        <v>0</v>
      </c>
      <c r="N45" s="142">
        <f t="shared" ref="N45:O45" si="17">SUM(N46:N47)</f>
        <v>0</v>
      </c>
      <c r="O45" s="144">
        <f t="shared" si="17"/>
        <v>0</v>
      </c>
      <c r="P45" s="152"/>
    </row>
    <row r="46" spans="1:16" ht="24" hidden="1" x14ac:dyDescent="0.25">
      <c r="A46" s="153">
        <v>23410</v>
      </c>
      <c r="B46" s="154" t="s">
        <v>65</v>
      </c>
      <c r="C46" s="131">
        <f t="shared" ref="C46:C47" si="18">O46</f>
        <v>0</v>
      </c>
      <c r="D46" s="133" t="s">
        <v>43</v>
      </c>
      <c r="E46" s="357" t="s">
        <v>43</v>
      </c>
      <c r="F46" s="397" t="s">
        <v>43</v>
      </c>
      <c r="G46" s="133" t="s">
        <v>43</v>
      </c>
      <c r="H46" s="134" t="s">
        <v>43</v>
      </c>
      <c r="I46" s="135" t="s">
        <v>43</v>
      </c>
      <c r="J46" s="134" t="s">
        <v>43</v>
      </c>
      <c r="K46" s="136" t="s">
        <v>43</v>
      </c>
      <c r="L46" s="135" t="s">
        <v>43</v>
      </c>
      <c r="M46" s="155"/>
      <c r="N46" s="156"/>
      <c r="O46" s="157">
        <f>M46+N46</f>
        <v>0</v>
      </c>
      <c r="P46" s="158"/>
    </row>
    <row r="47" spans="1:16" ht="24" hidden="1" x14ac:dyDescent="0.25">
      <c r="A47" s="153">
        <v>23510</v>
      </c>
      <c r="B47" s="154" t="s">
        <v>66</v>
      </c>
      <c r="C47" s="131">
        <f t="shared" si="18"/>
        <v>0</v>
      </c>
      <c r="D47" s="133" t="s">
        <v>43</v>
      </c>
      <c r="E47" s="357" t="s">
        <v>43</v>
      </c>
      <c r="F47" s="397" t="s">
        <v>43</v>
      </c>
      <c r="G47" s="133" t="s">
        <v>43</v>
      </c>
      <c r="H47" s="134" t="s">
        <v>43</v>
      </c>
      <c r="I47" s="135" t="s">
        <v>43</v>
      </c>
      <c r="J47" s="134" t="s">
        <v>43</v>
      </c>
      <c r="K47" s="136" t="s">
        <v>43</v>
      </c>
      <c r="L47" s="135" t="s">
        <v>43</v>
      </c>
      <c r="M47" s="155"/>
      <c r="N47" s="156"/>
      <c r="O47" s="157">
        <f>M47+N47</f>
        <v>0</v>
      </c>
      <c r="P47" s="158"/>
    </row>
    <row r="48" spans="1:16" x14ac:dyDescent="0.25">
      <c r="A48" s="159"/>
      <c r="B48" s="154"/>
      <c r="C48" s="160"/>
      <c r="D48" s="161"/>
      <c r="E48" s="358"/>
      <c r="F48" s="397"/>
      <c r="G48" s="161"/>
      <c r="H48" s="162"/>
      <c r="I48" s="61"/>
      <c r="J48" s="163"/>
      <c r="K48" s="156"/>
      <c r="L48" s="157"/>
      <c r="M48" s="155"/>
      <c r="N48" s="156"/>
      <c r="O48" s="157"/>
      <c r="P48" s="158"/>
    </row>
    <row r="49" spans="1:16" s="27" customFormat="1" x14ac:dyDescent="0.25">
      <c r="A49" s="164"/>
      <c r="B49" s="165" t="s">
        <v>67</v>
      </c>
      <c r="C49" s="166"/>
      <c r="D49" s="167"/>
      <c r="E49" s="359"/>
      <c r="F49" s="398"/>
      <c r="G49" s="167"/>
      <c r="H49" s="169"/>
      <c r="I49" s="170"/>
      <c r="J49" s="169"/>
      <c r="K49" s="168"/>
      <c r="L49" s="170"/>
      <c r="M49" s="171"/>
      <c r="N49" s="168"/>
      <c r="O49" s="170"/>
      <c r="P49" s="172"/>
    </row>
    <row r="50" spans="1:16" s="27" customFormat="1" ht="12.75" thickBot="1" x14ac:dyDescent="0.3">
      <c r="A50" s="173"/>
      <c r="B50" s="30" t="s">
        <v>68</v>
      </c>
      <c r="C50" s="174">
        <f t="shared" si="4"/>
        <v>42991</v>
      </c>
      <c r="D50" s="175">
        <f>SUM(D51,D283)</f>
        <v>32693</v>
      </c>
      <c r="E50" s="360">
        <f t="shared" ref="E50:F50" si="19">SUM(E51,E283)</f>
        <v>10298</v>
      </c>
      <c r="F50" s="399">
        <f t="shared" si="19"/>
        <v>42991</v>
      </c>
      <c r="G50" s="175">
        <f>SUM(G51,G283)</f>
        <v>0</v>
      </c>
      <c r="H50" s="177">
        <f t="shared" ref="H50:I50" si="20">SUM(H51,H283)</f>
        <v>0</v>
      </c>
      <c r="I50" s="178">
        <f t="shared" si="20"/>
        <v>0</v>
      </c>
      <c r="J50" s="177">
        <f>SUM(J51,J283)</f>
        <v>0</v>
      </c>
      <c r="K50" s="176">
        <f t="shared" ref="K50:L50" si="21">SUM(K51,K283)</f>
        <v>0</v>
      </c>
      <c r="L50" s="178">
        <f t="shared" si="21"/>
        <v>0</v>
      </c>
      <c r="M50" s="174">
        <f>SUM(M51,M283)</f>
        <v>0</v>
      </c>
      <c r="N50" s="176">
        <f t="shared" ref="N50:O50" si="22">SUM(N51,N283)</f>
        <v>0</v>
      </c>
      <c r="O50" s="178">
        <f t="shared" si="22"/>
        <v>0</v>
      </c>
      <c r="P50" s="179"/>
    </row>
    <row r="51" spans="1:16" s="27" customFormat="1" ht="36.75" thickTop="1" x14ac:dyDescent="0.25">
      <c r="A51" s="180"/>
      <c r="B51" s="181" t="s">
        <v>69</v>
      </c>
      <c r="C51" s="182">
        <f t="shared" si="4"/>
        <v>42991</v>
      </c>
      <c r="D51" s="183">
        <f>SUM(D52,D194)</f>
        <v>32693</v>
      </c>
      <c r="E51" s="361">
        <f t="shared" ref="E51:F51" si="23">SUM(E52,E194)</f>
        <v>10298</v>
      </c>
      <c r="F51" s="400">
        <f t="shared" si="23"/>
        <v>42991</v>
      </c>
      <c r="G51" s="183">
        <f>SUM(G52,G194)</f>
        <v>0</v>
      </c>
      <c r="H51" s="185">
        <f t="shared" ref="H51:I51" si="24">SUM(H52,H194)</f>
        <v>0</v>
      </c>
      <c r="I51" s="186">
        <f t="shared" si="24"/>
        <v>0</v>
      </c>
      <c r="J51" s="185">
        <f>SUM(J52,J194)</f>
        <v>0</v>
      </c>
      <c r="K51" s="184">
        <f t="shared" ref="K51:L51" si="25">SUM(K52,K194)</f>
        <v>0</v>
      </c>
      <c r="L51" s="186">
        <f t="shared" si="25"/>
        <v>0</v>
      </c>
      <c r="M51" s="182">
        <f>SUM(M52,M194)</f>
        <v>0</v>
      </c>
      <c r="N51" s="184">
        <f t="shared" ref="N51:O51" si="26">SUM(N52,N194)</f>
        <v>0</v>
      </c>
      <c r="O51" s="186">
        <f t="shared" si="26"/>
        <v>0</v>
      </c>
      <c r="P51" s="552"/>
    </row>
    <row r="52" spans="1:16" s="27" customFormat="1" ht="24" x14ac:dyDescent="0.25">
      <c r="A52" s="188"/>
      <c r="B52" s="20" t="s">
        <v>70</v>
      </c>
      <c r="C52" s="189">
        <f t="shared" si="4"/>
        <v>26605</v>
      </c>
      <c r="D52" s="190">
        <f>SUM(D53,D75,D173,D187)</f>
        <v>16675</v>
      </c>
      <c r="E52" s="362">
        <f t="shared" ref="E52:F52" si="27">SUM(E53,E75,E173,E187)</f>
        <v>9930</v>
      </c>
      <c r="F52" s="401">
        <f t="shared" si="27"/>
        <v>26605</v>
      </c>
      <c r="G52" s="190">
        <f>SUM(G53,G75,G173,G187)</f>
        <v>0</v>
      </c>
      <c r="H52" s="192">
        <f t="shared" ref="H52:I52" si="28">SUM(H53,H75,H173,H187)</f>
        <v>0</v>
      </c>
      <c r="I52" s="193">
        <f t="shared" si="28"/>
        <v>0</v>
      </c>
      <c r="J52" s="192">
        <f>SUM(J53,J75,J173,J187)</f>
        <v>0</v>
      </c>
      <c r="K52" s="191">
        <f t="shared" ref="K52:L52" si="29">SUM(K53,K75,K173,K187)</f>
        <v>0</v>
      </c>
      <c r="L52" s="193">
        <f t="shared" si="29"/>
        <v>0</v>
      </c>
      <c r="M52" s="189">
        <f>SUM(M53,M75,M173,M187)</f>
        <v>0</v>
      </c>
      <c r="N52" s="191">
        <f t="shared" ref="N52:O52" si="30">SUM(N53,N75,N173,N187)</f>
        <v>0</v>
      </c>
      <c r="O52" s="193">
        <f t="shared" si="30"/>
        <v>0</v>
      </c>
      <c r="P52" s="194"/>
    </row>
    <row r="53" spans="1:16" s="27" customFormat="1" x14ac:dyDescent="0.25">
      <c r="A53" s="195">
        <v>1000</v>
      </c>
      <c r="B53" s="195" t="s">
        <v>71</v>
      </c>
      <c r="C53" s="196">
        <f t="shared" si="4"/>
        <v>880</v>
      </c>
      <c r="D53" s="197">
        <f>SUM(D54,D67)</f>
        <v>880</v>
      </c>
      <c r="E53" s="363">
        <f t="shared" ref="E53:F53" si="31">SUM(E54,E67)</f>
        <v>0</v>
      </c>
      <c r="F53" s="402">
        <f t="shared" si="31"/>
        <v>880</v>
      </c>
      <c r="G53" s="197">
        <f>SUM(G54,G67)</f>
        <v>0</v>
      </c>
      <c r="H53" s="199">
        <f t="shared" ref="H53:I53" si="32">SUM(H54,H67)</f>
        <v>0</v>
      </c>
      <c r="I53" s="200">
        <f t="shared" si="32"/>
        <v>0</v>
      </c>
      <c r="J53" s="199">
        <f>SUM(J54,J67)</f>
        <v>0</v>
      </c>
      <c r="K53" s="198">
        <f t="shared" ref="K53:L53" si="33">SUM(K54,K67)</f>
        <v>0</v>
      </c>
      <c r="L53" s="200">
        <f t="shared" si="33"/>
        <v>0</v>
      </c>
      <c r="M53" s="196">
        <f>SUM(M54,M67)</f>
        <v>0</v>
      </c>
      <c r="N53" s="198">
        <f t="shared" ref="N53:O53" si="34">SUM(N54,N67)</f>
        <v>0</v>
      </c>
      <c r="O53" s="200">
        <f t="shared" si="34"/>
        <v>0</v>
      </c>
      <c r="P53" s="201"/>
    </row>
    <row r="54" spans="1:16" x14ac:dyDescent="0.25">
      <c r="A54" s="75">
        <v>1100</v>
      </c>
      <c r="B54" s="202" t="s">
        <v>72</v>
      </c>
      <c r="C54" s="76">
        <f t="shared" si="4"/>
        <v>709</v>
      </c>
      <c r="D54" s="203">
        <f>SUM(D55,D58,D66)</f>
        <v>709</v>
      </c>
      <c r="E54" s="364">
        <f t="shared" ref="E54:F54" si="35">SUM(E55,E58,E66)</f>
        <v>0</v>
      </c>
      <c r="F54" s="386">
        <f t="shared" si="35"/>
        <v>709</v>
      </c>
      <c r="G54" s="203">
        <f>SUM(G55,G58,G66)</f>
        <v>0</v>
      </c>
      <c r="H54" s="84">
        <f t="shared" ref="H54:I54" si="36">SUM(H55,H58,H66)</f>
        <v>0</v>
      </c>
      <c r="I54" s="204">
        <f t="shared" si="36"/>
        <v>0</v>
      </c>
      <c r="J54" s="84">
        <f>SUM(J55,J58,J66)</f>
        <v>0</v>
      </c>
      <c r="K54" s="85">
        <f t="shared" ref="K54:L54" si="37">SUM(K55,K58,K66)</f>
        <v>0</v>
      </c>
      <c r="L54" s="204">
        <f t="shared" si="37"/>
        <v>0</v>
      </c>
      <c r="M54" s="205">
        <f>SUM(M55,M58,M66)</f>
        <v>0</v>
      </c>
      <c r="N54" s="206">
        <f t="shared" ref="N54:O54" si="38">SUM(N55,N58,N66)</f>
        <v>0</v>
      </c>
      <c r="O54" s="207">
        <f t="shared" si="38"/>
        <v>0</v>
      </c>
      <c r="P54" s="208"/>
    </row>
    <row r="55" spans="1:16" hidden="1" x14ac:dyDescent="0.25">
      <c r="A55" s="209">
        <v>1110</v>
      </c>
      <c r="B55" s="154" t="s">
        <v>73</v>
      </c>
      <c r="C55" s="160">
        <f t="shared" si="4"/>
        <v>0</v>
      </c>
      <c r="D55" s="210">
        <f>SUM(D56:D57)</f>
        <v>0</v>
      </c>
      <c r="E55" s="365">
        <f t="shared" ref="E55:F55" si="39">SUM(E56:E57)</f>
        <v>0</v>
      </c>
      <c r="F55" s="403">
        <f t="shared" si="39"/>
        <v>0</v>
      </c>
      <c r="G55" s="210">
        <f>SUM(G56:G57)</f>
        <v>0</v>
      </c>
      <c r="H55" s="212">
        <f t="shared" ref="H55:I55" si="40">SUM(H56:H57)</f>
        <v>0</v>
      </c>
      <c r="I55" s="213">
        <f t="shared" si="40"/>
        <v>0</v>
      </c>
      <c r="J55" s="212">
        <f>SUM(J56:J57)</f>
        <v>0</v>
      </c>
      <c r="K55" s="211">
        <f t="shared" ref="K55:L55" si="41">SUM(K56:K57)</f>
        <v>0</v>
      </c>
      <c r="L55" s="213">
        <f t="shared" si="41"/>
        <v>0</v>
      </c>
      <c r="M55" s="160">
        <f>SUM(M56:M57)</f>
        <v>0</v>
      </c>
      <c r="N55" s="211">
        <f t="shared" ref="N55:O55" si="42">SUM(N56:N57)</f>
        <v>0</v>
      </c>
      <c r="O55" s="213">
        <f t="shared" si="42"/>
        <v>0</v>
      </c>
      <c r="P55" s="214"/>
    </row>
    <row r="56" spans="1:16" hidden="1" x14ac:dyDescent="0.25">
      <c r="A56" s="47">
        <v>1111</v>
      </c>
      <c r="B56" s="87" t="s">
        <v>74</v>
      </c>
      <c r="C56" s="88">
        <f t="shared" si="4"/>
        <v>0</v>
      </c>
      <c r="D56" s="215"/>
      <c r="E56" s="366"/>
      <c r="F56" s="404">
        <f t="shared" ref="F56:F57" si="43">D56+E56</f>
        <v>0</v>
      </c>
      <c r="G56" s="215"/>
      <c r="H56" s="93"/>
      <c r="I56" s="216">
        <f t="shared" ref="I56:I57" si="44">G56+H56</f>
        <v>0</v>
      </c>
      <c r="J56" s="93"/>
      <c r="K56" s="94"/>
      <c r="L56" s="216">
        <f t="shared" ref="L56:L57" si="45">J56+K56</f>
        <v>0</v>
      </c>
      <c r="M56" s="217"/>
      <c r="N56" s="94"/>
      <c r="O56" s="216">
        <f>M56+N56</f>
        <v>0</v>
      </c>
      <c r="P56" s="218"/>
    </row>
    <row r="57" spans="1:16" ht="24" hidden="1" customHeight="1" x14ac:dyDescent="0.25">
      <c r="A57" s="56">
        <v>1119</v>
      </c>
      <c r="B57" s="97" t="s">
        <v>75</v>
      </c>
      <c r="C57" s="98">
        <f t="shared" si="4"/>
        <v>0</v>
      </c>
      <c r="D57" s="219"/>
      <c r="E57" s="367"/>
      <c r="F57" s="384">
        <f t="shared" si="43"/>
        <v>0</v>
      </c>
      <c r="G57" s="219"/>
      <c r="H57" s="103"/>
      <c r="I57" s="220">
        <f t="shared" si="44"/>
        <v>0</v>
      </c>
      <c r="J57" s="103"/>
      <c r="K57" s="104"/>
      <c r="L57" s="220">
        <f t="shared" si="45"/>
        <v>0</v>
      </c>
      <c r="M57" s="221"/>
      <c r="N57" s="104"/>
      <c r="O57" s="220">
        <f>M57+N57</f>
        <v>0</v>
      </c>
      <c r="P57" s="222"/>
    </row>
    <row r="58" spans="1:16" hidden="1" x14ac:dyDescent="0.25">
      <c r="A58" s="223">
        <v>1140</v>
      </c>
      <c r="B58" s="97" t="s">
        <v>76</v>
      </c>
      <c r="C58" s="98">
        <f t="shared" si="4"/>
        <v>0</v>
      </c>
      <c r="D58" s="224">
        <f>SUM(D59:D65)</f>
        <v>0</v>
      </c>
      <c r="E58" s="368">
        <f t="shared" ref="E58:F58" si="46">SUM(E59:E65)</f>
        <v>0</v>
      </c>
      <c r="F58" s="384">
        <f t="shared" si="46"/>
        <v>0</v>
      </c>
      <c r="G58" s="224">
        <f>SUM(G59:G65)</f>
        <v>0</v>
      </c>
      <c r="H58" s="226">
        <f t="shared" ref="H58:I58" si="47">SUM(H59:H65)</f>
        <v>0</v>
      </c>
      <c r="I58" s="220">
        <f t="shared" si="47"/>
        <v>0</v>
      </c>
      <c r="J58" s="226">
        <f>SUM(J59:J65)</f>
        <v>0</v>
      </c>
      <c r="K58" s="225">
        <f t="shared" ref="K58:L58" si="48">SUM(K59:K65)</f>
        <v>0</v>
      </c>
      <c r="L58" s="220">
        <f t="shared" si="48"/>
        <v>0</v>
      </c>
      <c r="M58" s="98">
        <f>SUM(M59:M65)</f>
        <v>0</v>
      </c>
      <c r="N58" s="225">
        <f t="shared" ref="N58:O58" si="49">SUM(N59:N65)</f>
        <v>0</v>
      </c>
      <c r="O58" s="220">
        <f t="shared" si="49"/>
        <v>0</v>
      </c>
      <c r="P58" s="222"/>
    </row>
    <row r="59" spans="1:16" hidden="1" x14ac:dyDescent="0.25">
      <c r="A59" s="56">
        <v>1141</v>
      </c>
      <c r="B59" s="97" t="s">
        <v>77</v>
      </c>
      <c r="C59" s="98">
        <f t="shared" si="4"/>
        <v>0</v>
      </c>
      <c r="D59" s="219"/>
      <c r="E59" s="367"/>
      <c r="F59" s="384">
        <f t="shared" ref="F59:F66" si="50">D59+E59</f>
        <v>0</v>
      </c>
      <c r="G59" s="219"/>
      <c r="H59" s="103"/>
      <c r="I59" s="220">
        <f t="shared" ref="I59:I66" si="51">G59+H59</f>
        <v>0</v>
      </c>
      <c r="J59" s="103"/>
      <c r="K59" s="104"/>
      <c r="L59" s="220">
        <f t="shared" ref="L59:L66" si="52">J59+K59</f>
        <v>0</v>
      </c>
      <c r="M59" s="221"/>
      <c r="N59" s="104"/>
      <c r="O59" s="220">
        <f t="shared" ref="O59:O66" si="53">M59+N59</f>
        <v>0</v>
      </c>
      <c r="P59" s="222"/>
    </row>
    <row r="60" spans="1:16" ht="24.75" hidden="1" customHeight="1" x14ac:dyDescent="0.25">
      <c r="A60" s="56">
        <v>1142</v>
      </c>
      <c r="B60" s="97" t="s">
        <v>78</v>
      </c>
      <c r="C60" s="98">
        <f t="shared" si="4"/>
        <v>0</v>
      </c>
      <c r="D60" s="219"/>
      <c r="E60" s="367"/>
      <c r="F60" s="384">
        <f t="shared" si="50"/>
        <v>0</v>
      </c>
      <c r="G60" s="219"/>
      <c r="H60" s="103"/>
      <c r="I60" s="220">
        <f t="shared" si="51"/>
        <v>0</v>
      </c>
      <c r="J60" s="103"/>
      <c r="K60" s="104"/>
      <c r="L60" s="220">
        <f>J60+K60</f>
        <v>0</v>
      </c>
      <c r="M60" s="221"/>
      <c r="N60" s="104"/>
      <c r="O60" s="220">
        <f t="shared" si="53"/>
        <v>0</v>
      </c>
      <c r="P60" s="222"/>
    </row>
    <row r="61" spans="1:16" ht="24" hidden="1" x14ac:dyDescent="0.25">
      <c r="A61" s="56">
        <v>1145</v>
      </c>
      <c r="B61" s="97" t="s">
        <v>79</v>
      </c>
      <c r="C61" s="98">
        <f t="shared" si="4"/>
        <v>0</v>
      </c>
      <c r="D61" s="219"/>
      <c r="E61" s="367"/>
      <c r="F61" s="384">
        <f t="shared" si="50"/>
        <v>0</v>
      </c>
      <c r="G61" s="219"/>
      <c r="H61" s="103"/>
      <c r="I61" s="220">
        <f t="shared" si="51"/>
        <v>0</v>
      </c>
      <c r="J61" s="103"/>
      <c r="K61" s="104"/>
      <c r="L61" s="220">
        <f t="shared" si="52"/>
        <v>0</v>
      </c>
      <c r="M61" s="221"/>
      <c r="N61" s="104"/>
      <c r="O61" s="220">
        <f>M61+N61</f>
        <v>0</v>
      </c>
      <c r="P61" s="222"/>
    </row>
    <row r="62" spans="1:16" ht="27.75" hidden="1" customHeight="1" x14ac:dyDescent="0.25">
      <c r="A62" s="56">
        <v>1146</v>
      </c>
      <c r="B62" s="97" t="s">
        <v>80</v>
      </c>
      <c r="C62" s="98">
        <f t="shared" si="4"/>
        <v>0</v>
      </c>
      <c r="D62" s="219"/>
      <c r="E62" s="367"/>
      <c r="F62" s="384">
        <f t="shared" si="50"/>
        <v>0</v>
      </c>
      <c r="G62" s="219"/>
      <c r="H62" s="103"/>
      <c r="I62" s="220">
        <f t="shared" si="51"/>
        <v>0</v>
      </c>
      <c r="J62" s="103"/>
      <c r="K62" s="104"/>
      <c r="L62" s="220">
        <f t="shared" si="52"/>
        <v>0</v>
      </c>
      <c r="M62" s="221"/>
      <c r="N62" s="104"/>
      <c r="O62" s="220">
        <f t="shared" si="53"/>
        <v>0</v>
      </c>
      <c r="P62" s="222"/>
    </row>
    <row r="63" spans="1:16" hidden="1" x14ac:dyDescent="0.25">
      <c r="A63" s="56">
        <v>1147</v>
      </c>
      <c r="B63" s="97" t="s">
        <v>81</v>
      </c>
      <c r="C63" s="98">
        <f t="shared" si="4"/>
        <v>0</v>
      </c>
      <c r="D63" s="219"/>
      <c r="E63" s="367"/>
      <c r="F63" s="384">
        <f t="shared" si="50"/>
        <v>0</v>
      </c>
      <c r="G63" s="219"/>
      <c r="H63" s="103"/>
      <c r="I63" s="220">
        <f t="shared" si="51"/>
        <v>0</v>
      </c>
      <c r="J63" s="103"/>
      <c r="K63" s="104"/>
      <c r="L63" s="220">
        <f t="shared" si="52"/>
        <v>0</v>
      </c>
      <c r="M63" s="221"/>
      <c r="N63" s="104"/>
      <c r="O63" s="220">
        <f t="shared" si="53"/>
        <v>0</v>
      </c>
      <c r="P63" s="222"/>
    </row>
    <row r="64" spans="1:16" hidden="1" x14ac:dyDescent="0.25">
      <c r="A64" s="56">
        <v>1148</v>
      </c>
      <c r="B64" s="97" t="s">
        <v>82</v>
      </c>
      <c r="C64" s="98">
        <f t="shared" si="4"/>
        <v>0</v>
      </c>
      <c r="D64" s="219"/>
      <c r="E64" s="367"/>
      <c r="F64" s="384">
        <f t="shared" si="50"/>
        <v>0</v>
      </c>
      <c r="G64" s="219"/>
      <c r="H64" s="103"/>
      <c r="I64" s="220">
        <f t="shared" si="51"/>
        <v>0</v>
      </c>
      <c r="J64" s="103"/>
      <c r="K64" s="104"/>
      <c r="L64" s="220">
        <f t="shared" si="52"/>
        <v>0</v>
      </c>
      <c r="M64" s="221"/>
      <c r="N64" s="104"/>
      <c r="O64" s="220">
        <f t="shared" si="53"/>
        <v>0</v>
      </c>
      <c r="P64" s="222"/>
    </row>
    <row r="65" spans="1:16" ht="24" hidden="1" customHeight="1" x14ac:dyDescent="0.25">
      <c r="A65" s="56">
        <v>1149</v>
      </c>
      <c r="B65" s="97" t="s">
        <v>83</v>
      </c>
      <c r="C65" s="98">
        <f>F65+I65+L65+O65</f>
        <v>0</v>
      </c>
      <c r="D65" s="219"/>
      <c r="E65" s="367"/>
      <c r="F65" s="384">
        <f t="shared" si="50"/>
        <v>0</v>
      </c>
      <c r="G65" s="219"/>
      <c r="H65" s="103"/>
      <c r="I65" s="220">
        <f t="shared" si="51"/>
        <v>0</v>
      </c>
      <c r="J65" s="103"/>
      <c r="K65" s="104"/>
      <c r="L65" s="220">
        <f t="shared" si="52"/>
        <v>0</v>
      </c>
      <c r="M65" s="221"/>
      <c r="N65" s="104"/>
      <c r="O65" s="220">
        <f t="shared" si="53"/>
        <v>0</v>
      </c>
      <c r="P65" s="222"/>
    </row>
    <row r="66" spans="1:16" ht="36" x14ac:dyDescent="0.25">
      <c r="A66" s="209">
        <v>1150</v>
      </c>
      <c r="B66" s="154" t="s">
        <v>84</v>
      </c>
      <c r="C66" s="160">
        <f>F66+I66+L66+O66</f>
        <v>709</v>
      </c>
      <c r="D66" s="227">
        <v>709</v>
      </c>
      <c r="E66" s="369"/>
      <c r="F66" s="403">
        <f t="shared" si="50"/>
        <v>709</v>
      </c>
      <c r="G66" s="227"/>
      <c r="H66" s="229"/>
      <c r="I66" s="213">
        <f t="shared" si="51"/>
        <v>0</v>
      </c>
      <c r="J66" s="229"/>
      <c r="K66" s="228"/>
      <c r="L66" s="213">
        <f t="shared" si="52"/>
        <v>0</v>
      </c>
      <c r="M66" s="230"/>
      <c r="N66" s="228"/>
      <c r="O66" s="213">
        <f t="shared" si="53"/>
        <v>0</v>
      </c>
      <c r="P66" s="214"/>
    </row>
    <row r="67" spans="1:16" ht="24" x14ac:dyDescent="0.25">
      <c r="A67" s="75">
        <v>1200</v>
      </c>
      <c r="B67" s="202" t="s">
        <v>85</v>
      </c>
      <c r="C67" s="76">
        <f t="shared" si="4"/>
        <v>171</v>
      </c>
      <c r="D67" s="203">
        <f>SUM(D68:D69)</f>
        <v>171</v>
      </c>
      <c r="E67" s="364">
        <f t="shared" ref="E67:F67" si="54">SUM(E68:E69)</f>
        <v>0</v>
      </c>
      <c r="F67" s="386">
        <f t="shared" si="54"/>
        <v>171</v>
      </c>
      <c r="G67" s="203">
        <f>SUM(G68:G69)</f>
        <v>0</v>
      </c>
      <c r="H67" s="84">
        <f t="shared" ref="H67:I67" si="55">SUM(H68:H69)</f>
        <v>0</v>
      </c>
      <c r="I67" s="204">
        <f t="shared" si="55"/>
        <v>0</v>
      </c>
      <c r="J67" s="84">
        <f>SUM(J68:J69)</f>
        <v>0</v>
      </c>
      <c r="K67" s="85">
        <f t="shared" ref="K67:L67" si="56">SUM(K68:K69)</f>
        <v>0</v>
      </c>
      <c r="L67" s="204">
        <f t="shared" si="56"/>
        <v>0</v>
      </c>
      <c r="M67" s="76">
        <f>SUM(M68:M69)</f>
        <v>0</v>
      </c>
      <c r="N67" s="85">
        <f t="shared" ref="N67:O67" si="57">SUM(N68:N69)</f>
        <v>0</v>
      </c>
      <c r="O67" s="204">
        <f t="shared" si="57"/>
        <v>0</v>
      </c>
      <c r="P67" s="231"/>
    </row>
    <row r="68" spans="1:16" ht="24" x14ac:dyDescent="0.25">
      <c r="A68" s="335">
        <v>1210</v>
      </c>
      <c r="B68" s="87" t="s">
        <v>86</v>
      </c>
      <c r="C68" s="88">
        <f t="shared" si="4"/>
        <v>171</v>
      </c>
      <c r="D68" s="215">
        <v>171</v>
      </c>
      <c r="E68" s="366"/>
      <c r="F68" s="404">
        <f>D68+E68</f>
        <v>171</v>
      </c>
      <c r="G68" s="215"/>
      <c r="H68" s="93"/>
      <c r="I68" s="216">
        <f>G68+H68</f>
        <v>0</v>
      </c>
      <c r="J68" s="93"/>
      <c r="K68" s="94"/>
      <c r="L68" s="216">
        <f>J68+K68</f>
        <v>0</v>
      </c>
      <c r="M68" s="217"/>
      <c r="N68" s="94"/>
      <c r="O68" s="216">
        <f>M68+N68</f>
        <v>0</v>
      </c>
      <c r="P68" s="218"/>
    </row>
    <row r="69" spans="1:16" ht="24" hidden="1" x14ac:dyDescent="0.25">
      <c r="A69" s="223">
        <v>1220</v>
      </c>
      <c r="B69" s="97" t="s">
        <v>87</v>
      </c>
      <c r="C69" s="98">
        <f t="shared" si="4"/>
        <v>0</v>
      </c>
      <c r="D69" s="224">
        <f>SUM(D70:D74)</f>
        <v>0</v>
      </c>
      <c r="E69" s="368">
        <f t="shared" ref="E69:F69" si="58">SUM(E70:E74)</f>
        <v>0</v>
      </c>
      <c r="F69" s="384">
        <f t="shared" si="58"/>
        <v>0</v>
      </c>
      <c r="G69" s="224">
        <f>SUM(G70:G74)</f>
        <v>0</v>
      </c>
      <c r="H69" s="226">
        <f t="shared" ref="H69:I69" si="59">SUM(H70:H74)</f>
        <v>0</v>
      </c>
      <c r="I69" s="220">
        <f t="shared" si="59"/>
        <v>0</v>
      </c>
      <c r="J69" s="226">
        <f>SUM(J70:J74)</f>
        <v>0</v>
      </c>
      <c r="K69" s="225">
        <f t="shared" ref="K69:L69" si="60">SUM(K70:K74)</f>
        <v>0</v>
      </c>
      <c r="L69" s="220">
        <f t="shared" si="60"/>
        <v>0</v>
      </c>
      <c r="M69" s="98">
        <f>SUM(M70:M74)</f>
        <v>0</v>
      </c>
      <c r="N69" s="225">
        <f t="shared" ref="N69:O69" si="61">SUM(N70:N74)</f>
        <v>0</v>
      </c>
      <c r="O69" s="220">
        <f t="shared" si="61"/>
        <v>0</v>
      </c>
      <c r="P69" s="222"/>
    </row>
    <row r="70" spans="1:16" ht="48" hidden="1" x14ac:dyDescent="0.25">
      <c r="A70" s="56">
        <v>1221</v>
      </c>
      <c r="B70" s="97" t="s">
        <v>88</v>
      </c>
      <c r="C70" s="98">
        <f t="shared" si="4"/>
        <v>0</v>
      </c>
      <c r="D70" s="219"/>
      <c r="E70" s="367"/>
      <c r="F70" s="384">
        <f t="shared" ref="F70:F74" si="62">D70+E70</f>
        <v>0</v>
      </c>
      <c r="G70" s="219"/>
      <c r="H70" s="103"/>
      <c r="I70" s="220">
        <f t="shared" ref="I70:I74" si="63">G70+H70</f>
        <v>0</v>
      </c>
      <c r="J70" s="103"/>
      <c r="K70" s="104"/>
      <c r="L70" s="220">
        <f t="shared" ref="L70:L74" si="64">J70+K70</f>
        <v>0</v>
      </c>
      <c r="M70" s="221"/>
      <c r="N70" s="104"/>
      <c r="O70" s="220">
        <f t="shared" ref="O70:O74" si="65">M70+N70</f>
        <v>0</v>
      </c>
      <c r="P70" s="222"/>
    </row>
    <row r="71" spans="1:16" hidden="1" x14ac:dyDescent="0.25">
      <c r="A71" s="56">
        <v>1223</v>
      </c>
      <c r="B71" s="97" t="s">
        <v>89</v>
      </c>
      <c r="C71" s="98">
        <f t="shared" si="4"/>
        <v>0</v>
      </c>
      <c r="D71" s="219"/>
      <c r="E71" s="367"/>
      <c r="F71" s="384">
        <f t="shared" si="62"/>
        <v>0</v>
      </c>
      <c r="G71" s="219"/>
      <c r="H71" s="103"/>
      <c r="I71" s="220">
        <f t="shared" si="63"/>
        <v>0</v>
      </c>
      <c r="J71" s="103"/>
      <c r="K71" s="104"/>
      <c r="L71" s="220">
        <f t="shared" si="64"/>
        <v>0</v>
      </c>
      <c r="M71" s="221"/>
      <c r="N71" s="104"/>
      <c r="O71" s="220">
        <f t="shared" si="65"/>
        <v>0</v>
      </c>
      <c r="P71" s="222"/>
    </row>
    <row r="72" spans="1:16" hidden="1" x14ac:dyDescent="0.25">
      <c r="A72" s="56">
        <v>1225</v>
      </c>
      <c r="B72" s="97" t="s">
        <v>90</v>
      </c>
      <c r="C72" s="98">
        <f t="shared" si="4"/>
        <v>0</v>
      </c>
      <c r="D72" s="219"/>
      <c r="E72" s="367"/>
      <c r="F72" s="384">
        <f t="shared" si="62"/>
        <v>0</v>
      </c>
      <c r="G72" s="219"/>
      <c r="H72" s="103"/>
      <c r="I72" s="220">
        <f t="shared" si="63"/>
        <v>0</v>
      </c>
      <c r="J72" s="103"/>
      <c r="K72" s="104"/>
      <c r="L72" s="220">
        <f t="shared" si="64"/>
        <v>0</v>
      </c>
      <c r="M72" s="221"/>
      <c r="N72" s="104"/>
      <c r="O72" s="220">
        <f t="shared" si="65"/>
        <v>0</v>
      </c>
      <c r="P72" s="222"/>
    </row>
    <row r="73" spans="1:16" ht="36" hidden="1" x14ac:dyDescent="0.25">
      <c r="A73" s="56">
        <v>1227</v>
      </c>
      <c r="B73" s="97" t="s">
        <v>91</v>
      </c>
      <c r="C73" s="98">
        <f t="shared" si="4"/>
        <v>0</v>
      </c>
      <c r="D73" s="219"/>
      <c r="E73" s="367"/>
      <c r="F73" s="384">
        <f t="shared" si="62"/>
        <v>0</v>
      </c>
      <c r="G73" s="219"/>
      <c r="H73" s="103"/>
      <c r="I73" s="220">
        <f t="shared" si="63"/>
        <v>0</v>
      </c>
      <c r="J73" s="103"/>
      <c r="K73" s="104"/>
      <c r="L73" s="220">
        <f t="shared" si="64"/>
        <v>0</v>
      </c>
      <c r="M73" s="221"/>
      <c r="N73" s="104"/>
      <c r="O73" s="220">
        <f t="shared" si="65"/>
        <v>0</v>
      </c>
      <c r="P73" s="222"/>
    </row>
    <row r="74" spans="1:16" ht="48" hidden="1" x14ac:dyDescent="0.25">
      <c r="A74" s="56">
        <v>1228</v>
      </c>
      <c r="B74" s="97" t="s">
        <v>92</v>
      </c>
      <c r="C74" s="98">
        <f t="shared" si="4"/>
        <v>0</v>
      </c>
      <c r="D74" s="219"/>
      <c r="E74" s="367"/>
      <c r="F74" s="384">
        <f t="shared" si="62"/>
        <v>0</v>
      </c>
      <c r="G74" s="219"/>
      <c r="H74" s="103"/>
      <c r="I74" s="220">
        <f t="shared" si="63"/>
        <v>0</v>
      </c>
      <c r="J74" s="103"/>
      <c r="K74" s="104"/>
      <c r="L74" s="220">
        <f t="shared" si="64"/>
        <v>0</v>
      </c>
      <c r="M74" s="221"/>
      <c r="N74" s="104"/>
      <c r="O74" s="220">
        <f t="shared" si="65"/>
        <v>0</v>
      </c>
      <c r="P74" s="222"/>
    </row>
    <row r="75" spans="1:16" ht="25.5" customHeight="1" x14ac:dyDescent="0.25">
      <c r="A75" s="195">
        <v>2000</v>
      </c>
      <c r="B75" s="195" t="s">
        <v>93</v>
      </c>
      <c r="C75" s="196">
        <f t="shared" si="4"/>
        <v>25725</v>
      </c>
      <c r="D75" s="197">
        <f>SUM(D76,D83,D130,D164,D165,D172)</f>
        <v>15795</v>
      </c>
      <c r="E75" s="363">
        <f t="shared" ref="E75:F75" si="66">SUM(E76,E83,E130,E164,E165,E172)</f>
        <v>9930</v>
      </c>
      <c r="F75" s="402">
        <f t="shared" si="66"/>
        <v>25725</v>
      </c>
      <c r="G75" s="197">
        <f>SUM(G76,G83,G130,G164,G165,G172)</f>
        <v>0</v>
      </c>
      <c r="H75" s="199">
        <f t="shared" ref="H75:I75" si="67">SUM(H76,H83,H130,H164,H165,H172)</f>
        <v>0</v>
      </c>
      <c r="I75" s="200">
        <f t="shared" si="67"/>
        <v>0</v>
      </c>
      <c r="J75" s="199">
        <f>SUM(J76,J83,J130,J164,J165,J172)</f>
        <v>0</v>
      </c>
      <c r="K75" s="198">
        <f t="shared" ref="K75:L75" si="68">SUM(K76,K83,K130,K164,K165,K172)</f>
        <v>0</v>
      </c>
      <c r="L75" s="200">
        <f t="shared" si="68"/>
        <v>0</v>
      </c>
      <c r="M75" s="196">
        <f>SUM(M76,M83,M130,M164,M165,M172)</f>
        <v>0</v>
      </c>
      <c r="N75" s="198">
        <f t="shared" ref="N75:O75" si="69">SUM(N76,N83,N130,N164,N165,N172)</f>
        <v>0</v>
      </c>
      <c r="O75" s="200">
        <f t="shared" si="69"/>
        <v>0</v>
      </c>
      <c r="P75" s="553" t="s">
        <v>564</v>
      </c>
    </row>
    <row r="76" spans="1:16" ht="24" x14ac:dyDescent="0.25">
      <c r="A76" s="75">
        <v>2100</v>
      </c>
      <c r="B76" s="202" t="s">
        <v>94</v>
      </c>
      <c r="C76" s="76">
        <f t="shared" si="4"/>
        <v>717</v>
      </c>
      <c r="D76" s="203">
        <f>SUM(D77,D80)</f>
        <v>717</v>
      </c>
      <c r="E76" s="364">
        <f t="shared" ref="E76:F76" si="70">SUM(E77,E80)</f>
        <v>0</v>
      </c>
      <c r="F76" s="386">
        <f t="shared" si="70"/>
        <v>717</v>
      </c>
      <c r="G76" s="203">
        <f>SUM(G77,G80)</f>
        <v>0</v>
      </c>
      <c r="H76" s="84">
        <f t="shared" ref="H76:I76" si="71">SUM(H77,H80)</f>
        <v>0</v>
      </c>
      <c r="I76" s="204">
        <f t="shared" si="71"/>
        <v>0</v>
      </c>
      <c r="J76" s="84">
        <f>SUM(J77,J80)</f>
        <v>0</v>
      </c>
      <c r="K76" s="85">
        <f t="shared" ref="K76:L76" si="72">SUM(K77,K80)</f>
        <v>0</v>
      </c>
      <c r="L76" s="204">
        <f t="shared" si="72"/>
        <v>0</v>
      </c>
      <c r="M76" s="76">
        <f>SUM(M77,M80)</f>
        <v>0</v>
      </c>
      <c r="N76" s="85">
        <f t="shared" ref="N76:O76" si="73">SUM(N77,N80)</f>
        <v>0</v>
      </c>
      <c r="O76" s="204">
        <f t="shared" si="73"/>
        <v>0</v>
      </c>
      <c r="P76" s="231"/>
    </row>
    <row r="77" spans="1:16" ht="24" x14ac:dyDescent="0.25">
      <c r="A77" s="335">
        <v>2110</v>
      </c>
      <c r="B77" s="87" t="s">
        <v>95</v>
      </c>
      <c r="C77" s="88">
        <f t="shared" si="4"/>
        <v>717</v>
      </c>
      <c r="D77" s="233">
        <f>SUM(D78:D79)</f>
        <v>717</v>
      </c>
      <c r="E77" s="370">
        <f t="shared" ref="E77:F77" si="74">SUM(E78:E79)</f>
        <v>0</v>
      </c>
      <c r="F77" s="404">
        <f t="shared" si="74"/>
        <v>717</v>
      </c>
      <c r="G77" s="233">
        <f>SUM(G78:G79)</f>
        <v>0</v>
      </c>
      <c r="H77" s="235">
        <f t="shared" ref="H77:I77" si="75">SUM(H78:H79)</f>
        <v>0</v>
      </c>
      <c r="I77" s="216">
        <f t="shared" si="75"/>
        <v>0</v>
      </c>
      <c r="J77" s="235">
        <f>SUM(J78:J79)</f>
        <v>0</v>
      </c>
      <c r="K77" s="234">
        <f t="shared" ref="K77:L77" si="76">SUM(K78:K79)</f>
        <v>0</v>
      </c>
      <c r="L77" s="216">
        <f t="shared" si="76"/>
        <v>0</v>
      </c>
      <c r="M77" s="88">
        <f>SUM(M78:M79)</f>
        <v>0</v>
      </c>
      <c r="N77" s="234">
        <f t="shared" ref="N77:O77" si="77">SUM(N78:N79)</f>
        <v>0</v>
      </c>
      <c r="O77" s="216">
        <f t="shared" si="77"/>
        <v>0</v>
      </c>
      <c r="P77" s="218"/>
    </row>
    <row r="78" spans="1:16" hidden="1" x14ac:dyDescent="0.25">
      <c r="A78" s="56">
        <v>2111</v>
      </c>
      <c r="B78" s="97" t="s">
        <v>96</v>
      </c>
      <c r="C78" s="98">
        <f t="shared" si="4"/>
        <v>0</v>
      </c>
      <c r="D78" s="219"/>
      <c r="E78" s="367"/>
      <c r="F78" s="384">
        <f t="shared" ref="F78:F79" si="78">D78+E78</f>
        <v>0</v>
      </c>
      <c r="G78" s="219"/>
      <c r="H78" s="103"/>
      <c r="I78" s="220">
        <f t="shared" ref="I78:I79" si="79">G78+H78</f>
        <v>0</v>
      </c>
      <c r="J78" s="103"/>
      <c r="K78" s="104"/>
      <c r="L78" s="220">
        <f t="shared" ref="L78:L79" si="80">J78+K78</f>
        <v>0</v>
      </c>
      <c r="M78" s="221"/>
      <c r="N78" s="104"/>
      <c r="O78" s="220">
        <f t="shared" ref="O78:O79" si="81">M78+N78</f>
        <v>0</v>
      </c>
      <c r="P78" s="222"/>
    </row>
    <row r="79" spans="1:16" ht="24" x14ac:dyDescent="0.25">
      <c r="A79" s="56">
        <v>2112</v>
      </c>
      <c r="B79" s="97" t="s">
        <v>97</v>
      </c>
      <c r="C79" s="98">
        <f t="shared" si="4"/>
        <v>717</v>
      </c>
      <c r="D79" s="219">
        <v>717</v>
      </c>
      <c r="E79" s="367"/>
      <c r="F79" s="384">
        <f t="shared" si="78"/>
        <v>717</v>
      </c>
      <c r="G79" s="219"/>
      <c r="H79" s="103"/>
      <c r="I79" s="220">
        <f t="shared" si="79"/>
        <v>0</v>
      </c>
      <c r="J79" s="103"/>
      <c r="K79" s="104"/>
      <c r="L79" s="220">
        <f t="shared" si="80"/>
        <v>0</v>
      </c>
      <c r="M79" s="221"/>
      <c r="N79" s="104"/>
      <c r="O79" s="220">
        <f t="shared" si="81"/>
        <v>0</v>
      </c>
      <c r="P79" s="222"/>
    </row>
    <row r="80" spans="1:16" ht="24" hidden="1" x14ac:dyDescent="0.25">
      <c r="A80" s="223">
        <v>2120</v>
      </c>
      <c r="B80" s="97" t="s">
        <v>98</v>
      </c>
      <c r="C80" s="98">
        <f t="shared" si="4"/>
        <v>0</v>
      </c>
      <c r="D80" s="224">
        <f>SUM(D81:D82)</f>
        <v>0</v>
      </c>
      <c r="E80" s="368">
        <f t="shared" ref="E80:F80" si="82">SUM(E81:E82)</f>
        <v>0</v>
      </c>
      <c r="F80" s="384">
        <f t="shared" si="82"/>
        <v>0</v>
      </c>
      <c r="G80" s="224">
        <f>SUM(G81:G82)</f>
        <v>0</v>
      </c>
      <c r="H80" s="226">
        <f t="shared" ref="H80:I80" si="83">SUM(H81:H82)</f>
        <v>0</v>
      </c>
      <c r="I80" s="220">
        <f t="shared" si="83"/>
        <v>0</v>
      </c>
      <c r="J80" s="226">
        <f>SUM(J81:J82)</f>
        <v>0</v>
      </c>
      <c r="K80" s="225">
        <f t="shared" ref="K80:L80" si="84">SUM(K81:K82)</f>
        <v>0</v>
      </c>
      <c r="L80" s="220">
        <f t="shared" si="84"/>
        <v>0</v>
      </c>
      <c r="M80" s="98">
        <f>SUM(M81:M82)</f>
        <v>0</v>
      </c>
      <c r="N80" s="225">
        <f t="shared" ref="N80:O80" si="85">SUM(N81:N82)</f>
        <v>0</v>
      </c>
      <c r="O80" s="220">
        <f t="shared" si="85"/>
        <v>0</v>
      </c>
      <c r="P80" s="222"/>
    </row>
    <row r="81" spans="1:16" hidden="1" x14ac:dyDescent="0.25">
      <c r="A81" s="56">
        <v>2121</v>
      </c>
      <c r="B81" s="97" t="s">
        <v>96</v>
      </c>
      <c r="C81" s="98">
        <f t="shared" si="4"/>
        <v>0</v>
      </c>
      <c r="D81" s="219"/>
      <c r="E81" s="367"/>
      <c r="F81" s="384">
        <f t="shared" ref="F81:F82" si="86">D81+E81</f>
        <v>0</v>
      </c>
      <c r="G81" s="219"/>
      <c r="H81" s="103"/>
      <c r="I81" s="220">
        <f t="shared" ref="I81:I82" si="87">G81+H81</f>
        <v>0</v>
      </c>
      <c r="J81" s="103"/>
      <c r="K81" s="104"/>
      <c r="L81" s="220">
        <f t="shared" ref="L81:L82" si="88">J81+K81</f>
        <v>0</v>
      </c>
      <c r="M81" s="221"/>
      <c r="N81" s="104"/>
      <c r="O81" s="220">
        <f t="shared" ref="O81:O82" si="89">M81+N81</f>
        <v>0</v>
      </c>
      <c r="P81" s="222"/>
    </row>
    <row r="82" spans="1:16" ht="24" hidden="1" x14ac:dyDescent="0.25">
      <c r="A82" s="56">
        <v>2122</v>
      </c>
      <c r="B82" s="97" t="s">
        <v>97</v>
      </c>
      <c r="C82" s="98">
        <f t="shared" si="4"/>
        <v>0</v>
      </c>
      <c r="D82" s="219"/>
      <c r="E82" s="367"/>
      <c r="F82" s="384">
        <f t="shared" si="86"/>
        <v>0</v>
      </c>
      <c r="G82" s="219"/>
      <c r="H82" s="103"/>
      <c r="I82" s="220">
        <f t="shared" si="87"/>
        <v>0</v>
      </c>
      <c r="J82" s="103"/>
      <c r="K82" s="104"/>
      <c r="L82" s="220">
        <f t="shared" si="88"/>
        <v>0</v>
      </c>
      <c r="M82" s="221"/>
      <c r="N82" s="104"/>
      <c r="O82" s="220">
        <f t="shared" si="89"/>
        <v>0</v>
      </c>
      <c r="P82" s="222"/>
    </row>
    <row r="83" spans="1:16" x14ac:dyDescent="0.25">
      <c r="A83" s="75">
        <v>2200</v>
      </c>
      <c r="B83" s="202" t="s">
        <v>99</v>
      </c>
      <c r="C83" s="76">
        <f t="shared" si="4"/>
        <v>20449</v>
      </c>
      <c r="D83" s="203">
        <f>SUM(D84,D89,D95,D103,D112,D116,D122,D128)</f>
        <v>13170</v>
      </c>
      <c r="E83" s="364">
        <f t="shared" ref="E83:F83" si="90">SUM(E84,E89,E95,E103,E112,E116,E122,E128)</f>
        <v>7279</v>
      </c>
      <c r="F83" s="386">
        <f t="shared" si="90"/>
        <v>20449</v>
      </c>
      <c r="G83" s="203">
        <f>SUM(G84,G89,G95,G103,G112,G116,G122,G128)</f>
        <v>0</v>
      </c>
      <c r="H83" s="84">
        <f t="shared" ref="H83:I83" si="91">SUM(H84,H89,H95,H103,H112,H116,H122,H128)</f>
        <v>0</v>
      </c>
      <c r="I83" s="204">
        <f t="shared" si="91"/>
        <v>0</v>
      </c>
      <c r="J83" s="84">
        <f>SUM(J84,J89,J95,J103,J112,J116,J122,J128)</f>
        <v>0</v>
      </c>
      <c r="K83" s="85">
        <f t="shared" ref="K83:L83" si="92">SUM(K84,K89,K95,K103,K112,K116,K122,K128)</f>
        <v>0</v>
      </c>
      <c r="L83" s="204">
        <f t="shared" si="92"/>
        <v>0</v>
      </c>
      <c r="M83" s="120">
        <f>SUM(M84,M89,M95,M103,M112,M116,M122,M128)</f>
        <v>0</v>
      </c>
      <c r="N83" s="236">
        <f t="shared" ref="N83:O83" si="93">SUM(N84,N89,N95,N103,N112,N116,N122,N128)</f>
        <v>0</v>
      </c>
      <c r="O83" s="237">
        <f t="shared" si="93"/>
        <v>0</v>
      </c>
      <c r="P83" s="238"/>
    </row>
    <row r="84" spans="1:16" ht="24" hidden="1" x14ac:dyDescent="0.25">
      <c r="A84" s="209">
        <v>2210</v>
      </c>
      <c r="B84" s="154" t="s">
        <v>100</v>
      </c>
      <c r="C84" s="160">
        <f t="shared" si="4"/>
        <v>0</v>
      </c>
      <c r="D84" s="210">
        <f>SUM(D85:D88)</f>
        <v>0</v>
      </c>
      <c r="E84" s="365">
        <f t="shared" ref="E84:F84" si="94">SUM(E85:E88)</f>
        <v>0</v>
      </c>
      <c r="F84" s="403">
        <f t="shared" si="94"/>
        <v>0</v>
      </c>
      <c r="G84" s="210">
        <f>SUM(G85:G88)</f>
        <v>0</v>
      </c>
      <c r="H84" s="212">
        <f t="shared" ref="H84:I84" si="95">SUM(H85:H88)</f>
        <v>0</v>
      </c>
      <c r="I84" s="213">
        <f t="shared" si="95"/>
        <v>0</v>
      </c>
      <c r="J84" s="212">
        <f>SUM(J85:J88)</f>
        <v>0</v>
      </c>
      <c r="K84" s="211">
        <f t="shared" ref="K84:L84" si="96">SUM(K85:K88)</f>
        <v>0</v>
      </c>
      <c r="L84" s="213">
        <f t="shared" si="96"/>
        <v>0</v>
      </c>
      <c r="M84" s="160">
        <f>SUM(M85:M88)</f>
        <v>0</v>
      </c>
      <c r="N84" s="211">
        <f t="shared" ref="N84:O84" si="97">SUM(N85:N88)</f>
        <v>0</v>
      </c>
      <c r="O84" s="213">
        <f t="shared" si="97"/>
        <v>0</v>
      </c>
      <c r="P84" s="214"/>
    </row>
    <row r="85" spans="1:16" ht="24" hidden="1" x14ac:dyDescent="0.25">
      <c r="A85" s="47">
        <v>2211</v>
      </c>
      <c r="B85" s="87" t="s">
        <v>101</v>
      </c>
      <c r="C85" s="88">
        <f t="shared" ref="C85:C148" si="98">F85+I85+L85+O85</f>
        <v>0</v>
      </c>
      <c r="D85" s="215"/>
      <c r="E85" s="366"/>
      <c r="F85" s="404">
        <f t="shared" ref="F85:F88" si="99">D85+E85</f>
        <v>0</v>
      </c>
      <c r="G85" s="215"/>
      <c r="H85" s="93"/>
      <c r="I85" s="216">
        <f t="shared" ref="I85:I88" si="100">G85+H85</f>
        <v>0</v>
      </c>
      <c r="J85" s="93"/>
      <c r="K85" s="94"/>
      <c r="L85" s="216">
        <f t="shared" ref="L85:L88" si="101">J85+K85</f>
        <v>0</v>
      </c>
      <c r="M85" s="217"/>
      <c r="N85" s="94"/>
      <c r="O85" s="216">
        <f t="shared" ref="O85:O88" si="102">M85+N85</f>
        <v>0</v>
      </c>
      <c r="P85" s="218"/>
    </row>
    <row r="86" spans="1:16" ht="36" hidden="1" x14ac:dyDescent="0.25">
      <c r="A86" s="56">
        <v>2212</v>
      </c>
      <c r="B86" s="97" t="s">
        <v>102</v>
      </c>
      <c r="C86" s="98">
        <f t="shared" si="98"/>
        <v>0</v>
      </c>
      <c r="D86" s="219"/>
      <c r="E86" s="367"/>
      <c r="F86" s="384">
        <f t="shared" si="99"/>
        <v>0</v>
      </c>
      <c r="G86" s="219"/>
      <c r="H86" s="103"/>
      <c r="I86" s="220">
        <f t="shared" si="100"/>
        <v>0</v>
      </c>
      <c r="J86" s="103"/>
      <c r="K86" s="104"/>
      <c r="L86" s="220">
        <f t="shared" si="101"/>
        <v>0</v>
      </c>
      <c r="M86" s="221"/>
      <c r="N86" s="104"/>
      <c r="O86" s="220">
        <f t="shared" si="102"/>
        <v>0</v>
      </c>
      <c r="P86" s="222"/>
    </row>
    <row r="87" spans="1:16" ht="24" hidden="1" x14ac:dyDescent="0.25">
      <c r="A87" s="56">
        <v>2214</v>
      </c>
      <c r="B87" s="97" t="s">
        <v>103</v>
      </c>
      <c r="C87" s="98">
        <f t="shared" si="98"/>
        <v>0</v>
      </c>
      <c r="D87" s="219"/>
      <c r="E87" s="367"/>
      <c r="F87" s="384">
        <f t="shared" si="99"/>
        <v>0</v>
      </c>
      <c r="G87" s="219"/>
      <c r="H87" s="103"/>
      <c r="I87" s="220">
        <f t="shared" si="100"/>
        <v>0</v>
      </c>
      <c r="J87" s="103"/>
      <c r="K87" s="104"/>
      <c r="L87" s="220">
        <f t="shared" si="101"/>
        <v>0</v>
      </c>
      <c r="M87" s="221"/>
      <c r="N87" s="104"/>
      <c r="O87" s="220">
        <f t="shared" si="102"/>
        <v>0</v>
      </c>
      <c r="P87" s="222"/>
    </row>
    <row r="88" spans="1:16" hidden="1" x14ac:dyDescent="0.25">
      <c r="A88" s="56">
        <v>2219</v>
      </c>
      <c r="B88" s="97" t="s">
        <v>104</v>
      </c>
      <c r="C88" s="98">
        <f t="shared" si="98"/>
        <v>0</v>
      </c>
      <c r="D88" s="219"/>
      <c r="E88" s="367"/>
      <c r="F88" s="384">
        <f t="shared" si="99"/>
        <v>0</v>
      </c>
      <c r="G88" s="219"/>
      <c r="H88" s="103"/>
      <c r="I88" s="220">
        <f t="shared" si="100"/>
        <v>0</v>
      </c>
      <c r="J88" s="103"/>
      <c r="K88" s="104"/>
      <c r="L88" s="220">
        <f t="shared" si="101"/>
        <v>0</v>
      </c>
      <c r="M88" s="221"/>
      <c r="N88" s="104"/>
      <c r="O88" s="220">
        <f t="shared" si="102"/>
        <v>0</v>
      </c>
      <c r="P88" s="222"/>
    </row>
    <row r="89" spans="1:16" ht="24" hidden="1" x14ac:dyDescent="0.25">
      <c r="A89" s="223">
        <v>2220</v>
      </c>
      <c r="B89" s="97" t="s">
        <v>105</v>
      </c>
      <c r="C89" s="98">
        <f t="shared" si="98"/>
        <v>0</v>
      </c>
      <c r="D89" s="224">
        <f>SUM(D90:D94)</f>
        <v>0</v>
      </c>
      <c r="E89" s="368">
        <f t="shared" ref="E89:F89" si="103">SUM(E90:E94)</f>
        <v>0</v>
      </c>
      <c r="F89" s="384">
        <f t="shared" si="103"/>
        <v>0</v>
      </c>
      <c r="G89" s="224">
        <f>SUM(G90:G94)</f>
        <v>0</v>
      </c>
      <c r="H89" s="226">
        <f t="shared" ref="H89:I89" si="104">SUM(H90:H94)</f>
        <v>0</v>
      </c>
      <c r="I89" s="220">
        <f t="shared" si="104"/>
        <v>0</v>
      </c>
      <c r="J89" s="226">
        <f>SUM(J90:J94)</f>
        <v>0</v>
      </c>
      <c r="K89" s="225">
        <f t="shared" ref="K89:L89" si="105">SUM(K90:K94)</f>
        <v>0</v>
      </c>
      <c r="L89" s="220">
        <f t="shared" si="105"/>
        <v>0</v>
      </c>
      <c r="M89" s="98">
        <f>SUM(M90:M94)</f>
        <v>0</v>
      </c>
      <c r="N89" s="225">
        <f t="shared" ref="N89:O89" si="106">SUM(N90:N94)</f>
        <v>0</v>
      </c>
      <c r="O89" s="220">
        <f t="shared" si="106"/>
        <v>0</v>
      </c>
      <c r="P89" s="222"/>
    </row>
    <row r="90" spans="1:16" ht="24" hidden="1" x14ac:dyDescent="0.25">
      <c r="A90" s="56">
        <v>2221</v>
      </c>
      <c r="B90" s="97" t="s">
        <v>106</v>
      </c>
      <c r="C90" s="98">
        <f t="shared" si="98"/>
        <v>0</v>
      </c>
      <c r="D90" s="219"/>
      <c r="E90" s="367"/>
      <c r="F90" s="384">
        <f t="shared" ref="F90:F94" si="107">D90+E90</f>
        <v>0</v>
      </c>
      <c r="G90" s="219"/>
      <c r="H90" s="103"/>
      <c r="I90" s="220">
        <f t="shared" ref="I90:I94" si="108">G90+H90</f>
        <v>0</v>
      </c>
      <c r="J90" s="103"/>
      <c r="K90" s="104"/>
      <c r="L90" s="220">
        <f t="shared" ref="L90:L94" si="109">J90+K90</f>
        <v>0</v>
      </c>
      <c r="M90" s="221"/>
      <c r="N90" s="104"/>
      <c r="O90" s="220">
        <f t="shared" ref="O90:O94" si="110">M90+N90</f>
        <v>0</v>
      </c>
      <c r="P90" s="222"/>
    </row>
    <row r="91" spans="1:16" hidden="1" x14ac:dyDescent="0.25">
      <c r="A91" s="56">
        <v>2222</v>
      </c>
      <c r="B91" s="97" t="s">
        <v>107</v>
      </c>
      <c r="C91" s="98">
        <f t="shared" si="98"/>
        <v>0</v>
      </c>
      <c r="D91" s="219"/>
      <c r="E91" s="367"/>
      <c r="F91" s="384">
        <f t="shared" si="107"/>
        <v>0</v>
      </c>
      <c r="G91" s="219"/>
      <c r="H91" s="103"/>
      <c r="I91" s="220">
        <f t="shared" si="108"/>
        <v>0</v>
      </c>
      <c r="J91" s="103"/>
      <c r="K91" s="104"/>
      <c r="L91" s="220">
        <f t="shared" si="109"/>
        <v>0</v>
      </c>
      <c r="M91" s="221"/>
      <c r="N91" s="104"/>
      <c r="O91" s="220">
        <f t="shared" si="110"/>
        <v>0</v>
      </c>
      <c r="P91" s="222"/>
    </row>
    <row r="92" spans="1:16" hidden="1" x14ac:dyDescent="0.25">
      <c r="A92" s="56">
        <v>2223</v>
      </c>
      <c r="B92" s="97" t="s">
        <v>108</v>
      </c>
      <c r="C92" s="98">
        <f t="shared" si="98"/>
        <v>0</v>
      </c>
      <c r="D92" s="219"/>
      <c r="E92" s="367"/>
      <c r="F92" s="384">
        <f t="shared" si="107"/>
        <v>0</v>
      </c>
      <c r="G92" s="219"/>
      <c r="H92" s="103"/>
      <c r="I92" s="220">
        <f t="shared" si="108"/>
        <v>0</v>
      </c>
      <c r="J92" s="103"/>
      <c r="K92" s="104"/>
      <c r="L92" s="220">
        <f t="shared" si="109"/>
        <v>0</v>
      </c>
      <c r="M92" s="221"/>
      <c r="N92" s="104"/>
      <c r="O92" s="220">
        <f t="shared" si="110"/>
        <v>0</v>
      </c>
      <c r="P92" s="222"/>
    </row>
    <row r="93" spans="1:16" ht="48" hidden="1" x14ac:dyDescent="0.25">
      <c r="A93" s="56">
        <v>2224</v>
      </c>
      <c r="B93" s="97" t="s">
        <v>109</v>
      </c>
      <c r="C93" s="98">
        <f t="shared" si="98"/>
        <v>0</v>
      </c>
      <c r="D93" s="219"/>
      <c r="E93" s="367"/>
      <c r="F93" s="384">
        <f t="shared" si="107"/>
        <v>0</v>
      </c>
      <c r="G93" s="219"/>
      <c r="H93" s="103"/>
      <c r="I93" s="220">
        <f t="shared" si="108"/>
        <v>0</v>
      </c>
      <c r="J93" s="103"/>
      <c r="K93" s="104"/>
      <c r="L93" s="220">
        <f t="shared" si="109"/>
        <v>0</v>
      </c>
      <c r="M93" s="221"/>
      <c r="N93" s="104"/>
      <c r="O93" s="220">
        <f t="shared" si="110"/>
        <v>0</v>
      </c>
      <c r="P93" s="222"/>
    </row>
    <row r="94" spans="1:16" ht="24" hidden="1" x14ac:dyDescent="0.25">
      <c r="A94" s="56">
        <v>2229</v>
      </c>
      <c r="B94" s="97" t="s">
        <v>110</v>
      </c>
      <c r="C94" s="98">
        <f t="shared" si="98"/>
        <v>0</v>
      </c>
      <c r="D94" s="219"/>
      <c r="E94" s="367"/>
      <c r="F94" s="384">
        <f t="shared" si="107"/>
        <v>0</v>
      </c>
      <c r="G94" s="219"/>
      <c r="H94" s="103"/>
      <c r="I94" s="220">
        <f t="shared" si="108"/>
        <v>0</v>
      </c>
      <c r="J94" s="103"/>
      <c r="K94" s="104"/>
      <c r="L94" s="220">
        <f t="shared" si="109"/>
        <v>0</v>
      </c>
      <c r="M94" s="221"/>
      <c r="N94" s="104"/>
      <c r="O94" s="220">
        <f t="shared" si="110"/>
        <v>0</v>
      </c>
      <c r="P94" s="222"/>
    </row>
    <row r="95" spans="1:16" ht="36" hidden="1" x14ac:dyDescent="0.25">
      <c r="A95" s="223">
        <v>2230</v>
      </c>
      <c r="B95" s="97" t="s">
        <v>111</v>
      </c>
      <c r="C95" s="98">
        <f t="shared" si="98"/>
        <v>0</v>
      </c>
      <c r="D95" s="224">
        <f>SUM(D96:D102)</f>
        <v>0</v>
      </c>
      <c r="E95" s="368">
        <f t="shared" ref="E95:F95" si="111">SUM(E96:E102)</f>
        <v>0</v>
      </c>
      <c r="F95" s="384">
        <f t="shared" si="111"/>
        <v>0</v>
      </c>
      <c r="G95" s="224">
        <f>SUM(G96:G102)</f>
        <v>0</v>
      </c>
      <c r="H95" s="226">
        <f t="shared" ref="H95:I95" si="112">SUM(H96:H102)</f>
        <v>0</v>
      </c>
      <c r="I95" s="220">
        <f t="shared" si="112"/>
        <v>0</v>
      </c>
      <c r="J95" s="226">
        <f>SUM(J96:J102)</f>
        <v>0</v>
      </c>
      <c r="K95" s="225">
        <f t="shared" ref="K95:L95" si="113">SUM(K96:K102)</f>
        <v>0</v>
      </c>
      <c r="L95" s="220">
        <f t="shared" si="113"/>
        <v>0</v>
      </c>
      <c r="M95" s="98">
        <f>SUM(M96:M102)</f>
        <v>0</v>
      </c>
      <c r="N95" s="225">
        <f t="shared" ref="N95:O95" si="114">SUM(N96:N102)</f>
        <v>0</v>
      </c>
      <c r="O95" s="220">
        <f t="shared" si="114"/>
        <v>0</v>
      </c>
      <c r="P95" s="222"/>
    </row>
    <row r="96" spans="1:16" ht="24" hidden="1" x14ac:dyDescent="0.25">
      <c r="A96" s="56">
        <v>2231</v>
      </c>
      <c r="B96" s="97" t="s">
        <v>112</v>
      </c>
      <c r="C96" s="98">
        <f t="shared" si="98"/>
        <v>0</v>
      </c>
      <c r="D96" s="219"/>
      <c r="E96" s="367"/>
      <c r="F96" s="384">
        <f t="shared" ref="F96:F102" si="115">D96+E96</f>
        <v>0</v>
      </c>
      <c r="G96" s="219"/>
      <c r="H96" s="103"/>
      <c r="I96" s="220">
        <f t="shared" ref="I96:I102" si="116">G96+H96</f>
        <v>0</v>
      </c>
      <c r="J96" s="103"/>
      <c r="K96" s="104"/>
      <c r="L96" s="220">
        <f t="shared" ref="L96:L102" si="117">J96+K96</f>
        <v>0</v>
      </c>
      <c r="M96" s="221"/>
      <c r="N96" s="104"/>
      <c r="O96" s="220">
        <f t="shared" ref="O96:O102" si="118">M96+N96</f>
        <v>0</v>
      </c>
      <c r="P96" s="222"/>
    </row>
    <row r="97" spans="1:16" ht="24.75" hidden="1" customHeight="1" x14ac:dyDescent="0.25">
      <c r="A97" s="56">
        <v>2232</v>
      </c>
      <c r="B97" s="97" t="s">
        <v>113</v>
      </c>
      <c r="C97" s="98">
        <f t="shared" si="98"/>
        <v>0</v>
      </c>
      <c r="D97" s="219"/>
      <c r="E97" s="367"/>
      <c r="F97" s="384">
        <f t="shared" si="115"/>
        <v>0</v>
      </c>
      <c r="G97" s="219"/>
      <c r="H97" s="103"/>
      <c r="I97" s="220">
        <f t="shared" si="116"/>
        <v>0</v>
      </c>
      <c r="J97" s="103"/>
      <c r="K97" s="104"/>
      <c r="L97" s="220">
        <f t="shared" si="117"/>
        <v>0</v>
      </c>
      <c r="M97" s="221"/>
      <c r="N97" s="104"/>
      <c r="O97" s="220">
        <f t="shared" si="118"/>
        <v>0</v>
      </c>
      <c r="P97" s="222"/>
    </row>
    <row r="98" spans="1:16" ht="24" hidden="1" x14ac:dyDescent="0.25">
      <c r="A98" s="47">
        <v>2233</v>
      </c>
      <c r="B98" s="87" t="s">
        <v>114</v>
      </c>
      <c r="C98" s="88">
        <f t="shared" si="98"/>
        <v>0</v>
      </c>
      <c r="D98" s="215"/>
      <c r="E98" s="366"/>
      <c r="F98" s="404">
        <f t="shared" si="115"/>
        <v>0</v>
      </c>
      <c r="G98" s="215"/>
      <c r="H98" s="93"/>
      <c r="I98" s="216">
        <f t="shared" si="116"/>
        <v>0</v>
      </c>
      <c r="J98" s="93"/>
      <c r="K98" s="94"/>
      <c r="L98" s="216">
        <f t="shared" si="117"/>
        <v>0</v>
      </c>
      <c r="M98" s="217"/>
      <c r="N98" s="94"/>
      <c r="O98" s="216">
        <f t="shared" si="118"/>
        <v>0</v>
      </c>
      <c r="P98" s="218"/>
    </row>
    <row r="99" spans="1:16" ht="36" hidden="1" x14ac:dyDescent="0.25">
      <c r="A99" s="56">
        <v>2234</v>
      </c>
      <c r="B99" s="97" t="s">
        <v>115</v>
      </c>
      <c r="C99" s="98">
        <f t="shared" si="98"/>
        <v>0</v>
      </c>
      <c r="D99" s="219"/>
      <c r="E99" s="367"/>
      <c r="F99" s="384">
        <f t="shared" si="115"/>
        <v>0</v>
      </c>
      <c r="G99" s="219"/>
      <c r="H99" s="103"/>
      <c r="I99" s="220">
        <f t="shared" si="116"/>
        <v>0</v>
      </c>
      <c r="J99" s="103"/>
      <c r="K99" s="104"/>
      <c r="L99" s="220">
        <f t="shared" si="117"/>
        <v>0</v>
      </c>
      <c r="M99" s="221"/>
      <c r="N99" s="104"/>
      <c r="O99" s="220">
        <f t="shared" si="118"/>
        <v>0</v>
      </c>
      <c r="P99" s="222"/>
    </row>
    <row r="100" spans="1:16" ht="24" hidden="1" x14ac:dyDescent="0.25">
      <c r="A100" s="56">
        <v>2235</v>
      </c>
      <c r="B100" s="97" t="s">
        <v>116</v>
      </c>
      <c r="C100" s="98">
        <f t="shared" si="98"/>
        <v>0</v>
      </c>
      <c r="D100" s="219"/>
      <c r="E100" s="367"/>
      <c r="F100" s="384">
        <f t="shared" si="115"/>
        <v>0</v>
      </c>
      <c r="G100" s="219"/>
      <c r="H100" s="103"/>
      <c r="I100" s="220">
        <f t="shared" si="116"/>
        <v>0</v>
      </c>
      <c r="J100" s="103"/>
      <c r="K100" s="104"/>
      <c r="L100" s="220">
        <f t="shared" si="117"/>
        <v>0</v>
      </c>
      <c r="M100" s="221"/>
      <c r="N100" s="104"/>
      <c r="O100" s="220">
        <f t="shared" si="118"/>
        <v>0</v>
      </c>
      <c r="P100" s="222"/>
    </row>
    <row r="101" spans="1:16" hidden="1" x14ac:dyDescent="0.25">
      <c r="A101" s="56">
        <v>2236</v>
      </c>
      <c r="B101" s="97" t="s">
        <v>117</v>
      </c>
      <c r="C101" s="98">
        <f t="shared" si="98"/>
        <v>0</v>
      </c>
      <c r="D101" s="219"/>
      <c r="E101" s="367"/>
      <c r="F101" s="384">
        <f t="shared" si="115"/>
        <v>0</v>
      </c>
      <c r="G101" s="219"/>
      <c r="H101" s="103"/>
      <c r="I101" s="220">
        <f t="shared" si="116"/>
        <v>0</v>
      </c>
      <c r="J101" s="103"/>
      <c r="K101" s="104"/>
      <c r="L101" s="220">
        <f t="shared" si="117"/>
        <v>0</v>
      </c>
      <c r="M101" s="221"/>
      <c r="N101" s="104"/>
      <c r="O101" s="220">
        <f t="shared" si="118"/>
        <v>0</v>
      </c>
      <c r="P101" s="222"/>
    </row>
    <row r="102" spans="1:16" ht="24" hidden="1" x14ac:dyDescent="0.25">
      <c r="A102" s="56">
        <v>2239</v>
      </c>
      <c r="B102" s="97" t="s">
        <v>118</v>
      </c>
      <c r="C102" s="98">
        <f t="shared" si="98"/>
        <v>0</v>
      </c>
      <c r="D102" s="219"/>
      <c r="E102" s="367"/>
      <c r="F102" s="384">
        <f t="shared" si="115"/>
        <v>0</v>
      </c>
      <c r="G102" s="219"/>
      <c r="H102" s="103"/>
      <c r="I102" s="220">
        <f t="shared" si="116"/>
        <v>0</v>
      </c>
      <c r="J102" s="103"/>
      <c r="K102" s="104"/>
      <c r="L102" s="220">
        <f t="shared" si="117"/>
        <v>0</v>
      </c>
      <c r="M102" s="221"/>
      <c r="N102" s="104"/>
      <c r="O102" s="220">
        <f t="shared" si="118"/>
        <v>0</v>
      </c>
      <c r="P102" s="222"/>
    </row>
    <row r="103" spans="1:16" ht="36" hidden="1" x14ac:dyDescent="0.25">
      <c r="A103" s="223">
        <v>2240</v>
      </c>
      <c r="B103" s="97" t="s">
        <v>119</v>
      </c>
      <c r="C103" s="98">
        <f t="shared" si="98"/>
        <v>0</v>
      </c>
      <c r="D103" s="224">
        <f>SUM(D104:D111)</f>
        <v>0</v>
      </c>
      <c r="E103" s="368">
        <f t="shared" ref="E103:F103" si="119">SUM(E104:E111)</f>
        <v>0</v>
      </c>
      <c r="F103" s="384">
        <f t="shared" si="119"/>
        <v>0</v>
      </c>
      <c r="G103" s="224">
        <f>SUM(G104:G111)</f>
        <v>0</v>
      </c>
      <c r="H103" s="226">
        <f t="shared" ref="H103:I103" si="120">SUM(H104:H111)</f>
        <v>0</v>
      </c>
      <c r="I103" s="220">
        <f t="shared" si="120"/>
        <v>0</v>
      </c>
      <c r="J103" s="226">
        <f>SUM(J104:J111)</f>
        <v>0</v>
      </c>
      <c r="K103" s="225">
        <f t="shared" ref="K103:L103" si="121">SUM(K104:K111)</f>
        <v>0</v>
      </c>
      <c r="L103" s="220">
        <f t="shared" si="121"/>
        <v>0</v>
      </c>
      <c r="M103" s="98">
        <f>SUM(M104:M111)</f>
        <v>0</v>
      </c>
      <c r="N103" s="225">
        <f t="shared" ref="N103:O103" si="122">SUM(N104:N111)</f>
        <v>0</v>
      </c>
      <c r="O103" s="220">
        <f t="shared" si="122"/>
        <v>0</v>
      </c>
      <c r="P103" s="222"/>
    </row>
    <row r="104" spans="1:16" hidden="1" x14ac:dyDescent="0.25">
      <c r="A104" s="56">
        <v>2241</v>
      </c>
      <c r="B104" s="97" t="s">
        <v>120</v>
      </c>
      <c r="C104" s="98">
        <f t="shared" si="98"/>
        <v>0</v>
      </c>
      <c r="D104" s="219"/>
      <c r="E104" s="367"/>
      <c r="F104" s="384">
        <f t="shared" ref="F104:F111" si="123">D104+E104</f>
        <v>0</v>
      </c>
      <c r="G104" s="219"/>
      <c r="H104" s="103"/>
      <c r="I104" s="220">
        <f t="shared" ref="I104:I111" si="124">G104+H104</f>
        <v>0</v>
      </c>
      <c r="J104" s="103"/>
      <c r="K104" s="104"/>
      <c r="L104" s="220">
        <f t="shared" ref="L104:L111" si="125">J104+K104</f>
        <v>0</v>
      </c>
      <c r="M104" s="221"/>
      <c r="N104" s="104"/>
      <c r="O104" s="220">
        <f t="shared" ref="O104:O111" si="126">M104+N104</f>
        <v>0</v>
      </c>
      <c r="P104" s="222"/>
    </row>
    <row r="105" spans="1:16" ht="24" hidden="1" x14ac:dyDescent="0.25">
      <c r="A105" s="56">
        <v>2242</v>
      </c>
      <c r="B105" s="97" t="s">
        <v>121</v>
      </c>
      <c r="C105" s="98">
        <f t="shared" si="98"/>
        <v>0</v>
      </c>
      <c r="D105" s="219"/>
      <c r="E105" s="367"/>
      <c r="F105" s="384">
        <f t="shared" si="123"/>
        <v>0</v>
      </c>
      <c r="G105" s="219"/>
      <c r="H105" s="103"/>
      <c r="I105" s="220">
        <f t="shared" si="124"/>
        <v>0</v>
      </c>
      <c r="J105" s="103"/>
      <c r="K105" s="104"/>
      <c r="L105" s="220">
        <f t="shared" si="125"/>
        <v>0</v>
      </c>
      <c r="M105" s="221"/>
      <c r="N105" s="104"/>
      <c r="O105" s="220">
        <f t="shared" si="126"/>
        <v>0</v>
      </c>
      <c r="P105" s="222"/>
    </row>
    <row r="106" spans="1:16" ht="24" hidden="1" x14ac:dyDescent="0.25">
      <c r="A106" s="56">
        <v>2243</v>
      </c>
      <c r="B106" s="97" t="s">
        <v>122</v>
      </c>
      <c r="C106" s="98">
        <f t="shared" si="98"/>
        <v>0</v>
      </c>
      <c r="D106" s="219"/>
      <c r="E106" s="367"/>
      <c r="F106" s="384">
        <f t="shared" si="123"/>
        <v>0</v>
      </c>
      <c r="G106" s="219"/>
      <c r="H106" s="103"/>
      <c r="I106" s="220">
        <f t="shared" si="124"/>
        <v>0</v>
      </c>
      <c r="J106" s="103"/>
      <c r="K106" s="104"/>
      <c r="L106" s="220">
        <f t="shared" si="125"/>
        <v>0</v>
      </c>
      <c r="M106" s="221"/>
      <c r="N106" s="104"/>
      <c r="O106" s="220">
        <f t="shared" si="126"/>
        <v>0</v>
      </c>
      <c r="P106" s="222"/>
    </row>
    <row r="107" spans="1:16" hidden="1" x14ac:dyDescent="0.25">
      <c r="A107" s="56">
        <v>2244</v>
      </c>
      <c r="B107" s="97" t="s">
        <v>123</v>
      </c>
      <c r="C107" s="98">
        <f t="shared" si="98"/>
        <v>0</v>
      </c>
      <c r="D107" s="219"/>
      <c r="E107" s="367"/>
      <c r="F107" s="384">
        <f t="shared" si="123"/>
        <v>0</v>
      </c>
      <c r="G107" s="219"/>
      <c r="H107" s="103"/>
      <c r="I107" s="220">
        <f t="shared" si="124"/>
        <v>0</v>
      </c>
      <c r="J107" s="103"/>
      <c r="K107" s="104"/>
      <c r="L107" s="220">
        <f t="shared" si="125"/>
        <v>0</v>
      </c>
      <c r="M107" s="221"/>
      <c r="N107" s="104"/>
      <c r="O107" s="220">
        <f t="shared" si="126"/>
        <v>0</v>
      </c>
      <c r="P107" s="222"/>
    </row>
    <row r="108" spans="1:16" ht="24" hidden="1" x14ac:dyDescent="0.25">
      <c r="A108" s="56">
        <v>2246</v>
      </c>
      <c r="B108" s="97" t="s">
        <v>124</v>
      </c>
      <c r="C108" s="98">
        <f t="shared" si="98"/>
        <v>0</v>
      </c>
      <c r="D108" s="219"/>
      <c r="E108" s="367"/>
      <c r="F108" s="384">
        <f t="shared" si="123"/>
        <v>0</v>
      </c>
      <c r="G108" s="219"/>
      <c r="H108" s="103"/>
      <c r="I108" s="220">
        <f t="shared" si="124"/>
        <v>0</v>
      </c>
      <c r="J108" s="103"/>
      <c r="K108" s="104"/>
      <c r="L108" s="220">
        <f t="shared" si="125"/>
        <v>0</v>
      </c>
      <c r="M108" s="221"/>
      <c r="N108" s="104"/>
      <c r="O108" s="220">
        <f t="shared" si="126"/>
        <v>0</v>
      </c>
      <c r="P108" s="222"/>
    </row>
    <row r="109" spans="1:16" hidden="1" x14ac:dyDescent="0.25">
      <c r="A109" s="56">
        <v>2247</v>
      </c>
      <c r="B109" s="97" t="s">
        <v>125</v>
      </c>
      <c r="C109" s="98">
        <f t="shared" si="98"/>
        <v>0</v>
      </c>
      <c r="D109" s="219"/>
      <c r="E109" s="367"/>
      <c r="F109" s="384">
        <f t="shared" si="123"/>
        <v>0</v>
      </c>
      <c r="G109" s="219"/>
      <c r="H109" s="103"/>
      <c r="I109" s="220">
        <f t="shared" si="124"/>
        <v>0</v>
      </c>
      <c r="J109" s="103"/>
      <c r="K109" s="104"/>
      <c r="L109" s="220">
        <f t="shared" si="125"/>
        <v>0</v>
      </c>
      <c r="M109" s="221"/>
      <c r="N109" s="104"/>
      <c r="O109" s="220">
        <f t="shared" si="126"/>
        <v>0</v>
      </c>
      <c r="P109" s="222"/>
    </row>
    <row r="110" spans="1:16" ht="24" hidden="1" x14ac:dyDescent="0.25">
      <c r="A110" s="56">
        <v>2248</v>
      </c>
      <c r="B110" s="97" t="s">
        <v>126</v>
      </c>
      <c r="C110" s="98">
        <f t="shared" si="98"/>
        <v>0</v>
      </c>
      <c r="D110" s="219"/>
      <c r="E110" s="367"/>
      <c r="F110" s="384">
        <f t="shared" si="123"/>
        <v>0</v>
      </c>
      <c r="G110" s="219"/>
      <c r="H110" s="103"/>
      <c r="I110" s="220">
        <f t="shared" si="124"/>
        <v>0</v>
      </c>
      <c r="J110" s="103"/>
      <c r="K110" s="104"/>
      <c r="L110" s="220">
        <f t="shared" si="125"/>
        <v>0</v>
      </c>
      <c r="M110" s="221"/>
      <c r="N110" s="104"/>
      <c r="O110" s="220">
        <f t="shared" si="126"/>
        <v>0</v>
      </c>
      <c r="P110" s="222"/>
    </row>
    <row r="111" spans="1:16" ht="24" hidden="1" x14ac:dyDescent="0.25">
      <c r="A111" s="56">
        <v>2249</v>
      </c>
      <c r="B111" s="97" t="s">
        <v>127</v>
      </c>
      <c r="C111" s="98">
        <f t="shared" si="98"/>
        <v>0</v>
      </c>
      <c r="D111" s="219"/>
      <c r="E111" s="367"/>
      <c r="F111" s="384">
        <f t="shared" si="123"/>
        <v>0</v>
      </c>
      <c r="G111" s="219"/>
      <c r="H111" s="103"/>
      <c r="I111" s="220">
        <f t="shared" si="124"/>
        <v>0</v>
      </c>
      <c r="J111" s="103"/>
      <c r="K111" s="104"/>
      <c r="L111" s="220">
        <f t="shared" si="125"/>
        <v>0</v>
      </c>
      <c r="M111" s="221"/>
      <c r="N111" s="104"/>
      <c r="O111" s="220">
        <f t="shared" si="126"/>
        <v>0</v>
      </c>
      <c r="P111" s="222"/>
    </row>
    <row r="112" spans="1:16" hidden="1" x14ac:dyDescent="0.25">
      <c r="A112" s="223">
        <v>2250</v>
      </c>
      <c r="B112" s="97" t="s">
        <v>128</v>
      </c>
      <c r="C112" s="98">
        <f t="shared" si="98"/>
        <v>0</v>
      </c>
      <c r="D112" s="224">
        <f>SUM(D113:D115)</f>
        <v>0</v>
      </c>
      <c r="E112" s="368">
        <f t="shared" ref="E112:F112" si="127">SUM(E113:E115)</f>
        <v>0</v>
      </c>
      <c r="F112" s="384">
        <f t="shared" si="127"/>
        <v>0</v>
      </c>
      <c r="G112" s="224">
        <f>SUM(G113:G115)</f>
        <v>0</v>
      </c>
      <c r="H112" s="226">
        <f t="shared" ref="H112:I112" si="128">SUM(H113:H115)</f>
        <v>0</v>
      </c>
      <c r="I112" s="220">
        <f t="shared" si="128"/>
        <v>0</v>
      </c>
      <c r="J112" s="226">
        <f>SUM(J113:J115)</f>
        <v>0</v>
      </c>
      <c r="K112" s="225">
        <f t="shared" ref="K112:L112" si="129">SUM(K113:K115)</f>
        <v>0</v>
      </c>
      <c r="L112" s="220">
        <f t="shared" si="129"/>
        <v>0</v>
      </c>
      <c r="M112" s="98">
        <f>SUM(M113:M115)</f>
        <v>0</v>
      </c>
      <c r="N112" s="225">
        <f t="shared" ref="N112:O112" si="130">SUM(N113:N115)</f>
        <v>0</v>
      </c>
      <c r="O112" s="220">
        <f t="shared" si="130"/>
        <v>0</v>
      </c>
      <c r="P112" s="222"/>
    </row>
    <row r="113" spans="1:16" hidden="1" x14ac:dyDescent="0.25">
      <c r="A113" s="56">
        <v>2251</v>
      </c>
      <c r="B113" s="97" t="s">
        <v>129</v>
      </c>
      <c r="C113" s="98">
        <f t="shared" si="98"/>
        <v>0</v>
      </c>
      <c r="D113" s="219"/>
      <c r="E113" s="367"/>
      <c r="F113" s="384">
        <f t="shared" ref="F113:F115" si="131">D113+E113</f>
        <v>0</v>
      </c>
      <c r="G113" s="219"/>
      <c r="H113" s="103"/>
      <c r="I113" s="220">
        <f t="shared" ref="I113:I115" si="132">G113+H113</f>
        <v>0</v>
      </c>
      <c r="J113" s="103"/>
      <c r="K113" s="104"/>
      <c r="L113" s="220">
        <f t="shared" ref="L113:L115" si="133">J113+K113</f>
        <v>0</v>
      </c>
      <c r="M113" s="221"/>
      <c r="N113" s="104"/>
      <c r="O113" s="220">
        <f t="shared" ref="O113:O115" si="134">M113+N113</f>
        <v>0</v>
      </c>
      <c r="P113" s="222"/>
    </row>
    <row r="114" spans="1:16" ht="24" hidden="1" x14ac:dyDescent="0.25">
      <c r="A114" s="56">
        <v>2252</v>
      </c>
      <c r="B114" s="97" t="s">
        <v>130</v>
      </c>
      <c r="C114" s="98">
        <f t="shared" si="98"/>
        <v>0</v>
      </c>
      <c r="D114" s="219"/>
      <c r="E114" s="367"/>
      <c r="F114" s="384">
        <f t="shared" si="131"/>
        <v>0</v>
      </c>
      <c r="G114" s="219"/>
      <c r="H114" s="103"/>
      <c r="I114" s="220">
        <f t="shared" si="132"/>
        <v>0</v>
      </c>
      <c r="J114" s="103"/>
      <c r="K114" s="104"/>
      <c r="L114" s="220">
        <f t="shared" si="133"/>
        <v>0</v>
      </c>
      <c r="M114" s="221"/>
      <c r="N114" s="104"/>
      <c r="O114" s="220">
        <f t="shared" si="134"/>
        <v>0</v>
      </c>
      <c r="P114" s="222"/>
    </row>
    <row r="115" spans="1:16" ht="24" hidden="1" x14ac:dyDescent="0.25">
      <c r="A115" s="56">
        <v>2259</v>
      </c>
      <c r="B115" s="97" t="s">
        <v>131</v>
      </c>
      <c r="C115" s="98">
        <f t="shared" si="98"/>
        <v>0</v>
      </c>
      <c r="D115" s="219"/>
      <c r="E115" s="367"/>
      <c r="F115" s="384">
        <f t="shared" si="131"/>
        <v>0</v>
      </c>
      <c r="G115" s="219"/>
      <c r="H115" s="103"/>
      <c r="I115" s="220">
        <f t="shared" si="132"/>
        <v>0</v>
      </c>
      <c r="J115" s="103"/>
      <c r="K115" s="104"/>
      <c r="L115" s="220">
        <f t="shared" si="133"/>
        <v>0</v>
      </c>
      <c r="M115" s="221"/>
      <c r="N115" s="104"/>
      <c r="O115" s="220">
        <f t="shared" si="134"/>
        <v>0</v>
      </c>
      <c r="P115" s="222"/>
    </row>
    <row r="116" spans="1:16" hidden="1" x14ac:dyDescent="0.25">
      <c r="A116" s="223">
        <v>2260</v>
      </c>
      <c r="B116" s="97" t="s">
        <v>132</v>
      </c>
      <c r="C116" s="98">
        <f t="shared" si="98"/>
        <v>0</v>
      </c>
      <c r="D116" s="224">
        <f>SUM(D117:D121)</f>
        <v>0</v>
      </c>
      <c r="E116" s="368">
        <f t="shared" ref="E116:F116" si="135">SUM(E117:E121)</f>
        <v>0</v>
      </c>
      <c r="F116" s="384">
        <f t="shared" si="135"/>
        <v>0</v>
      </c>
      <c r="G116" s="224">
        <f>SUM(G117:G121)</f>
        <v>0</v>
      </c>
      <c r="H116" s="226">
        <f t="shared" ref="H116:I116" si="136">SUM(H117:H121)</f>
        <v>0</v>
      </c>
      <c r="I116" s="220">
        <f t="shared" si="136"/>
        <v>0</v>
      </c>
      <c r="J116" s="226">
        <f>SUM(J117:J121)</f>
        <v>0</v>
      </c>
      <c r="K116" s="225">
        <f t="shared" ref="K116:L116" si="137">SUM(K117:K121)</f>
        <v>0</v>
      </c>
      <c r="L116" s="220">
        <f t="shared" si="137"/>
        <v>0</v>
      </c>
      <c r="M116" s="98">
        <f>SUM(M117:M121)</f>
        <v>0</v>
      </c>
      <c r="N116" s="225">
        <f t="shared" ref="N116:O116" si="138">SUM(N117:N121)</f>
        <v>0</v>
      </c>
      <c r="O116" s="220">
        <f t="shared" si="138"/>
        <v>0</v>
      </c>
      <c r="P116" s="222"/>
    </row>
    <row r="117" spans="1:16" hidden="1" x14ac:dyDescent="0.25">
      <c r="A117" s="56">
        <v>2261</v>
      </c>
      <c r="B117" s="97" t="s">
        <v>133</v>
      </c>
      <c r="C117" s="98">
        <f t="shared" si="98"/>
        <v>0</v>
      </c>
      <c r="D117" s="219"/>
      <c r="E117" s="367"/>
      <c r="F117" s="384">
        <f t="shared" ref="F117:F121" si="139">D117+E117</f>
        <v>0</v>
      </c>
      <c r="G117" s="219"/>
      <c r="H117" s="103"/>
      <c r="I117" s="220">
        <f t="shared" ref="I117:I121" si="140">G117+H117</f>
        <v>0</v>
      </c>
      <c r="J117" s="103"/>
      <c r="K117" s="104"/>
      <c r="L117" s="220">
        <f t="shared" ref="L117:L121" si="141">J117+K117</f>
        <v>0</v>
      </c>
      <c r="M117" s="221"/>
      <c r="N117" s="104"/>
      <c r="O117" s="220">
        <f t="shared" ref="O117:O121" si="142">M117+N117</f>
        <v>0</v>
      </c>
      <c r="P117" s="222"/>
    </row>
    <row r="118" spans="1:16" hidden="1" x14ac:dyDescent="0.25">
      <c r="A118" s="56">
        <v>2262</v>
      </c>
      <c r="B118" s="97" t="s">
        <v>134</v>
      </c>
      <c r="C118" s="98">
        <f t="shared" si="98"/>
        <v>0</v>
      </c>
      <c r="D118" s="219"/>
      <c r="E118" s="367"/>
      <c r="F118" s="384">
        <f t="shared" si="139"/>
        <v>0</v>
      </c>
      <c r="G118" s="219"/>
      <c r="H118" s="103"/>
      <c r="I118" s="220">
        <f t="shared" si="140"/>
        <v>0</v>
      </c>
      <c r="J118" s="103"/>
      <c r="K118" s="104"/>
      <c r="L118" s="220">
        <f t="shared" si="141"/>
        <v>0</v>
      </c>
      <c r="M118" s="221"/>
      <c r="N118" s="104"/>
      <c r="O118" s="220">
        <f t="shared" si="142"/>
        <v>0</v>
      </c>
      <c r="P118" s="222"/>
    </row>
    <row r="119" spans="1:16" hidden="1" x14ac:dyDescent="0.25">
      <c r="A119" s="56">
        <v>2263</v>
      </c>
      <c r="B119" s="97" t="s">
        <v>135</v>
      </c>
      <c r="C119" s="98">
        <f t="shared" si="98"/>
        <v>0</v>
      </c>
      <c r="D119" s="219"/>
      <c r="E119" s="367"/>
      <c r="F119" s="384">
        <f t="shared" si="139"/>
        <v>0</v>
      </c>
      <c r="G119" s="219"/>
      <c r="H119" s="103"/>
      <c r="I119" s="220">
        <f t="shared" si="140"/>
        <v>0</v>
      </c>
      <c r="J119" s="103"/>
      <c r="K119" s="104"/>
      <c r="L119" s="220">
        <f t="shared" si="141"/>
        <v>0</v>
      </c>
      <c r="M119" s="221"/>
      <c r="N119" s="104"/>
      <c r="O119" s="220">
        <f t="shared" si="142"/>
        <v>0</v>
      </c>
      <c r="P119" s="222"/>
    </row>
    <row r="120" spans="1:16" ht="24" hidden="1" x14ac:dyDescent="0.25">
      <c r="A120" s="56">
        <v>2264</v>
      </c>
      <c r="B120" s="97" t="s">
        <v>136</v>
      </c>
      <c r="C120" s="98">
        <f t="shared" si="98"/>
        <v>0</v>
      </c>
      <c r="D120" s="219"/>
      <c r="E120" s="367"/>
      <c r="F120" s="384">
        <f t="shared" si="139"/>
        <v>0</v>
      </c>
      <c r="G120" s="219"/>
      <c r="H120" s="103"/>
      <c r="I120" s="220">
        <f t="shared" si="140"/>
        <v>0</v>
      </c>
      <c r="J120" s="103"/>
      <c r="K120" s="104"/>
      <c r="L120" s="220">
        <f t="shared" si="141"/>
        <v>0</v>
      </c>
      <c r="M120" s="221"/>
      <c r="N120" s="104"/>
      <c r="O120" s="220">
        <f t="shared" si="142"/>
        <v>0</v>
      </c>
      <c r="P120" s="222"/>
    </row>
    <row r="121" spans="1:16" hidden="1" x14ac:dyDescent="0.25">
      <c r="A121" s="56">
        <v>2269</v>
      </c>
      <c r="B121" s="97" t="s">
        <v>137</v>
      </c>
      <c r="C121" s="98">
        <f t="shared" si="98"/>
        <v>0</v>
      </c>
      <c r="D121" s="219"/>
      <c r="E121" s="367"/>
      <c r="F121" s="384">
        <f t="shared" si="139"/>
        <v>0</v>
      </c>
      <c r="G121" s="219"/>
      <c r="H121" s="103"/>
      <c r="I121" s="220">
        <f t="shared" si="140"/>
        <v>0</v>
      </c>
      <c r="J121" s="103"/>
      <c r="K121" s="104"/>
      <c r="L121" s="220">
        <f t="shared" si="141"/>
        <v>0</v>
      </c>
      <c r="M121" s="221"/>
      <c r="N121" s="104"/>
      <c r="O121" s="220">
        <f t="shared" si="142"/>
        <v>0</v>
      </c>
      <c r="P121" s="222"/>
    </row>
    <row r="122" spans="1:16" ht="18" customHeight="1" x14ac:dyDescent="0.25">
      <c r="A122" s="223">
        <v>2270</v>
      </c>
      <c r="B122" s="97" t="s">
        <v>138</v>
      </c>
      <c r="C122" s="98">
        <f t="shared" si="98"/>
        <v>20449</v>
      </c>
      <c r="D122" s="224">
        <f>SUM(D123:D127)</f>
        <v>13170</v>
      </c>
      <c r="E122" s="368">
        <f t="shared" ref="E122:F122" si="143">SUM(E123:E127)</f>
        <v>7279</v>
      </c>
      <c r="F122" s="384">
        <f t="shared" si="143"/>
        <v>20449</v>
      </c>
      <c r="G122" s="224">
        <f>SUM(G123:G127)</f>
        <v>0</v>
      </c>
      <c r="H122" s="226">
        <f t="shared" ref="H122:I122" si="144">SUM(H123:H127)</f>
        <v>0</v>
      </c>
      <c r="I122" s="220">
        <f t="shared" si="144"/>
        <v>0</v>
      </c>
      <c r="J122" s="226">
        <f>SUM(J123:J127)</f>
        <v>0</v>
      </c>
      <c r="K122" s="225">
        <f t="shared" ref="K122:L122" si="145">SUM(K123:K127)</f>
        <v>0</v>
      </c>
      <c r="L122" s="220">
        <f t="shared" si="145"/>
        <v>0</v>
      </c>
      <c r="M122" s="98">
        <f>SUM(M123:M127)</f>
        <v>0</v>
      </c>
      <c r="N122" s="225">
        <f t="shared" ref="N122:O122" si="146">SUM(N123:N127)</f>
        <v>0</v>
      </c>
      <c r="O122" s="220">
        <f t="shared" si="146"/>
        <v>0</v>
      </c>
      <c r="P122" s="547" t="s">
        <v>565</v>
      </c>
    </row>
    <row r="123" spans="1:16" hidden="1" x14ac:dyDescent="0.25">
      <c r="A123" s="56">
        <v>2272</v>
      </c>
      <c r="B123" s="239" t="s">
        <v>139</v>
      </c>
      <c r="C123" s="98">
        <f t="shared" si="98"/>
        <v>0</v>
      </c>
      <c r="D123" s="219"/>
      <c r="E123" s="367"/>
      <c r="F123" s="384">
        <f t="shared" ref="F123:F127" si="147">D123+E123</f>
        <v>0</v>
      </c>
      <c r="G123" s="219"/>
      <c r="H123" s="103"/>
      <c r="I123" s="220">
        <f t="shared" ref="I123:I127" si="148">G123+H123</f>
        <v>0</v>
      </c>
      <c r="J123" s="103"/>
      <c r="K123" s="104"/>
      <c r="L123" s="220">
        <f t="shared" ref="L123:L127" si="149">J123+K123</f>
        <v>0</v>
      </c>
      <c r="M123" s="221"/>
      <c r="N123" s="104"/>
      <c r="O123" s="220">
        <f t="shared" ref="O123:O127" si="150">M123+N123</f>
        <v>0</v>
      </c>
      <c r="P123" s="222"/>
    </row>
    <row r="124" spans="1:16" ht="24" hidden="1" x14ac:dyDescent="0.25">
      <c r="A124" s="56">
        <v>2274</v>
      </c>
      <c r="B124" s="240" t="s">
        <v>140</v>
      </c>
      <c r="C124" s="98">
        <f t="shared" si="98"/>
        <v>0</v>
      </c>
      <c r="D124" s="219"/>
      <c r="E124" s="367"/>
      <c r="F124" s="384">
        <f t="shared" si="147"/>
        <v>0</v>
      </c>
      <c r="G124" s="219"/>
      <c r="H124" s="103"/>
      <c r="I124" s="220">
        <f t="shared" si="148"/>
        <v>0</v>
      </c>
      <c r="J124" s="103"/>
      <c r="K124" s="104"/>
      <c r="L124" s="220">
        <f t="shared" si="149"/>
        <v>0</v>
      </c>
      <c r="M124" s="221"/>
      <c r="N124" s="104"/>
      <c r="O124" s="220">
        <f t="shared" si="150"/>
        <v>0</v>
      </c>
      <c r="P124" s="222"/>
    </row>
    <row r="125" spans="1:16" ht="24" x14ac:dyDescent="0.25">
      <c r="A125" s="56">
        <v>2275</v>
      </c>
      <c r="B125" s="97" t="s">
        <v>141</v>
      </c>
      <c r="C125" s="98">
        <f t="shared" si="98"/>
        <v>1339</v>
      </c>
      <c r="D125" s="219">
        <f>277+1062</f>
        <v>1339</v>
      </c>
      <c r="E125" s="367"/>
      <c r="F125" s="384">
        <f t="shared" si="147"/>
        <v>1339</v>
      </c>
      <c r="G125" s="219"/>
      <c r="H125" s="103"/>
      <c r="I125" s="220">
        <f t="shared" si="148"/>
        <v>0</v>
      </c>
      <c r="J125" s="103"/>
      <c r="K125" s="104"/>
      <c r="L125" s="220">
        <f t="shared" si="149"/>
        <v>0</v>
      </c>
      <c r="M125" s="221"/>
      <c r="N125" s="104"/>
      <c r="O125" s="220">
        <f t="shared" si="150"/>
        <v>0</v>
      </c>
      <c r="P125" s="222"/>
    </row>
    <row r="126" spans="1:16" ht="36" hidden="1" x14ac:dyDescent="0.25">
      <c r="A126" s="56">
        <v>2276</v>
      </c>
      <c r="B126" s="97" t="s">
        <v>142</v>
      </c>
      <c r="C126" s="98">
        <f t="shared" si="98"/>
        <v>0</v>
      </c>
      <c r="D126" s="219"/>
      <c r="E126" s="367"/>
      <c r="F126" s="384">
        <f t="shared" si="147"/>
        <v>0</v>
      </c>
      <c r="G126" s="219"/>
      <c r="H126" s="103"/>
      <c r="I126" s="220">
        <f t="shared" si="148"/>
        <v>0</v>
      </c>
      <c r="J126" s="103"/>
      <c r="K126" s="104"/>
      <c r="L126" s="220">
        <f t="shared" si="149"/>
        <v>0</v>
      </c>
      <c r="M126" s="221"/>
      <c r="N126" s="104"/>
      <c r="O126" s="220">
        <f t="shared" si="150"/>
        <v>0</v>
      </c>
      <c r="P126" s="222"/>
    </row>
    <row r="127" spans="1:16" ht="24" x14ac:dyDescent="0.25">
      <c r="A127" s="56">
        <v>2279</v>
      </c>
      <c r="B127" s="97" t="s">
        <v>143</v>
      </c>
      <c r="C127" s="98">
        <f t="shared" si="98"/>
        <v>19110</v>
      </c>
      <c r="D127" s="219">
        <v>11831</v>
      </c>
      <c r="E127" s="367">
        <f>7278+1</f>
        <v>7279</v>
      </c>
      <c r="F127" s="384">
        <f t="shared" si="147"/>
        <v>19110</v>
      </c>
      <c r="G127" s="219"/>
      <c r="H127" s="103"/>
      <c r="I127" s="220">
        <f t="shared" si="148"/>
        <v>0</v>
      </c>
      <c r="J127" s="103"/>
      <c r="K127" s="104"/>
      <c r="L127" s="220">
        <f t="shared" si="149"/>
        <v>0</v>
      </c>
      <c r="M127" s="221"/>
      <c r="N127" s="104"/>
      <c r="O127" s="220">
        <f t="shared" si="150"/>
        <v>0</v>
      </c>
      <c r="P127" s="222"/>
    </row>
    <row r="128" spans="1:16" ht="24" hidden="1" x14ac:dyDescent="0.25">
      <c r="A128" s="335">
        <v>2280</v>
      </c>
      <c r="B128" s="87" t="s">
        <v>144</v>
      </c>
      <c r="C128" s="88">
        <f t="shared" si="98"/>
        <v>0</v>
      </c>
      <c r="D128" s="233">
        <f t="shared" ref="D128:O128" si="151">SUM(D129)</f>
        <v>0</v>
      </c>
      <c r="E128" s="370">
        <f t="shared" si="151"/>
        <v>0</v>
      </c>
      <c r="F128" s="404">
        <f t="shared" si="151"/>
        <v>0</v>
      </c>
      <c r="G128" s="233">
        <f t="shared" si="151"/>
        <v>0</v>
      </c>
      <c r="H128" s="235">
        <f t="shared" si="151"/>
        <v>0</v>
      </c>
      <c r="I128" s="216">
        <f t="shared" si="151"/>
        <v>0</v>
      </c>
      <c r="J128" s="235">
        <f t="shared" si="151"/>
        <v>0</v>
      </c>
      <c r="K128" s="234">
        <f t="shared" si="151"/>
        <v>0</v>
      </c>
      <c r="L128" s="216">
        <f t="shared" si="151"/>
        <v>0</v>
      </c>
      <c r="M128" s="98">
        <f t="shared" si="151"/>
        <v>0</v>
      </c>
      <c r="N128" s="225">
        <f t="shared" si="151"/>
        <v>0</v>
      </c>
      <c r="O128" s="220">
        <f t="shared" si="151"/>
        <v>0</v>
      </c>
      <c r="P128" s="222"/>
    </row>
    <row r="129" spans="1:16" ht="24" hidden="1" x14ac:dyDescent="0.25">
      <c r="A129" s="56">
        <v>2283</v>
      </c>
      <c r="B129" s="97" t="s">
        <v>145</v>
      </c>
      <c r="C129" s="98">
        <f t="shared" si="98"/>
        <v>0</v>
      </c>
      <c r="D129" s="219"/>
      <c r="E129" s="367"/>
      <c r="F129" s="384">
        <f>D129+E129</f>
        <v>0</v>
      </c>
      <c r="G129" s="219"/>
      <c r="H129" s="103"/>
      <c r="I129" s="220">
        <f>G129+H129</f>
        <v>0</v>
      </c>
      <c r="J129" s="103"/>
      <c r="K129" s="104"/>
      <c r="L129" s="220">
        <f>J129+K129</f>
        <v>0</v>
      </c>
      <c r="M129" s="221"/>
      <c r="N129" s="104"/>
      <c r="O129" s="220">
        <f>M129+N129</f>
        <v>0</v>
      </c>
      <c r="P129" s="222"/>
    </row>
    <row r="130" spans="1:16" ht="38.25" customHeight="1" x14ac:dyDescent="0.25">
      <c r="A130" s="75">
        <v>2300</v>
      </c>
      <c r="B130" s="202" t="s">
        <v>146</v>
      </c>
      <c r="C130" s="76">
        <f t="shared" si="98"/>
        <v>4559</v>
      </c>
      <c r="D130" s="203">
        <f>SUM(D131,D136,D140,D141,D144,D151,D159,D160,D163)</f>
        <v>1908</v>
      </c>
      <c r="E130" s="364">
        <f t="shared" ref="E130:F130" si="152">SUM(E131,E136,E140,E141,E144,E151,E159,E160,E163)</f>
        <v>2651</v>
      </c>
      <c r="F130" s="386">
        <f t="shared" si="152"/>
        <v>4559</v>
      </c>
      <c r="G130" s="203">
        <f>SUM(G131,G136,G140,G141,G144,G151,G159,G160,G163)</f>
        <v>0</v>
      </c>
      <c r="H130" s="84">
        <f t="shared" ref="H130:I130" si="153">SUM(H131,H136,H140,H141,H144,H151,H159,H160,H163)</f>
        <v>0</v>
      </c>
      <c r="I130" s="204">
        <f t="shared" si="153"/>
        <v>0</v>
      </c>
      <c r="J130" s="84">
        <f>SUM(J131,J136,J140,J141,J144,J151,J159,J160,J163)</f>
        <v>0</v>
      </c>
      <c r="K130" s="85">
        <f t="shared" ref="K130:L130" si="154">SUM(K131,K136,K140,K141,K144,K151,K159,K160,K163)</f>
        <v>0</v>
      </c>
      <c r="L130" s="204">
        <f t="shared" si="154"/>
        <v>0</v>
      </c>
      <c r="M130" s="76">
        <f>SUM(M131,M136,M140,M141,M144,M151,M159,M160,M163)</f>
        <v>0</v>
      </c>
      <c r="N130" s="85">
        <f t="shared" ref="N130:O130" si="155">SUM(N131,N136,N140,N141,N144,N151,N159,N160,N163)</f>
        <v>0</v>
      </c>
      <c r="O130" s="204">
        <f t="shared" si="155"/>
        <v>0</v>
      </c>
      <c r="P130" s="231"/>
    </row>
    <row r="131" spans="1:16" ht="24" x14ac:dyDescent="0.25">
      <c r="A131" s="335">
        <v>2310</v>
      </c>
      <c r="B131" s="87" t="s">
        <v>147</v>
      </c>
      <c r="C131" s="88">
        <f t="shared" si="98"/>
        <v>3759</v>
      </c>
      <c r="D131" s="233">
        <f t="shared" ref="D131:O131" si="156">SUM(D132:D135)</f>
        <v>1608</v>
      </c>
      <c r="E131" s="370">
        <f t="shared" si="156"/>
        <v>2151</v>
      </c>
      <c r="F131" s="404">
        <f t="shared" si="156"/>
        <v>3759</v>
      </c>
      <c r="G131" s="233">
        <f t="shared" si="156"/>
        <v>0</v>
      </c>
      <c r="H131" s="235">
        <f t="shared" si="156"/>
        <v>0</v>
      </c>
      <c r="I131" s="216">
        <f t="shared" si="156"/>
        <v>0</v>
      </c>
      <c r="J131" s="235">
        <f t="shared" si="156"/>
        <v>0</v>
      </c>
      <c r="K131" s="234">
        <f t="shared" si="156"/>
        <v>0</v>
      </c>
      <c r="L131" s="216">
        <f t="shared" si="156"/>
        <v>0</v>
      </c>
      <c r="M131" s="88">
        <f t="shared" si="156"/>
        <v>0</v>
      </c>
      <c r="N131" s="234">
        <f t="shared" si="156"/>
        <v>0</v>
      </c>
      <c r="O131" s="216">
        <f t="shared" si="156"/>
        <v>0</v>
      </c>
      <c r="P131" s="218"/>
    </row>
    <row r="132" spans="1:16" x14ac:dyDescent="0.25">
      <c r="A132" s="56">
        <v>2311</v>
      </c>
      <c r="B132" s="97" t="s">
        <v>148</v>
      </c>
      <c r="C132" s="98">
        <f t="shared" si="98"/>
        <v>1200</v>
      </c>
      <c r="D132" s="219">
        <v>200</v>
      </c>
      <c r="E132" s="367">
        <v>1000</v>
      </c>
      <c r="F132" s="384">
        <f t="shared" ref="F132:F135" si="157">D132+E132</f>
        <v>1200</v>
      </c>
      <c r="G132" s="219"/>
      <c r="H132" s="103"/>
      <c r="I132" s="220">
        <f t="shared" ref="I132:I135" si="158">G132+H132</f>
        <v>0</v>
      </c>
      <c r="J132" s="103"/>
      <c r="K132" s="104"/>
      <c r="L132" s="220">
        <f t="shared" ref="L132:L135" si="159">J132+K132</f>
        <v>0</v>
      </c>
      <c r="M132" s="221"/>
      <c r="N132" s="104"/>
      <c r="O132" s="220">
        <f t="shared" ref="O132:O135" si="160">M132+N132</f>
        <v>0</v>
      </c>
      <c r="P132" s="222"/>
    </row>
    <row r="133" spans="1:16" x14ac:dyDescent="0.25">
      <c r="A133" s="56">
        <v>2312</v>
      </c>
      <c r="B133" s="97" t="s">
        <v>149</v>
      </c>
      <c r="C133" s="98">
        <f t="shared" si="98"/>
        <v>1276</v>
      </c>
      <c r="D133" s="219">
        <v>1060</v>
      </c>
      <c r="E133" s="367">
        <v>216</v>
      </c>
      <c r="F133" s="384">
        <f t="shared" si="157"/>
        <v>1276</v>
      </c>
      <c r="G133" s="219"/>
      <c r="H133" s="103"/>
      <c r="I133" s="220">
        <f t="shared" si="158"/>
        <v>0</v>
      </c>
      <c r="J133" s="103"/>
      <c r="K133" s="104"/>
      <c r="L133" s="220">
        <f t="shared" si="159"/>
        <v>0</v>
      </c>
      <c r="M133" s="221"/>
      <c r="N133" s="104"/>
      <c r="O133" s="220">
        <f t="shared" si="160"/>
        <v>0</v>
      </c>
      <c r="P133" s="222"/>
    </row>
    <row r="134" spans="1:16" hidden="1" x14ac:dyDescent="0.25">
      <c r="A134" s="56">
        <v>2313</v>
      </c>
      <c r="B134" s="97" t="s">
        <v>150</v>
      </c>
      <c r="C134" s="98">
        <f t="shared" si="98"/>
        <v>0</v>
      </c>
      <c r="D134" s="219"/>
      <c r="E134" s="367"/>
      <c r="F134" s="384">
        <f t="shared" si="157"/>
        <v>0</v>
      </c>
      <c r="G134" s="219"/>
      <c r="H134" s="103"/>
      <c r="I134" s="220">
        <f t="shared" si="158"/>
        <v>0</v>
      </c>
      <c r="J134" s="103"/>
      <c r="K134" s="104"/>
      <c r="L134" s="220">
        <f t="shared" si="159"/>
        <v>0</v>
      </c>
      <c r="M134" s="221"/>
      <c r="N134" s="104"/>
      <c r="O134" s="220">
        <f t="shared" si="160"/>
        <v>0</v>
      </c>
      <c r="P134" s="222"/>
    </row>
    <row r="135" spans="1:16" ht="36" customHeight="1" x14ac:dyDescent="0.25">
      <c r="A135" s="56">
        <v>2314</v>
      </c>
      <c r="B135" s="97" t="s">
        <v>151</v>
      </c>
      <c r="C135" s="98">
        <f t="shared" si="98"/>
        <v>1283</v>
      </c>
      <c r="D135" s="219">
        <v>348</v>
      </c>
      <c r="E135" s="367">
        <v>935</v>
      </c>
      <c r="F135" s="384">
        <f t="shared" si="157"/>
        <v>1283</v>
      </c>
      <c r="G135" s="219"/>
      <c r="H135" s="103"/>
      <c r="I135" s="220">
        <f t="shared" si="158"/>
        <v>0</v>
      </c>
      <c r="J135" s="103"/>
      <c r="K135" s="104"/>
      <c r="L135" s="220">
        <f t="shared" si="159"/>
        <v>0</v>
      </c>
      <c r="M135" s="221"/>
      <c r="N135" s="104"/>
      <c r="O135" s="220">
        <f t="shared" si="160"/>
        <v>0</v>
      </c>
      <c r="P135" s="222"/>
    </row>
    <row r="136" spans="1:16" hidden="1" x14ac:dyDescent="0.25">
      <c r="A136" s="223">
        <v>2320</v>
      </c>
      <c r="B136" s="97" t="s">
        <v>152</v>
      </c>
      <c r="C136" s="98">
        <f t="shared" si="98"/>
        <v>0</v>
      </c>
      <c r="D136" s="224">
        <f>SUM(D137:D139)</f>
        <v>0</v>
      </c>
      <c r="E136" s="368">
        <f t="shared" ref="E136:F136" si="161">SUM(E137:E139)</f>
        <v>0</v>
      </c>
      <c r="F136" s="384">
        <f t="shared" si="161"/>
        <v>0</v>
      </c>
      <c r="G136" s="224">
        <f>SUM(G137:G139)</f>
        <v>0</v>
      </c>
      <c r="H136" s="226">
        <f t="shared" ref="H136:I136" si="162">SUM(H137:H139)</f>
        <v>0</v>
      </c>
      <c r="I136" s="220">
        <f t="shared" si="162"/>
        <v>0</v>
      </c>
      <c r="J136" s="226">
        <f>SUM(J137:J139)</f>
        <v>0</v>
      </c>
      <c r="K136" s="225">
        <f t="shared" ref="K136:L136" si="163">SUM(K137:K139)</f>
        <v>0</v>
      </c>
      <c r="L136" s="220">
        <f t="shared" si="163"/>
        <v>0</v>
      </c>
      <c r="M136" s="98">
        <f>SUM(M137:M139)</f>
        <v>0</v>
      </c>
      <c r="N136" s="225">
        <f t="shared" ref="N136:O136" si="164">SUM(N137:N139)</f>
        <v>0</v>
      </c>
      <c r="O136" s="220">
        <f t="shared" si="164"/>
        <v>0</v>
      </c>
      <c r="P136" s="222"/>
    </row>
    <row r="137" spans="1:16" hidden="1" x14ac:dyDescent="0.25">
      <c r="A137" s="56">
        <v>2321</v>
      </c>
      <c r="B137" s="97" t="s">
        <v>153</v>
      </c>
      <c r="C137" s="98">
        <f t="shared" si="98"/>
        <v>0</v>
      </c>
      <c r="D137" s="219"/>
      <c r="E137" s="367"/>
      <c r="F137" s="384">
        <f t="shared" ref="F137:F140" si="165">D137+E137</f>
        <v>0</v>
      </c>
      <c r="G137" s="219"/>
      <c r="H137" s="103"/>
      <c r="I137" s="220">
        <f t="shared" ref="I137:I140" si="166">G137+H137</f>
        <v>0</v>
      </c>
      <c r="J137" s="103"/>
      <c r="K137" s="104"/>
      <c r="L137" s="220">
        <f t="shared" ref="L137:L140" si="167">J137+K137</f>
        <v>0</v>
      </c>
      <c r="M137" s="221"/>
      <c r="N137" s="104"/>
      <c r="O137" s="220">
        <f t="shared" ref="O137:O140" si="168">M137+N137</f>
        <v>0</v>
      </c>
      <c r="P137" s="222"/>
    </row>
    <row r="138" spans="1:16" hidden="1" x14ac:dyDescent="0.25">
      <c r="A138" s="56">
        <v>2322</v>
      </c>
      <c r="B138" s="97" t="s">
        <v>154</v>
      </c>
      <c r="C138" s="98">
        <f t="shared" si="98"/>
        <v>0</v>
      </c>
      <c r="D138" s="219"/>
      <c r="E138" s="367"/>
      <c r="F138" s="384">
        <f t="shared" si="165"/>
        <v>0</v>
      </c>
      <c r="G138" s="219"/>
      <c r="H138" s="103"/>
      <c r="I138" s="220">
        <f t="shared" si="166"/>
        <v>0</v>
      </c>
      <c r="J138" s="103"/>
      <c r="K138" s="104"/>
      <c r="L138" s="220">
        <f t="shared" si="167"/>
        <v>0</v>
      </c>
      <c r="M138" s="221"/>
      <c r="N138" s="104"/>
      <c r="O138" s="220">
        <f t="shared" si="168"/>
        <v>0</v>
      </c>
      <c r="P138" s="222"/>
    </row>
    <row r="139" spans="1:16" ht="10.5" hidden="1" customHeight="1" x14ac:dyDescent="0.25">
      <c r="A139" s="56">
        <v>2329</v>
      </c>
      <c r="B139" s="97" t="s">
        <v>155</v>
      </c>
      <c r="C139" s="98">
        <f t="shared" si="98"/>
        <v>0</v>
      </c>
      <c r="D139" s="219"/>
      <c r="E139" s="367"/>
      <c r="F139" s="384">
        <f t="shared" si="165"/>
        <v>0</v>
      </c>
      <c r="G139" s="219"/>
      <c r="H139" s="103"/>
      <c r="I139" s="220">
        <f t="shared" si="166"/>
        <v>0</v>
      </c>
      <c r="J139" s="103"/>
      <c r="K139" s="104"/>
      <c r="L139" s="220">
        <f t="shared" si="167"/>
        <v>0</v>
      </c>
      <c r="M139" s="221"/>
      <c r="N139" s="104"/>
      <c r="O139" s="220">
        <f t="shared" si="168"/>
        <v>0</v>
      </c>
      <c r="P139" s="222"/>
    </row>
    <row r="140" spans="1:16" hidden="1" x14ac:dyDescent="0.25">
      <c r="A140" s="223">
        <v>2330</v>
      </c>
      <c r="B140" s="97" t="s">
        <v>156</v>
      </c>
      <c r="C140" s="98">
        <f t="shared" si="98"/>
        <v>0</v>
      </c>
      <c r="D140" s="219"/>
      <c r="E140" s="367"/>
      <c r="F140" s="384">
        <f t="shared" si="165"/>
        <v>0</v>
      </c>
      <c r="G140" s="219"/>
      <c r="H140" s="103"/>
      <c r="I140" s="220">
        <f t="shared" si="166"/>
        <v>0</v>
      </c>
      <c r="J140" s="103"/>
      <c r="K140" s="104"/>
      <c r="L140" s="220">
        <f t="shared" si="167"/>
        <v>0</v>
      </c>
      <c r="M140" s="221"/>
      <c r="N140" s="104"/>
      <c r="O140" s="220">
        <f t="shared" si="168"/>
        <v>0</v>
      </c>
      <c r="P140" s="222"/>
    </row>
    <row r="141" spans="1:16" ht="48" hidden="1" x14ac:dyDescent="0.25">
      <c r="A141" s="223">
        <v>2340</v>
      </c>
      <c r="B141" s="97" t="s">
        <v>157</v>
      </c>
      <c r="C141" s="98">
        <f t="shared" si="98"/>
        <v>0</v>
      </c>
      <c r="D141" s="224">
        <f>SUM(D142:D143)</f>
        <v>0</v>
      </c>
      <c r="E141" s="368">
        <f t="shared" ref="E141:F141" si="169">SUM(E142:E143)</f>
        <v>0</v>
      </c>
      <c r="F141" s="384">
        <f t="shared" si="169"/>
        <v>0</v>
      </c>
      <c r="G141" s="224">
        <f>SUM(G142:G143)</f>
        <v>0</v>
      </c>
      <c r="H141" s="226">
        <f t="shared" ref="H141:I141" si="170">SUM(H142:H143)</f>
        <v>0</v>
      </c>
      <c r="I141" s="220">
        <f t="shared" si="170"/>
        <v>0</v>
      </c>
      <c r="J141" s="226">
        <f>SUM(J142:J143)</f>
        <v>0</v>
      </c>
      <c r="K141" s="225">
        <f t="shared" ref="K141:L141" si="171">SUM(K142:K143)</f>
        <v>0</v>
      </c>
      <c r="L141" s="220">
        <f t="shared" si="171"/>
        <v>0</v>
      </c>
      <c r="M141" s="98">
        <f>SUM(M142:M143)</f>
        <v>0</v>
      </c>
      <c r="N141" s="225">
        <f t="shared" ref="N141:O141" si="172">SUM(N142:N143)</f>
        <v>0</v>
      </c>
      <c r="O141" s="220">
        <f t="shared" si="172"/>
        <v>0</v>
      </c>
      <c r="P141" s="222"/>
    </row>
    <row r="142" spans="1:16" hidden="1" x14ac:dyDescent="0.25">
      <c r="A142" s="56">
        <v>2341</v>
      </c>
      <c r="B142" s="97" t="s">
        <v>158</v>
      </c>
      <c r="C142" s="98">
        <f t="shared" si="98"/>
        <v>0</v>
      </c>
      <c r="D142" s="219"/>
      <c r="E142" s="367"/>
      <c r="F142" s="384">
        <f t="shared" ref="F142:F143" si="173">D142+E142</f>
        <v>0</v>
      </c>
      <c r="G142" s="219"/>
      <c r="H142" s="103"/>
      <c r="I142" s="220">
        <f t="shared" ref="I142:I143" si="174">G142+H142</f>
        <v>0</v>
      </c>
      <c r="J142" s="103"/>
      <c r="K142" s="104"/>
      <c r="L142" s="220">
        <f t="shared" ref="L142:L143" si="175">J142+K142</f>
        <v>0</v>
      </c>
      <c r="M142" s="221"/>
      <c r="N142" s="104"/>
      <c r="O142" s="220">
        <f t="shared" ref="O142:O143" si="176">M142+N142</f>
        <v>0</v>
      </c>
      <c r="P142" s="222"/>
    </row>
    <row r="143" spans="1:16" ht="24" hidden="1" x14ac:dyDescent="0.25">
      <c r="A143" s="56">
        <v>2344</v>
      </c>
      <c r="B143" s="97" t="s">
        <v>159</v>
      </c>
      <c r="C143" s="98">
        <f t="shared" si="98"/>
        <v>0</v>
      </c>
      <c r="D143" s="219"/>
      <c r="E143" s="367"/>
      <c r="F143" s="384">
        <f t="shared" si="173"/>
        <v>0</v>
      </c>
      <c r="G143" s="219"/>
      <c r="H143" s="103"/>
      <c r="I143" s="220">
        <f t="shared" si="174"/>
        <v>0</v>
      </c>
      <c r="J143" s="103"/>
      <c r="K143" s="104"/>
      <c r="L143" s="220">
        <f t="shared" si="175"/>
        <v>0</v>
      </c>
      <c r="M143" s="221"/>
      <c r="N143" s="104"/>
      <c r="O143" s="220">
        <f t="shared" si="176"/>
        <v>0</v>
      </c>
      <c r="P143" s="222"/>
    </row>
    <row r="144" spans="1:16" ht="24" hidden="1" x14ac:dyDescent="0.25">
      <c r="A144" s="209">
        <v>2350</v>
      </c>
      <c r="B144" s="154" t="s">
        <v>160</v>
      </c>
      <c r="C144" s="160">
        <f t="shared" si="98"/>
        <v>0</v>
      </c>
      <c r="D144" s="210">
        <f>SUM(D145:D150)</f>
        <v>0</v>
      </c>
      <c r="E144" s="365">
        <f t="shared" ref="E144:F144" si="177">SUM(E145:E150)</f>
        <v>0</v>
      </c>
      <c r="F144" s="403">
        <f t="shared" si="177"/>
        <v>0</v>
      </c>
      <c r="G144" s="210">
        <f>SUM(G145:G150)</f>
        <v>0</v>
      </c>
      <c r="H144" s="212">
        <f t="shared" ref="H144:I144" si="178">SUM(H145:H150)</f>
        <v>0</v>
      </c>
      <c r="I144" s="213">
        <f t="shared" si="178"/>
        <v>0</v>
      </c>
      <c r="J144" s="212">
        <f>SUM(J145:J150)</f>
        <v>0</v>
      </c>
      <c r="K144" s="211">
        <f t="shared" ref="K144:L144" si="179">SUM(K145:K150)</f>
        <v>0</v>
      </c>
      <c r="L144" s="213">
        <f t="shared" si="179"/>
        <v>0</v>
      </c>
      <c r="M144" s="160">
        <f>SUM(M145:M150)</f>
        <v>0</v>
      </c>
      <c r="N144" s="211">
        <f t="shared" ref="N144:O144" si="180">SUM(N145:N150)</f>
        <v>0</v>
      </c>
      <c r="O144" s="213">
        <f t="shared" si="180"/>
        <v>0</v>
      </c>
      <c r="P144" s="214"/>
    </row>
    <row r="145" spans="1:16" hidden="1" x14ac:dyDescent="0.25">
      <c r="A145" s="47">
        <v>2351</v>
      </c>
      <c r="B145" s="87" t="s">
        <v>161</v>
      </c>
      <c r="C145" s="88">
        <f t="shared" si="98"/>
        <v>0</v>
      </c>
      <c r="D145" s="215"/>
      <c r="E145" s="366"/>
      <c r="F145" s="404">
        <f t="shared" ref="F145:F150" si="181">D145+E145</f>
        <v>0</v>
      </c>
      <c r="G145" s="215"/>
      <c r="H145" s="93"/>
      <c r="I145" s="216">
        <f t="shared" ref="I145:I150" si="182">G145+H145</f>
        <v>0</v>
      </c>
      <c r="J145" s="93"/>
      <c r="K145" s="94"/>
      <c r="L145" s="216">
        <f t="shared" ref="L145:L150" si="183">J145+K145</f>
        <v>0</v>
      </c>
      <c r="M145" s="217"/>
      <c r="N145" s="94"/>
      <c r="O145" s="216">
        <f t="shared" ref="O145:O150" si="184">M145+N145</f>
        <v>0</v>
      </c>
      <c r="P145" s="218"/>
    </row>
    <row r="146" spans="1:16" hidden="1" x14ac:dyDescent="0.25">
      <c r="A146" s="56">
        <v>2352</v>
      </c>
      <c r="B146" s="97" t="s">
        <v>162</v>
      </c>
      <c r="C146" s="98">
        <f t="shared" si="98"/>
        <v>0</v>
      </c>
      <c r="D146" s="219"/>
      <c r="E146" s="367"/>
      <c r="F146" s="384">
        <f t="shared" si="181"/>
        <v>0</v>
      </c>
      <c r="G146" s="219"/>
      <c r="H146" s="103"/>
      <c r="I146" s="220">
        <f t="shared" si="182"/>
        <v>0</v>
      </c>
      <c r="J146" s="103"/>
      <c r="K146" s="104"/>
      <c r="L146" s="220">
        <f t="shared" si="183"/>
        <v>0</v>
      </c>
      <c r="M146" s="221"/>
      <c r="N146" s="104"/>
      <c r="O146" s="220">
        <f t="shared" si="184"/>
        <v>0</v>
      </c>
      <c r="P146" s="222"/>
    </row>
    <row r="147" spans="1:16" ht="24" hidden="1" x14ac:dyDescent="0.25">
      <c r="A147" s="56">
        <v>2353</v>
      </c>
      <c r="B147" s="97" t="s">
        <v>163</v>
      </c>
      <c r="C147" s="98">
        <f t="shared" si="98"/>
        <v>0</v>
      </c>
      <c r="D147" s="219"/>
      <c r="E147" s="367"/>
      <c r="F147" s="384">
        <f t="shared" si="181"/>
        <v>0</v>
      </c>
      <c r="G147" s="219"/>
      <c r="H147" s="103"/>
      <c r="I147" s="220">
        <f t="shared" si="182"/>
        <v>0</v>
      </c>
      <c r="J147" s="103"/>
      <c r="K147" s="104"/>
      <c r="L147" s="220">
        <f t="shared" si="183"/>
        <v>0</v>
      </c>
      <c r="M147" s="221"/>
      <c r="N147" s="104"/>
      <c r="O147" s="220">
        <f t="shared" si="184"/>
        <v>0</v>
      </c>
      <c r="P147" s="222"/>
    </row>
    <row r="148" spans="1:16" ht="24" hidden="1" x14ac:dyDescent="0.25">
      <c r="A148" s="56">
        <v>2354</v>
      </c>
      <c r="B148" s="97" t="s">
        <v>164</v>
      </c>
      <c r="C148" s="98">
        <f t="shared" si="98"/>
        <v>0</v>
      </c>
      <c r="D148" s="219"/>
      <c r="E148" s="367"/>
      <c r="F148" s="384">
        <f t="shared" si="181"/>
        <v>0</v>
      </c>
      <c r="G148" s="219"/>
      <c r="H148" s="103"/>
      <c r="I148" s="220">
        <f t="shared" si="182"/>
        <v>0</v>
      </c>
      <c r="J148" s="103"/>
      <c r="K148" s="104"/>
      <c r="L148" s="220">
        <f t="shared" si="183"/>
        <v>0</v>
      </c>
      <c r="M148" s="221"/>
      <c r="N148" s="104"/>
      <c r="O148" s="220">
        <f t="shared" si="184"/>
        <v>0</v>
      </c>
      <c r="P148" s="222"/>
    </row>
    <row r="149" spans="1:16" ht="24" hidden="1" x14ac:dyDescent="0.25">
      <c r="A149" s="56">
        <v>2355</v>
      </c>
      <c r="B149" s="97" t="s">
        <v>165</v>
      </c>
      <c r="C149" s="98">
        <f t="shared" ref="C149:C212" si="185">F149+I149+L149+O149</f>
        <v>0</v>
      </c>
      <c r="D149" s="219"/>
      <c r="E149" s="367"/>
      <c r="F149" s="384">
        <f t="shared" si="181"/>
        <v>0</v>
      </c>
      <c r="G149" s="219"/>
      <c r="H149" s="103"/>
      <c r="I149" s="220">
        <f t="shared" si="182"/>
        <v>0</v>
      </c>
      <c r="J149" s="103"/>
      <c r="K149" s="104"/>
      <c r="L149" s="220">
        <f t="shared" si="183"/>
        <v>0</v>
      </c>
      <c r="M149" s="221"/>
      <c r="N149" s="104"/>
      <c r="O149" s="220">
        <f t="shared" si="184"/>
        <v>0</v>
      </c>
      <c r="P149" s="222"/>
    </row>
    <row r="150" spans="1:16" ht="24" hidden="1" x14ac:dyDescent="0.25">
      <c r="A150" s="56">
        <v>2359</v>
      </c>
      <c r="B150" s="97" t="s">
        <v>166</v>
      </c>
      <c r="C150" s="98">
        <f t="shared" si="185"/>
        <v>0</v>
      </c>
      <c r="D150" s="219"/>
      <c r="E150" s="367"/>
      <c r="F150" s="384">
        <f t="shared" si="181"/>
        <v>0</v>
      </c>
      <c r="G150" s="219"/>
      <c r="H150" s="103"/>
      <c r="I150" s="220">
        <f t="shared" si="182"/>
        <v>0</v>
      </c>
      <c r="J150" s="103"/>
      <c r="K150" s="104"/>
      <c r="L150" s="220">
        <f t="shared" si="183"/>
        <v>0</v>
      </c>
      <c r="M150" s="221"/>
      <c r="N150" s="104"/>
      <c r="O150" s="220">
        <f t="shared" si="184"/>
        <v>0</v>
      </c>
      <c r="P150" s="222"/>
    </row>
    <row r="151" spans="1:16" ht="24.75" hidden="1" customHeight="1" x14ac:dyDescent="0.25">
      <c r="A151" s="223">
        <v>2360</v>
      </c>
      <c r="B151" s="97" t="s">
        <v>167</v>
      </c>
      <c r="C151" s="98">
        <f t="shared" si="185"/>
        <v>0</v>
      </c>
      <c r="D151" s="224">
        <f>SUM(D152:D158)</f>
        <v>0</v>
      </c>
      <c r="E151" s="368">
        <f t="shared" ref="E151:F151" si="186">SUM(E152:E158)</f>
        <v>0</v>
      </c>
      <c r="F151" s="384">
        <f t="shared" si="186"/>
        <v>0</v>
      </c>
      <c r="G151" s="224">
        <f>SUM(G152:G158)</f>
        <v>0</v>
      </c>
      <c r="H151" s="226">
        <f t="shared" ref="H151:I151" si="187">SUM(H152:H158)</f>
        <v>0</v>
      </c>
      <c r="I151" s="220">
        <f t="shared" si="187"/>
        <v>0</v>
      </c>
      <c r="J151" s="226">
        <f>SUM(J152:J158)</f>
        <v>0</v>
      </c>
      <c r="K151" s="225">
        <f t="shared" ref="K151:L151" si="188">SUM(K152:K158)</f>
        <v>0</v>
      </c>
      <c r="L151" s="220">
        <f t="shared" si="188"/>
        <v>0</v>
      </c>
      <c r="M151" s="98">
        <f>SUM(M152:M158)</f>
        <v>0</v>
      </c>
      <c r="N151" s="225">
        <f t="shared" ref="N151:O151" si="189">SUM(N152:N158)</f>
        <v>0</v>
      </c>
      <c r="O151" s="220">
        <f t="shared" si="189"/>
        <v>0</v>
      </c>
      <c r="P151" s="222"/>
    </row>
    <row r="152" spans="1:16" hidden="1" x14ac:dyDescent="0.25">
      <c r="A152" s="55">
        <v>2361</v>
      </c>
      <c r="B152" s="97" t="s">
        <v>168</v>
      </c>
      <c r="C152" s="98">
        <f t="shared" si="185"/>
        <v>0</v>
      </c>
      <c r="D152" s="219"/>
      <c r="E152" s="367"/>
      <c r="F152" s="384">
        <f t="shared" ref="F152:F159" si="190">D152+E152</f>
        <v>0</v>
      </c>
      <c r="G152" s="219"/>
      <c r="H152" s="103"/>
      <c r="I152" s="220">
        <f t="shared" ref="I152:I159" si="191">G152+H152</f>
        <v>0</v>
      </c>
      <c r="J152" s="103"/>
      <c r="K152" s="104"/>
      <c r="L152" s="220">
        <f t="shared" ref="L152:L159" si="192">J152+K152</f>
        <v>0</v>
      </c>
      <c r="M152" s="221"/>
      <c r="N152" s="104"/>
      <c r="O152" s="220">
        <f t="shared" ref="O152:O159" si="193">M152+N152</f>
        <v>0</v>
      </c>
      <c r="P152" s="222"/>
    </row>
    <row r="153" spans="1:16" ht="24" hidden="1" x14ac:dyDescent="0.25">
      <c r="A153" s="55">
        <v>2362</v>
      </c>
      <c r="B153" s="97" t="s">
        <v>169</v>
      </c>
      <c r="C153" s="98">
        <f t="shared" si="185"/>
        <v>0</v>
      </c>
      <c r="D153" s="219"/>
      <c r="E153" s="367"/>
      <c r="F153" s="384">
        <f t="shared" si="190"/>
        <v>0</v>
      </c>
      <c r="G153" s="219"/>
      <c r="H153" s="103"/>
      <c r="I153" s="220">
        <f t="shared" si="191"/>
        <v>0</v>
      </c>
      <c r="J153" s="103"/>
      <c r="K153" s="104"/>
      <c r="L153" s="220">
        <f t="shared" si="192"/>
        <v>0</v>
      </c>
      <c r="M153" s="221"/>
      <c r="N153" s="104"/>
      <c r="O153" s="220">
        <f t="shared" si="193"/>
        <v>0</v>
      </c>
      <c r="P153" s="222"/>
    </row>
    <row r="154" spans="1:16" hidden="1" x14ac:dyDescent="0.25">
      <c r="A154" s="55">
        <v>2363</v>
      </c>
      <c r="B154" s="97" t="s">
        <v>170</v>
      </c>
      <c r="C154" s="98">
        <f t="shared" si="185"/>
        <v>0</v>
      </c>
      <c r="D154" s="219"/>
      <c r="E154" s="367"/>
      <c r="F154" s="384">
        <f t="shared" si="190"/>
        <v>0</v>
      </c>
      <c r="G154" s="219"/>
      <c r="H154" s="103"/>
      <c r="I154" s="220">
        <f t="shared" si="191"/>
        <v>0</v>
      </c>
      <c r="J154" s="103"/>
      <c r="K154" s="104"/>
      <c r="L154" s="220">
        <f t="shared" si="192"/>
        <v>0</v>
      </c>
      <c r="M154" s="221"/>
      <c r="N154" s="104"/>
      <c r="O154" s="220">
        <f t="shared" si="193"/>
        <v>0</v>
      </c>
      <c r="P154" s="222"/>
    </row>
    <row r="155" spans="1:16" hidden="1" x14ac:dyDescent="0.25">
      <c r="A155" s="55">
        <v>2364</v>
      </c>
      <c r="B155" s="97" t="s">
        <v>171</v>
      </c>
      <c r="C155" s="98">
        <f t="shared" si="185"/>
        <v>0</v>
      </c>
      <c r="D155" s="219"/>
      <c r="E155" s="367"/>
      <c r="F155" s="384">
        <f t="shared" si="190"/>
        <v>0</v>
      </c>
      <c r="G155" s="219"/>
      <c r="H155" s="103"/>
      <c r="I155" s="220">
        <f t="shared" si="191"/>
        <v>0</v>
      </c>
      <c r="J155" s="103"/>
      <c r="K155" s="104"/>
      <c r="L155" s="220">
        <f t="shared" si="192"/>
        <v>0</v>
      </c>
      <c r="M155" s="221"/>
      <c r="N155" s="104"/>
      <c r="O155" s="220">
        <f t="shared" si="193"/>
        <v>0</v>
      </c>
      <c r="P155" s="222"/>
    </row>
    <row r="156" spans="1:16" ht="12.75" hidden="1" customHeight="1" x14ac:dyDescent="0.25">
      <c r="A156" s="55">
        <v>2365</v>
      </c>
      <c r="B156" s="97" t="s">
        <v>172</v>
      </c>
      <c r="C156" s="98">
        <f t="shared" si="185"/>
        <v>0</v>
      </c>
      <c r="D156" s="219"/>
      <c r="E156" s="367"/>
      <c r="F156" s="384">
        <f t="shared" si="190"/>
        <v>0</v>
      </c>
      <c r="G156" s="219"/>
      <c r="H156" s="103"/>
      <c r="I156" s="220">
        <f t="shared" si="191"/>
        <v>0</v>
      </c>
      <c r="J156" s="103"/>
      <c r="K156" s="104"/>
      <c r="L156" s="220">
        <f t="shared" si="192"/>
        <v>0</v>
      </c>
      <c r="M156" s="221"/>
      <c r="N156" s="104"/>
      <c r="O156" s="220">
        <f t="shared" si="193"/>
        <v>0</v>
      </c>
      <c r="P156" s="222"/>
    </row>
    <row r="157" spans="1:16" ht="36" hidden="1" x14ac:dyDescent="0.25">
      <c r="A157" s="55">
        <v>2366</v>
      </c>
      <c r="B157" s="97" t="s">
        <v>173</v>
      </c>
      <c r="C157" s="98">
        <f t="shared" si="185"/>
        <v>0</v>
      </c>
      <c r="D157" s="219"/>
      <c r="E157" s="367"/>
      <c r="F157" s="384">
        <f t="shared" si="190"/>
        <v>0</v>
      </c>
      <c r="G157" s="219"/>
      <c r="H157" s="103"/>
      <c r="I157" s="220">
        <f t="shared" si="191"/>
        <v>0</v>
      </c>
      <c r="J157" s="103"/>
      <c r="K157" s="104"/>
      <c r="L157" s="220">
        <f t="shared" si="192"/>
        <v>0</v>
      </c>
      <c r="M157" s="221"/>
      <c r="N157" s="104"/>
      <c r="O157" s="220">
        <f t="shared" si="193"/>
        <v>0</v>
      </c>
      <c r="P157" s="222"/>
    </row>
    <row r="158" spans="1:16" ht="48" hidden="1" x14ac:dyDescent="0.25">
      <c r="A158" s="55">
        <v>2369</v>
      </c>
      <c r="B158" s="97" t="s">
        <v>174</v>
      </c>
      <c r="C158" s="98">
        <f t="shared" si="185"/>
        <v>0</v>
      </c>
      <c r="D158" s="219"/>
      <c r="E158" s="367"/>
      <c r="F158" s="384">
        <f t="shared" si="190"/>
        <v>0</v>
      </c>
      <c r="G158" s="219"/>
      <c r="H158" s="103"/>
      <c r="I158" s="220">
        <f t="shared" si="191"/>
        <v>0</v>
      </c>
      <c r="J158" s="103"/>
      <c r="K158" s="104"/>
      <c r="L158" s="220">
        <f t="shared" si="192"/>
        <v>0</v>
      </c>
      <c r="M158" s="221"/>
      <c r="N158" s="104"/>
      <c r="O158" s="220">
        <f t="shared" si="193"/>
        <v>0</v>
      </c>
      <c r="P158" s="222"/>
    </row>
    <row r="159" spans="1:16" x14ac:dyDescent="0.25">
      <c r="A159" s="209">
        <v>2370</v>
      </c>
      <c r="B159" s="154" t="s">
        <v>175</v>
      </c>
      <c r="C159" s="160">
        <f t="shared" si="185"/>
        <v>800</v>
      </c>
      <c r="D159" s="227">
        <v>300</v>
      </c>
      <c r="E159" s="369">
        <v>500</v>
      </c>
      <c r="F159" s="403">
        <f t="shared" si="190"/>
        <v>800</v>
      </c>
      <c r="G159" s="227"/>
      <c r="H159" s="229"/>
      <c r="I159" s="213">
        <f t="shared" si="191"/>
        <v>0</v>
      </c>
      <c r="J159" s="229"/>
      <c r="K159" s="228"/>
      <c r="L159" s="213">
        <f t="shared" si="192"/>
        <v>0</v>
      </c>
      <c r="M159" s="230"/>
      <c r="N159" s="228"/>
      <c r="O159" s="213">
        <f t="shared" si="193"/>
        <v>0</v>
      </c>
      <c r="P159" s="214"/>
    </row>
    <row r="160" spans="1:16" hidden="1" x14ac:dyDescent="0.25">
      <c r="A160" s="209">
        <v>2380</v>
      </c>
      <c r="B160" s="154" t="s">
        <v>176</v>
      </c>
      <c r="C160" s="160">
        <f t="shared" si="185"/>
        <v>0</v>
      </c>
      <c r="D160" s="210">
        <f>SUM(D161:D162)</f>
        <v>0</v>
      </c>
      <c r="E160" s="365">
        <f t="shared" ref="E160:F160" si="194">SUM(E161:E162)</f>
        <v>0</v>
      </c>
      <c r="F160" s="403">
        <f t="shared" si="194"/>
        <v>0</v>
      </c>
      <c r="G160" s="210">
        <f>SUM(G161:G162)</f>
        <v>0</v>
      </c>
      <c r="H160" s="212">
        <f t="shared" ref="H160:I160" si="195">SUM(H161:H162)</f>
        <v>0</v>
      </c>
      <c r="I160" s="213">
        <f t="shared" si="195"/>
        <v>0</v>
      </c>
      <c r="J160" s="212">
        <f>SUM(J161:J162)</f>
        <v>0</v>
      </c>
      <c r="K160" s="211">
        <f t="shared" ref="K160:L160" si="196">SUM(K161:K162)</f>
        <v>0</v>
      </c>
      <c r="L160" s="213">
        <f t="shared" si="196"/>
        <v>0</v>
      </c>
      <c r="M160" s="160">
        <f>SUM(M161:M162)</f>
        <v>0</v>
      </c>
      <c r="N160" s="211">
        <f t="shared" ref="N160:O160" si="197">SUM(N161:N162)</f>
        <v>0</v>
      </c>
      <c r="O160" s="213">
        <f t="shared" si="197"/>
        <v>0</v>
      </c>
      <c r="P160" s="214"/>
    </row>
    <row r="161" spans="1:16" hidden="1" x14ac:dyDescent="0.25">
      <c r="A161" s="46">
        <v>2381</v>
      </c>
      <c r="B161" s="87" t="s">
        <v>177</v>
      </c>
      <c r="C161" s="88">
        <f t="shared" si="185"/>
        <v>0</v>
      </c>
      <c r="D161" s="215"/>
      <c r="E161" s="366"/>
      <c r="F161" s="404">
        <f t="shared" ref="F161:F164" si="198">D161+E161</f>
        <v>0</v>
      </c>
      <c r="G161" s="215"/>
      <c r="H161" s="93"/>
      <c r="I161" s="216">
        <f t="shared" ref="I161:I164" si="199">G161+H161</f>
        <v>0</v>
      </c>
      <c r="J161" s="93"/>
      <c r="K161" s="94"/>
      <c r="L161" s="216">
        <f t="shared" ref="L161:L164" si="200">J161+K161</f>
        <v>0</v>
      </c>
      <c r="M161" s="217"/>
      <c r="N161" s="94"/>
      <c r="O161" s="216">
        <f t="shared" ref="O161:O164" si="201">M161+N161</f>
        <v>0</v>
      </c>
      <c r="P161" s="218"/>
    </row>
    <row r="162" spans="1:16" ht="24" hidden="1" x14ac:dyDescent="0.25">
      <c r="A162" s="55">
        <v>2389</v>
      </c>
      <c r="B162" s="97" t="s">
        <v>178</v>
      </c>
      <c r="C162" s="98">
        <f t="shared" si="185"/>
        <v>0</v>
      </c>
      <c r="D162" s="219"/>
      <c r="E162" s="367"/>
      <c r="F162" s="384">
        <f t="shared" si="198"/>
        <v>0</v>
      </c>
      <c r="G162" s="219"/>
      <c r="H162" s="103"/>
      <c r="I162" s="220">
        <f t="shared" si="199"/>
        <v>0</v>
      </c>
      <c r="J162" s="103"/>
      <c r="K162" s="104"/>
      <c r="L162" s="220">
        <f t="shared" si="200"/>
        <v>0</v>
      </c>
      <c r="M162" s="221"/>
      <c r="N162" s="104"/>
      <c r="O162" s="220">
        <f t="shared" si="201"/>
        <v>0</v>
      </c>
      <c r="P162" s="222"/>
    </row>
    <row r="163" spans="1:16" hidden="1" x14ac:dyDescent="0.25">
      <c r="A163" s="209">
        <v>2390</v>
      </c>
      <c r="B163" s="154" t="s">
        <v>179</v>
      </c>
      <c r="C163" s="160">
        <f t="shared" si="185"/>
        <v>0</v>
      </c>
      <c r="D163" s="227"/>
      <c r="E163" s="369"/>
      <c r="F163" s="403">
        <f t="shared" si="198"/>
        <v>0</v>
      </c>
      <c r="G163" s="227"/>
      <c r="H163" s="229"/>
      <c r="I163" s="213">
        <f t="shared" si="199"/>
        <v>0</v>
      </c>
      <c r="J163" s="229"/>
      <c r="K163" s="228"/>
      <c r="L163" s="213">
        <f t="shared" si="200"/>
        <v>0</v>
      </c>
      <c r="M163" s="230"/>
      <c r="N163" s="228"/>
      <c r="O163" s="213">
        <f t="shared" si="201"/>
        <v>0</v>
      </c>
      <c r="P163" s="214"/>
    </row>
    <row r="164" spans="1:16" hidden="1" x14ac:dyDescent="0.25">
      <c r="A164" s="75">
        <v>2400</v>
      </c>
      <c r="B164" s="202" t="s">
        <v>180</v>
      </c>
      <c r="C164" s="76">
        <f t="shared" si="185"/>
        <v>0</v>
      </c>
      <c r="D164" s="241"/>
      <c r="E164" s="371"/>
      <c r="F164" s="386">
        <f t="shared" si="198"/>
        <v>0</v>
      </c>
      <c r="G164" s="241"/>
      <c r="H164" s="243"/>
      <c r="I164" s="204">
        <f t="shared" si="199"/>
        <v>0</v>
      </c>
      <c r="J164" s="243"/>
      <c r="K164" s="242"/>
      <c r="L164" s="204">
        <f t="shared" si="200"/>
        <v>0</v>
      </c>
      <c r="M164" s="244"/>
      <c r="N164" s="242"/>
      <c r="O164" s="204">
        <f t="shared" si="201"/>
        <v>0</v>
      </c>
      <c r="P164" s="231"/>
    </row>
    <row r="165" spans="1:16" ht="24" hidden="1" x14ac:dyDescent="0.25">
      <c r="A165" s="75">
        <v>2500</v>
      </c>
      <c r="B165" s="202" t="s">
        <v>181</v>
      </c>
      <c r="C165" s="76">
        <f t="shared" si="185"/>
        <v>0</v>
      </c>
      <c r="D165" s="203">
        <f>SUM(D166,D171)</f>
        <v>0</v>
      </c>
      <c r="E165" s="364">
        <f t="shared" ref="E165:O165" si="202">SUM(E166,E171)</f>
        <v>0</v>
      </c>
      <c r="F165" s="386">
        <f t="shared" si="202"/>
        <v>0</v>
      </c>
      <c r="G165" s="203">
        <f t="shared" si="202"/>
        <v>0</v>
      </c>
      <c r="H165" s="84">
        <f t="shared" si="202"/>
        <v>0</v>
      </c>
      <c r="I165" s="204">
        <f t="shared" si="202"/>
        <v>0</v>
      </c>
      <c r="J165" s="84">
        <f t="shared" si="202"/>
        <v>0</v>
      </c>
      <c r="K165" s="85">
        <f t="shared" si="202"/>
        <v>0</v>
      </c>
      <c r="L165" s="204">
        <f t="shared" si="202"/>
        <v>0</v>
      </c>
      <c r="M165" s="205">
        <f t="shared" si="202"/>
        <v>0</v>
      </c>
      <c r="N165" s="206">
        <f t="shared" si="202"/>
        <v>0</v>
      </c>
      <c r="O165" s="207">
        <f t="shared" si="202"/>
        <v>0</v>
      </c>
      <c r="P165" s="208"/>
    </row>
    <row r="166" spans="1:16" ht="16.5" hidden="1" customHeight="1" x14ac:dyDescent="0.25">
      <c r="A166" s="335">
        <v>2510</v>
      </c>
      <c r="B166" s="87" t="s">
        <v>182</v>
      </c>
      <c r="C166" s="88">
        <f t="shared" si="185"/>
        <v>0</v>
      </c>
      <c r="D166" s="233">
        <f>SUM(D167:D170)</f>
        <v>0</v>
      </c>
      <c r="E166" s="370">
        <f t="shared" ref="E166:O166" si="203">SUM(E167:E170)</f>
        <v>0</v>
      </c>
      <c r="F166" s="404">
        <f t="shared" si="203"/>
        <v>0</v>
      </c>
      <c r="G166" s="233">
        <f t="shared" si="203"/>
        <v>0</v>
      </c>
      <c r="H166" s="235">
        <f t="shared" si="203"/>
        <v>0</v>
      </c>
      <c r="I166" s="216">
        <f t="shared" si="203"/>
        <v>0</v>
      </c>
      <c r="J166" s="235">
        <f t="shared" si="203"/>
        <v>0</v>
      </c>
      <c r="K166" s="234">
        <f t="shared" si="203"/>
        <v>0</v>
      </c>
      <c r="L166" s="216">
        <f t="shared" si="203"/>
        <v>0</v>
      </c>
      <c r="M166" s="109">
        <f t="shared" si="203"/>
        <v>0</v>
      </c>
      <c r="N166" s="245">
        <f t="shared" si="203"/>
        <v>0</v>
      </c>
      <c r="O166" s="246">
        <f t="shared" si="203"/>
        <v>0</v>
      </c>
      <c r="P166" s="247"/>
    </row>
    <row r="167" spans="1:16" ht="24" hidden="1" x14ac:dyDescent="0.25">
      <c r="A167" s="56">
        <v>2512</v>
      </c>
      <c r="B167" s="97" t="s">
        <v>183</v>
      </c>
      <c r="C167" s="98">
        <f t="shared" si="185"/>
        <v>0</v>
      </c>
      <c r="D167" s="219"/>
      <c r="E167" s="367"/>
      <c r="F167" s="384">
        <f t="shared" ref="F167:F172" si="204">D167+E167</f>
        <v>0</v>
      </c>
      <c r="G167" s="219"/>
      <c r="H167" s="103"/>
      <c r="I167" s="220">
        <f t="shared" ref="I167:I172" si="205">G167+H167</f>
        <v>0</v>
      </c>
      <c r="J167" s="103"/>
      <c r="K167" s="104"/>
      <c r="L167" s="220">
        <f t="shared" ref="L167:L172" si="206">J167+K167</f>
        <v>0</v>
      </c>
      <c r="M167" s="221"/>
      <c r="N167" s="104"/>
      <c r="O167" s="220">
        <f t="shared" ref="O167:O172" si="207">M167+N167</f>
        <v>0</v>
      </c>
      <c r="P167" s="222"/>
    </row>
    <row r="168" spans="1:16" ht="36" hidden="1" x14ac:dyDescent="0.25">
      <c r="A168" s="56">
        <v>2513</v>
      </c>
      <c r="B168" s="97" t="s">
        <v>184</v>
      </c>
      <c r="C168" s="98">
        <f t="shared" si="185"/>
        <v>0</v>
      </c>
      <c r="D168" s="219"/>
      <c r="E168" s="367"/>
      <c r="F168" s="384">
        <f t="shared" si="204"/>
        <v>0</v>
      </c>
      <c r="G168" s="219"/>
      <c r="H168" s="103"/>
      <c r="I168" s="220">
        <f t="shared" si="205"/>
        <v>0</v>
      </c>
      <c r="J168" s="103"/>
      <c r="K168" s="104"/>
      <c r="L168" s="220">
        <f t="shared" si="206"/>
        <v>0</v>
      </c>
      <c r="M168" s="221"/>
      <c r="N168" s="104"/>
      <c r="O168" s="220">
        <f t="shared" si="207"/>
        <v>0</v>
      </c>
      <c r="P168" s="222"/>
    </row>
    <row r="169" spans="1:16" ht="24" hidden="1" x14ac:dyDescent="0.25">
      <c r="A169" s="56">
        <v>2515</v>
      </c>
      <c r="B169" s="97" t="s">
        <v>185</v>
      </c>
      <c r="C169" s="98">
        <f t="shared" si="185"/>
        <v>0</v>
      </c>
      <c r="D169" s="219"/>
      <c r="E169" s="367"/>
      <c r="F169" s="384">
        <f t="shared" si="204"/>
        <v>0</v>
      </c>
      <c r="G169" s="219"/>
      <c r="H169" s="103"/>
      <c r="I169" s="220">
        <f t="shared" si="205"/>
        <v>0</v>
      </c>
      <c r="J169" s="103"/>
      <c r="K169" s="104"/>
      <c r="L169" s="220">
        <f t="shared" si="206"/>
        <v>0</v>
      </c>
      <c r="M169" s="221"/>
      <c r="N169" s="104"/>
      <c r="O169" s="220">
        <f t="shared" si="207"/>
        <v>0</v>
      </c>
      <c r="P169" s="222"/>
    </row>
    <row r="170" spans="1:16" ht="24" hidden="1" x14ac:dyDescent="0.25">
      <c r="A170" s="56">
        <v>2519</v>
      </c>
      <c r="B170" s="97" t="s">
        <v>186</v>
      </c>
      <c r="C170" s="98">
        <f t="shared" si="185"/>
        <v>0</v>
      </c>
      <c r="D170" s="219"/>
      <c r="E170" s="367"/>
      <c r="F170" s="384">
        <f t="shared" si="204"/>
        <v>0</v>
      </c>
      <c r="G170" s="219"/>
      <c r="H170" s="103"/>
      <c r="I170" s="220">
        <f t="shared" si="205"/>
        <v>0</v>
      </c>
      <c r="J170" s="103"/>
      <c r="K170" s="104"/>
      <c r="L170" s="220">
        <f t="shared" si="206"/>
        <v>0</v>
      </c>
      <c r="M170" s="221"/>
      <c r="N170" s="104"/>
      <c r="O170" s="220">
        <f t="shared" si="207"/>
        <v>0</v>
      </c>
      <c r="P170" s="222"/>
    </row>
    <row r="171" spans="1:16" ht="24" hidden="1" x14ac:dyDescent="0.25">
      <c r="A171" s="223">
        <v>2520</v>
      </c>
      <c r="B171" s="97" t="s">
        <v>187</v>
      </c>
      <c r="C171" s="98">
        <f t="shared" si="185"/>
        <v>0</v>
      </c>
      <c r="D171" s="219"/>
      <c r="E171" s="367"/>
      <c r="F171" s="384">
        <f t="shared" si="204"/>
        <v>0</v>
      </c>
      <c r="G171" s="219"/>
      <c r="H171" s="103"/>
      <c r="I171" s="220">
        <f t="shared" si="205"/>
        <v>0</v>
      </c>
      <c r="J171" s="103"/>
      <c r="K171" s="104"/>
      <c r="L171" s="220">
        <f t="shared" si="206"/>
        <v>0</v>
      </c>
      <c r="M171" s="221"/>
      <c r="N171" s="104"/>
      <c r="O171" s="220">
        <f t="shared" si="207"/>
        <v>0</v>
      </c>
      <c r="P171" s="222"/>
    </row>
    <row r="172" spans="1:16" s="248" customFormat="1" ht="36" hidden="1" customHeight="1" x14ac:dyDescent="0.25">
      <c r="A172" s="21">
        <v>2800</v>
      </c>
      <c r="B172" s="87" t="s">
        <v>188</v>
      </c>
      <c r="C172" s="88">
        <f t="shared" si="185"/>
        <v>0</v>
      </c>
      <c r="D172" s="49"/>
      <c r="E172" s="344"/>
      <c r="F172" s="383">
        <f t="shared" si="204"/>
        <v>0</v>
      </c>
      <c r="G172" s="49"/>
      <c r="H172" s="51"/>
      <c r="I172" s="52">
        <f t="shared" si="205"/>
        <v>0</v>
      </c>
      <c r="J172" s="51"/>
      <c r="K172" s="50"/>
      <c r="L172" s="52">
        <f t="shared" si="206"/>
        <v>0</v>
      </c>
      <c r="M172" s="53"/>
      <c r="N172" s="50"/>
      <c r="O172" s="52">
        <f t="shared" si="207"/>
        <v>0</v>
      </c>
      <c r="P172" s="54"/>
    </row>
    <row r="173" spans="1:16" hidden="1" x14ac:dyDescent="0.25">
      <c r="A173" s="195">
        <v>3000</v>
      </c>
      <c r="B173" s="195" t="s">
        <v>189</v>
      </c>
      <c r="C173" s="196">
        <f t="shared" si="185"/>
        <v>0</v>
      </c>
      <c r="D173" s="197">
        <f>SUM(D174,D184)</f>
        <v>0</v>
      </c>
      <c r="E173" s="363">
        <f t="shared" ref="E173:F173" si="208">SUM(E174,E184)</f>
        <v>0</v>
      </c>
      <c r="F173" s="402">
        <f t="shared" si="208"/>
        <v>0</v>
      </c>
      <c r="G173" s="197">
        <f>SUM(G174,G184)</f>
        <v>0</v>
      </c>
      <c r="H173" s="199">
        <f t="shared" ref="H173:I173" si="209">SUM(H174,H184)</f>
        <v>0</v>
      </c>
      <c r="I173" s="200">
        <f t="shared" si="209"/>
        <v>0</v>
      </c>
      <c r="J173" s="199">
        <f>SUM(J174,J184)</f>
        <v>0</v>
      </c>
      <c r="K173" s="198">
        <f t="shared" ref="K173:L173" si="210">SUM(K174,K184)</f>
        <v>0</v>
      </c>
      <c r="L173" s="200">
        <f t="shared" si="210"/>
        <v>0</v>
      </c>
      <c r="M173" s="196">
        <f>SUM(M174,M184)</f>
        <v>0</v>
      </c>
      <c r="N173" s="198">
        <f t="shared" ref="N173:O173" si="211">SUM(N174,N184)</f>
        <v>0</v>
      </c>
      <c r="O173" s="200">
        <f t="shared" si="211"/>
        <v>0</v>
      </c>
      <c r="P173" s="201"/>
    </row>
    <row r="174" spans="1:16" ht="24" hidden="1" x14ac:dyDescent="0.25">
      <c r="A174" s="75">
        <v>3200</v>
      </c>
      <c r="B174" s="249" t="s">
        <v>190</v>
      </c>
      <c r="C174" s="76">
        <f t="shared" si="185"/>
        <v>0</v>
      </c>
      <c r="D174" s="203">
        <f>SUM(D175,D179)</f>
        <v>0</v>
      </c>
      <c r="E174" s="364">
        <f t="shared" ref="E174:O174" si="212">SUM(E175,E179)</f>
        <v>0</v>
      </c>
      <c r="F174" s="386">
        <f t="shared" si="212"/>
        <v>0</v>
      </c>
      <c r="G174" s="203">
        <f t="shared" si="212"/>
        <v>0</v>
      </c>
      <c r="H174" s="84">
        <f t="shared" si="212"/>
        <v>0</v>
      </c>
      <c r="I174" s="204">
        <f t="shared" si="212"/>
        <v>0</v>
      </c>
      <c r="J174" s="84">
        <f t="shared" si="212"/>
        <v>0</v>
      </c>
      <c r="K174" s="85">
        <f t="shared" si="212"/>
        <v>0</v>
      </c>
      <c r="L174" s="204">
        <f t="shared" si="212"/>
        <v>0</v>
      </c>
      <c r="M174" s="205">
        <f t="shared" si="212"/>
        <v>0</v>
      </c>
      <c r="N174" s="206">
        <f t="shared" si="212"/>
        <v>0</v>
      </c>
      <c r="O174" s="207">
        <f t="shared" si="212"/>
        <v>0</v>
      </c>
      <c r="P174" s="208"/>
    </row>
    <row r="175" spans="1:16" ht="36" hidden="1" x14ac:dyDescent="0.25">
      <c r="A175" s="335">
        <v>3260</v>
      </c>
      <c r="B175" s="87" t="s">
        <v>191</v>
      </c>
      <c r="C175" s="88">
        <f t="shared" si="185"/>
        <v>0</v>
      </c>
      <c r="D175" s="233">
        <f>SUM(D176:D178)</f>
        <v>0</v>
      </c>
      <c r="E175" s="370">
        <f t="shared" ref="E175:F175" si="213">SUM(E176:E178)</f>
        <v>0</v>
      </c>
      <c r="F175" s="404">
        <f t="shared" si="213"/>
        <v>0</v>
      </c>
      <c r="G175" s="233">
        <f>SUM(G176:G178)</f>
        <v>0</v>
      </c>
      <c r="H175" s="235">
        <f t="shared" ref="H175:I175" si="214">SUM(H176:H178)</f>
        <v>0</v>
      </c>
      <c r="I175" s="216">
        <f t="shared" si="214"/>
        <v>0</v>
      </c>
      <c r="J175" s="235">
        <f>SUM(J176:J178)</f>
        <v>0</v>
      </c>
      <c r="K175" s="234">
        <f t="shared" ref="K175:L175" si="215">SUM(K176:K178)</f>
        <v>0</v>
      </c>
      <c r="L175" s="216">
        <f t="shared" si="215"/>
        <v>0</v>
      </c>
      <c r="M175" s="88">
        <f>SUM(M176:M178)</f>
        <v>0</v>
      </c>
      <c r="N175" s="234">
        <f t="shared" ref="N175:O175" si="216">SUM(N176:N178)</f>
        <v>0</v>
      </c>
      <c r="O175" s="216">
        <f t="shared" si="216"/>
        <v>0</v>
      </c>
      <c r="P175" s="218"/>
    </row>
    <row r="176" spans="1:16" ht="24" hidden="1" x14ac:dyDescent="0.25">
      <c r="A176" s="56">
        <v>3261</v>
      </c>
      <c r="B176" s="97" t="s">
        <v>192</v>
      </c>
      <c r="C176" s="98">
        <f t="shared" si="185"/>
        <v>0</v>
      </c>
      <c r="D176" s="219"/>
      <c r="E176" s="367"/>
      <c r="F176" s="384">
        <f t="shared" ref="F176:F178" si="217">D176+E176</f>
        <v>0</v>
      </c>
      <c r="G176" s="219"/>
      <c r="H176" s="103"/>
      <c r="I176" s="220">
        <f t="shared" ref="I176:I178" si="218">G176+H176</f>
        <v>0</v>
      </c>
      <c r="J176" s="103"/>
      <c r="K176" s="104"/>
      <c r="L176" s="220">
        <f t="shared" ref="L176:L178" si="219">J176+K176</f>
        <v>0</v>
      </c>
      <c r="M176" s="221"/>
      <c r="N176" s="104"/>
      <c r="O176" s="220">
        <f t="shared" ref="O176:O178" si="220">M176+N176</f>
        <v>0</v>
      </c>
      <c r="P176" s="222"/>
    </row>
    <row r="177" spans="1:16" ht="36" hidden="1" x14ac:dyDescent="0.25">
      <c r="A177" s="56">
        <v>3262</v>
      </c>
      <c r="B177" s="97" t="s">
        <v>193</v>
      </c>
      <c r="C177" s="98">
        <f t="shared" si="185"/>
        <v>0</v>
      </c>
      <c r="D177" s="219"/>
      <c r="E177" s="367"/>
      <c r="F177" s="384">
        <f t="shared" si="217"/>
        <v>0</v>
      </c>
      <c r="G177" s="219"/>
      <c r="H177" s="103"/>
      <c r="I177" s="220">
        <f t="shared" si="218"/>
        <v>0</v>
      </c>
      <c r="J177" s="103"/>
      <c r="K177" s="104"/>
      <c r="L177" s="220">
        <f t="shared" si="219"/>
        <v>0</v>
      </c>
      <c r="M177" s="221"/>
      <c r="N177" s="104"/>
      <c r="O177" s="220">
        <f t="shared" si="220"/>
        <v>0</v>
      </c>
      <c r="P177" s="222"/>
    </row>
    <row r="178" spans="1:16" ht="24" hidden="1" x14ac:dyDescent="0.25">
      <c r="A178" s="56">
        <v>3263</v>
      </c>
      <c r="B178" s="97" t="s">
        <v>194</v>
      </c>
      <c r="C178" s="98">
        <f t="shared" si="185"/>
        <v>0</v>
      </c>
      <c r="D178" s="219"/>
      <c r="E178" s="367"/>
      <c r="F178" s="384">
        <f t="shared" si="217"/>
        <v>0</v>
      </c>
      <c r="G178" s="219"/>
      <c r="H178" s="103"/>
      <c r="I178" s="220">
        <f t="shared" si="218"/>
        <v>0</v>
      </c>
      <c r="J178" s="103"/>
      <c r="K178" s="104"/>
      <c r="L178" s="220">
        <f t="shared" si="219"/>
        <v>0</v>
      </c>
      <c r="M178" s="221"/>
      <c r="N178" s="104"/>
      <c r="O178" s="220">
        <f t="shared" si="220"/>
        <v>0</v>
      </c>
      <c r="P178" s="222"/>
    </row>
    <row r="179" spans="1:16" ht="84" hidden="1" x14ac:dyDescent="0.25">
      <c r="A179" s="335">
        <v>3290</v>
      </c>
      <c r="B179" s="87" t="s">
        <v>195</v>
      </c>
      <c r="C179" s="250">
        <f t="shared" si="185"/>
        <v>0</v>
      </c>
      <c r="D179" s="233">
        <f>SUM(D180:D183)</f>
        <v>0</v>
      </c>
      <c r="E179" s="370">
        <f t="shared" ref="E179:O179" si="221">SUM(E180:E183)</f>
        <v>0</v>
      </c>
      <c r="F179" s="404">
        <f t="shared" si="221"/>
        <v>0</v>
      </c>
      <c r="G179" s="233">
        <f t="shared" si="221"/>
        <v>0</v>
      </c>
      <c r="H179" s="235">
        <f t="shared" si="221"/>
        <v>0</v>
      </c>
      <c r="I179" s="216">
        <f t="shared" si="221"/>
        <v>0</v>
      </c>
      <c r="J179" s="235">
        <f t="shared" si="221"/>
        <v>0</v>
      </c>
      <c r="K179" s="234">
        <f t="shared" si="221"/>
        <v>0</v>
      </c>
      <c r="L179" s="216">
        <f t="shared" si="221"/>
        <v>0</v>
      </c>
      <c r="M179" s="250">
        <f t="shared" si="221"/>
        <v>0</v>
      </c>
      <c r="N179" s="251">
        <f t="shared" si="221"/>
        <v>0</v>
      </c>
      <c r="O179" s="252">
        <f t="shared" si="221"/>
        <v>0</v>
      </c>
      <c r="P179" s="253"/>
    </row>
    <row r="180" spans="1:16" ht="72" hidden="1" x14ac:dyDescent="0.25">
      <c r="A180" s="56">
        <v>3291</v>
      </c>
      <c r="B180" s="97" t="s">
        <v>196</v>
      </c>
      <c r="C180" s="98">
        <f t="shared" si="185"/>
        <v>0</v>
      </c>
      <c r="D180" s="219"/>
      <c r="E180" s="367"/>
      <c r="F180" s="384">
        <f t="shared" ref="F180:F183" si="222">D180+E180</f>
        <v>0</v>
      </c>
      <c r="G180" s="219"/>
      <c r="H180" s="103"/>
      <c r="I180" s="220">
        <f t="shared" ref="I180:I183" si="223">G180+H180</f>
        <v>0</v>
      </c>
      <c r="J180" s="103"/>
      <c r="K180" s="104"/>
      <c r="L180" s="220">
        <f t="shared" ref="L180:L183" si="224">J180+K180</f>
        <v>0</v>
      </c>
      <c r="M180" s="221"/>
      <c r="N180" s="104"/>
      <c r="O180" s="220">
        <f t="shared" ref="O180:O183" si="225">M180+N180</f>
        <v>0</v>
      </c>
      <c r="P180" s="222"/>
    </row>
    <row r="181" spans="1:16" ht="72" hidden="1" x14ac:dyDescent="0.25">
      <c r="A181" s="56">
        <v>3292</v>
      </c>
      <c r="B181" s="97" t="s">
        <v>197</v>
      </c>
      <c r="C181" s="98">
        <f t="shared" si="185"/>
        <v>0</v>
      </c>
      <c r="D181" s="219"/>
      <c r="E181" s="367"/>
      <c r="F181" s="384">
        <f t="shared" si="222"/>
        <v>0</v>
      </c>
      <c r="G181" s="219"/>
      <c r="H181" s="103"/>
      <c r="I181" s="220">
        <f t="shared" si="223"/>
        <v>0</v>
      </c>
      <c r="J181" s="103"/>
      <c r="K181" s="104"/>
      <c r="L181" s="220">
        <f t="shared" si="224"/>
        <v>0</v>
      </c>
      <c r="M181" s="221"/>
      <c r="N181" s="104"/>
      <c r="O181" s="220">
        <f t="shared" si="225"/>
        <v>0</v>
      </c>
      <c r="P181" s="222"/>
    </row>
    <row r="182" spans="1:16" ht="72" hidden="1" x14ac:dyDescent="0.25">
      <c r="A182" s="56">
        <v>3293</v>
      </c>
      <c r="B182" s="97" t="s">
        <v>198</v>
      </c>
      <c r="C182" s="98">
        <f t="shared" si="185"/>
        <v>0</v>
      </c>
      <c r="D182" s="219"/>
      <c r="E182" s="367"/>
      <c r="F182" s="384">
        <f t="shared" si="222"/>
        <v>0</v>
      </c>
      <c r="G182" s="219"/>
      <c r="H182" s="103"/>
      <c r="I182" s="220">
        <f t="shared" si="223"/>
        <v>0</v>
      </c>
      <c r="J182" s="103"/>
      <c r="K182" s="104"/>
      <c r="L182" s="220">
        <f t="shared" si="224"/>
        <v>0</v>
      </c>
      <c r="M182" s="221"/>
      <c r="N182" s="104"/>
      <c r="O182" s="220">
        <f t="shared" si="225"/>
        <v>0</v>
      </c>
      <c r="P182" s="222"/>
    </row>
    <row r="183" spans="1:16" ht="60" hidden="1" x14ac:dyDescent="0.25">
      <c r="A183" s="254">
        <v>3294</v>
      </c>
      <c r="B183" s="97" t="s">
        <v>199</v>
      </c>
      <c r="C183" s="250">
        <f t="shared" si="185"/>
        <v>0</v>
      </c>
      <c r="D183" s="255"/>
      <c r="E183" s="372"/>
      <c r="F183" s="405">
        <f t="shared" si="222"/>
        <v>0</v>
      </c>
      <c r="G183" s="255"/>
      <c r="H183" s="257"/>
      <c r="I183" s="252">
        <f t="shared" si="223"/>
        <v>0</v>
      </c>
      <c r="J183" s="257"/>
      <c r="K183" s="256"/>
      <c r="L183" s="252">
        <f t="shared" si="224"/>
        <v>0</v>
      </c>
      <c r="M183" s="258"/>
      <c r="N183" s="256"/>
      <c r="O183" s="252">
        <f t="shared" si="225"/>
        <v>0</v>
      </c>
      <c r="P183" s="253"/>
    </row>
    <row r="184" spans="1:16" ht="48" hidden="1" x14ac:dyDescent="0.25">
      <c r="A184" s="259">
        <v>3300</v>
      </c>
      <c r="B184" s="249" t="s">
        <v>200</v>
      </c>
      <c r="C184" s="205">
        <f t="shared" si="185"/>
        <v>0</v>
      </c>
      <c r="D184" s="260">
        <f>SUM(D185:D186)</f>
        <v>0</v>
      </c>
      <c r="E184" s="373">
        <f t="shared" ref="E184:O184" si="226">SUM(E185:E186)</f>
        <v>0</v>
      </c>
      <c r="F184" s="406">
        <f t="shared" si="226"/>
        <v>0</v>
      </c>
      <c r="G184" s="260">
        <f t="shared" si="226"/>
        <v>0</v>
      </c>
      <c r="H184" s="261">
        <f t="shared" si="226"/>
        <v>0</v>
      </c>
      <c r="I184" s="207">
        <f t="shared" si="226"/>
        <v>0</v>
      </c>
      <c r="J184" s="261">
        <f t="shared" si="226"/>
        <v>0</v>
      </c>
      <c r="K184" s="206">
        <f t="shared" si="226"/>
        <v>0</v>
      </c>
      <c r="L184" s="207">
        <f t="shared" si="226"/>
        <v>0</v>
      </c>
      <c r="M184" s="205">
        <f t="shared" si="226"/>
        <v>0</v>
      </c>
      <c r="N184" s="206">
        <f t="shared" si="226"/>
        <v>0</v>
      </c>
      <c r="O184" s="207">
        <f t="shared" si="226"/>
        <v>0</v>
      </c>
      <c r="P184" s="208"/>
    </row>
    <row r="185" spans="1:16" ht="48" hidden="1" x14ac:dyDescent="0.25">
      <c r="A185" s="153">
        <v>3310</v>
      </c>
      <c r="B185" s="154" t="s">
        <v>201</v>
      </c>
      <c r="C185" s="160">
        <f t="shared" si="185"/>
        <v>0</v>
      </c>
      <c r="D185" s="227"/>
      <c r="E185" s="369"/>
      <c r="F185" s="403">
        <f t="shared" ref="F185:F186" si="227">D185+E185</f>
        <v>0</v>
      </c>
      <c r="G185" s="227"/>
      <c r="H185" s="229"/>
      <c r="I185" s="213">
        <f t="shared" ref="I185:I186" si="228">G185+H185</f>
        <v>0</v>
      </c>
      <c r="J185" s="229"/>
      <c r="K185" s="228"/>
      <c r="L185" s="213">
        <f t="shared" ref="L185:L186" si="229">J185+K185</f>
        <v>0</v>
      </c>
      <c r="M185" s="230"/>
      <c r="N185" s="228"/>
      <c r="O185" s="213">
        <f t="shared" ref="O185:O186" si="230">M185+N185</f>
        <v>0</v>
      </c>
      <c r="P185" s="214"/>
    </row>
    <row r="186" spans="1:16" ht="48.75" hidden="1" customHeight="1" x14ac:dyDescent="0.25">
      <c r="A186" s="47">
        <v>3320</v>
      </c>
      <c r="B186" s="87" t="s">
        <v>202</v>
      </c>
      <c r="C186" s="88">
        <f t="shared" si="185"/>
        <v>0</v>
      </c>
      <c r="D186" s="215"/>
      <c r="E186" s="366"/>
      <c r="F186" s="404">
        <f t="shared" si="227"/>
        <v>0</v>
      </c>
      <c r="G186" s="215"/>
      <c r="H186" s="93"/>
      <c r="I186" s="216">
        <f t="shared" si="228"/>
        <v>0</v>
      </c>
      <c r="J186" s="93"/>
      <c r="K186" s="94"/>
      <c r="L186" s="216">
        <f t="shared" si="229"/>
        <v>0</v>
      </c>
      <c r="M186" s="217"/>
      <c r="N186" s="94"/>
      <c r="O186" s="216">
        <f t="shared" si="230"/>
        <v>0</v>
      </c>
      <c r="P186" s="218"/>
    </row>
    <row r="187" spans="1:16" hidden="1" x14ac:dyDescent="0.25">
      <c r="A187" s="262">
        <v>4000</v>
      </c>
      <c r="B187" s="195" t="s">
        <v>203</v>
      </c>
      <c r="C187" s="196">
        <f t="shared" si="185"/>
        <v>0</v>
      </c>
      <c r="D187" s="197">
        <f>SUM(D188,D191)</f>
        <v>0</v>
      </c>
      <c r="E187" s="363">
        <f t="shared" ref="E187:F187" si="231">SUM(E188,E191)</f>
        <v>0</v>
      </c>
      <c r="F187" s="402">
        <f t="shared" si="231"/>
        <v>0</v>
      </c>
      <c r="G187" s="197">
        <f>SUM(G188,G191)</f>
        <v>0</v>
      </c>
      <c r="H187" s="199">
        <f t="shared" ref="H187:I187" si="232">SUM(H188,H191)</f>
        <v>0</v>
      </c>
      <c r="I187" s="200">
        <f t="shared" si="232"/>
        <v>0</v>
      </c>
      <c r="J187" s="199">
        <f>SUM(J188,J191)</f>
        <v>0</v>
      </c>
      <c r="K187" s="198">
        <f t="shared" ref="K187:L187" si="233">SUM(K188,K191)</f>
        <v>0</v>
      </c>
      <c r="L187" s="200">
        <f t="shared" si="233"/>
        <v>0</v>
      </c>
      <c r="M187" s="196">
        <f>SUM(M188,M191)</f>
        <v>0</v>
      </c>
      <c r="N187" s="198">
        <f t="shared" ref="N187:O187" si="234">SUM(N188,N191)</f>
        <v>0</v>
      </c>
      <c r="O187" s="200">
        <f t="shared" si="234"/>
        <v>0</v>
      </c>
      <c r="P187" s="201"/>
    </row>
    <row r="188" spans="1:16" ht="24" hidden="1" x14ac:dyDescent="0.25">
      <c r="A188" s="263">
        <v>4200</v>
      </c>
      <c r="B188" s="202" t="s">
        <v>204</v>
      </c>
      <c r="C188" s="76">
        <f t="shared" si="185"/>
        <v>0</v>
      </c>
      <c r="D188" s="203">
        <f>SUM(D189,D190)</f>
        <v>0</v>
      </c>
      <c r="E188" s="364">
        <f t="shared" ref="E188:F188" si="235">SUM(E189,E190)</f>
        <v>0</v>
      </c>
      <c r="F188" s="386">
        <f t="shared" si="235"/>
        <v>0</v>
      </c>
      <c r="G188" s="203">
        <f>SUM(G189,G190)</f>
        <v>0</v>
      </c>
      <c r="H188" s="84">
        <f t="shared" ref="H188:I188" si="236">SUM(H189,H190)</f>
        <v>0</v>
      </c>
      <c r="I188" s="204">
        <f t="shared" si="236"/>
        <v>0</v>
      </c>
      <c r="J188" s="84">
        <f>SUM(J189,J190)</f>
        <v>0</v>
      </c>
      <c r="K188" s="85">
        <f t="shared" ref="K188:L188" si="237">SUM(K189,K190)</f>
        <v>0</v>
      </c>
      <c r="L188" s="204">
        <f t="shared" si="237"/>
        <v>0</v>
      </c>
      <c r="M188" s="76">
        <f>SUM(M189,M190)</f>
        <v>0</v>
      </c>
      <c r="N188" s="85">
        <f t="shared" ref="N188:O188" si="238">SUM(N189,N190)</f>
        <v>0</v>
      </c>
      <c r="O188" s="204">
        <f t="shared" si="238"/>
        <v>0</v>
      </c>
      <c r="P188" s="231"/>
    </row>
    <row r="189" spans="1:16" ht="36" hidden="1" x14ac:dyDescent="0.25">
      <c r="A189" s="335">
        <v>4240</v>
      </c>
      <c r="B189" s="87" t="s">
        <v>205</v>
      </c>
      <c r="C189" s="88">
        <f t="shared" si="185"/>
        <v>0</v>
      </c>
      <c r="D189" s="215"/>
      <c r="E189" s="366"/>
      <c r="F189" s="404">
        <f t="shared" ref="F189:F190" si="239">D189+E189</f>
        <v>0</v>
      </c>
      <c r="G189" s="215"/>
      <c r="H189" s="93"/>
      <c r="I189" s="216">
        <f t="shared" ref="I189:I190" si="240">G189+H189</f>
        <v>0</v>
      </c>
      <c r="J189" s="93"/>
      <c r="K189" s="94"/>
      <c r="L189" s="216">
        <f t="shared" ref="L189:L190" si="241">J189+K189</f>
        <v>0</v>
      </c>
      <c r="M189" s="217"/>
      <c r="N189" s="94"/>
      <c r="O189" s="216">
        <f t="shared" ref="O189:O190" si="242">M189+N189</f>
        <v>0</v>
      </c>
      <c r="P189" s="218"/>
    </row>
    <row r="190" spans="1:16" ht="24" hidden="1" x14ac:dyDescent="0.25">
      <c r="A190" s="223">
        <v>4250</v>
      </c>
      <c r="B190" s="97" t="s">
        <v>206</v>
      </c>
      <c r="C190" s="98">
        <f t="shared" si="185"/>
        <v>0</v>
      </c>
      <c r="D190" s="219"/>
      <c r="E190" s="367"/>
      <c r="F190" s="384">
        <f t="shared" si="239"/>
        <v>0</v>
      </c>
      <c r="G190" s="219"/>
      <c r="H190" s="103"/>
      <c r="I190" s="220">
        <f t="shared" si="240"/>
        <v>0</v>
      </c>
      <c r="J190" s="103"/>
      <c r="K190" s="104"/>
      <c r="L190" s="220">
        <f t="shared" si="241"/>
        <v>0</v>
      </c>
      <c r="M190" s="221"/>
      <c r="N190" s="104"/>
      <c r="O190" s="220">
        <f t="shared" si="242"/>
        <v>0</v>
      </c>
      <c r="P190" s="222"/>
    </row>
    <row r="191" spans="1:16" hidden="1" x14ac:dyDescent="0.25">
      <c r="A191" s="75">
        <v>4300</v>
      </c>
      <c r="B191" s="202" t="s">
        <v>207</v>
      </c>
      <c r="C191" s="76">
        <f t="shared" si="185"/>
        <v>0</v>
      </c>
      <c r="D191" s="203">
        <f>SUM(D192)</f>
        <v>0</v>
      </c>
      <c r="E191" s="364">
        <f t="shared" ref="E191:F191" si="243">SUM(E192)</f>
        <v>0</v>
      </c>
      <c r="F191" s="386">
        <f t="shared" si="243"/>
        <v>0</v>
      </c>
      <c r="G191" s="203">
        <f>SUM(G192)</f>
        <v>0</v>
      </c>
      <c r="H191" s="84">
        <f t="shared" ref="H191:I191" si="244">SUM(H192)</f>
        <v>0</v>
      </c>
      <c r="I191" s="204">
        <f t="shared" si="244"/>
        <v>0</v>
      </c>
      <c r="J191" s="84">
        <f>SUM(J192)</f>
        <v>0</v>
      </c>
      <c r="K191" s="85">
        <f t="shared" ref="K191:L191" si="245">SUM(K192)</f>
        <v>0</v>
      </c>
      <c r="L191" s="204">
        <f t="shared" si="245"/>
        <v>0</v>
      </c>
      <c r="M191" s="76">
        <f>SUM(M192)</f>
        <v>0</v>
      </c>
      <c r="N191" s="85">
        <f t="shared" ref="N191:O191" si="246">SUM(N192)</f>
        <v>0</v>
      </c>
      <c r="O191" s="204">
        <f t="shared" si="246"/>
        <v>0</v>
      </c>
      <c r="P191" s="231"/>
    </row>
    <row r="192" spans="1:16" ht="24" hidden="1" x14ac:dyDescent="0.25">
      <c r="A192" s="335">
        <v>4310</v>
      </c>
      <c r="B192" s="87" t="s">
        <v>208</v>
      </c>
      <c r="C192" s="88">
        <f t="shared" si="185"/>
        <v>0</v>
      </c>
      <c r="D192" s="233">
        <f>SUM(D193:D193)</f>
        <v>0</v>
      </c>
      <c r="E192" s="370">
        <f t="shared" ref="E192:F192" si="247">SUM(E193:E193)</f>
        <v>0</v>
      </c>
      <c r="F192" s="404">
        <f t="shared" si="247"/>
        <v>0</v>
      </c>
      <c r="G192" s="233">
        <f>SUM(G193:G193)</f>
        <v>0</v>
      </c>
      <c r="H192" s="235">
        <f t="shared" ref="H192:I192" si="248">SUM(H193:H193)</f>
        <v>0</v>
      </c>
      <c r="I192" s="216">
        <f t="shared" si="248"/>
        <v>0</v>
      </c>
      <c r="J192" s="235">
        <f>SUM(J193:J193)</f>
        <v>0</v>
      </c>
      <c r="K192" s="234">
        <f t="shared" ref="K192:L192" si="249">SUM(K193:K193)</f>
        <v>0</v>
      </c>
      <c r="L192" s="216">
        <f t="shared" si="249"/>
        <v>0</v>
      </c>
      <c r="M192" s="88">
        <f>SUM(M193:M193)</f>
        <v>0</v>
      </c>
      <c r="N192" s="234">
        <f t="shared" ref="N192:O192" si="250">SUM(N193:N193)</f>
        <v>0</v>
      </c>
      <c r="O192" s="216">
        <f t="shared" si="250"/>
        <v>0</v>
      </c>
      <c r="P192" s="218"/>
    </row>
    <row r="193" spans="1:16" ht="36" hidden="1" x14ac:dyDescent="0.25">
      <c r="A193" s="56">
        <v>4311</v>
      </c>
      <c r="B193" s="97" t="s">
        <v>209</v>
      </c>
      <c r="C193" s="98">
        <f t="shared" si="185"/>
        <v>0</v>
      </c>
      <c r="D193" s="219"/>
      <c r="E193" s="367"/>
      <c r="F193" s="384">
        <f>D193+E193</f>
        <v>0</v>
      </c>
      <c r="G193" s="219"/>
      <c r="H193" s="103"/>
      <c r="I193" s="220">
        <f>G193+H193</f>
        <v>0</v>
      </c>
      <c r="J193" s="103"/>
      <c r="K193" s="104"/>
      <c r="L193" s="220">
        <f>J193+K193</f>
        <v>0</v>
      </c>
      <c r="M193" s="221"/>
      <c r="N193" s="104"/>
      <c r="O193" s="220">
        <f>M193+N193</f>
        <v>0</v>
      </c>
      <c r="P193" s="222"/>
    </row>
    <row r="194" spans="1:16" s="27" customFormat="1" ht="24" x14ac:dyDescent="0.25">
      <c r="A194" s="264"/>
      <c r="B194" s="21" t="s">
        <v>210</v>
      </c>
      <c r="C194" s="189">
        <f t="shared" si="185"/>
        <v>16386</v>
      </c>
      <c r="D194" s="190">
        <f>SUM(D195,D230,D269)</f>
        <v>16018</v>
      </c>
      <c r="E194" s="362">
        <f t="shared" ref="E194:F194" si="251">SUM(E195,E230,E269)</f>
        <v>368</v>
      </c>
      <c r="F194" s="401">
        <f t="shared" si="251"/>
        <v>16386</v>
      </c>
      <c r="G194" s="190">
        <f>SUM(G195,G230,G269)</f>
        <v>0</v>
      </c>
      <c r="H194" s="192">
        <f t="shared" ref="H194:I194" si="252">SUM(H195,H230,H269)</f>
        <v>0</v>
      </c>
      <c r="I194" s="193">
        <f t="shared" si="252"/>
        <v>0</v>
      </c>
      <c r="J194" s="192">
        <f>SUM(J195,J230,J269)</f>
        <v>0</v>
      </c>
      <c r="K194" s="191">
        <f t="shared" ref="K194:L194" si="253">SUM(K195,K230,K269)</f>
        <v>0</v>
      </c>
      <c r="L194" s="193">
        <f t="shared" si="253"/>
        <v>0</v>
      </c>
      <c r="M194" s="265">
        <f>SUM(M195,M230,M269)</f>
        <v>0</v>
      </c>
      <c r="N194" s="266">
        <f t="shared" ref="N194:O194" si="254">SUM(N195,N230,N269)</f>
        <v>0</v>
      </c>
      <c r="O194" s="267">
        <f t="shared" si="254"/>
        <v>0</v>
      </c>
      <c r="P194" s="268"/>
    </row>
    <row r="195" spans="1:16" x14ac:dyDescent="0.25">
      <c r="A195" s="195">
        <v>5000</v>
      </c>
      <c r="B195" s="195" t="s">
        <v>211</v>
      </c>
      <c r="C195" s="196">
        <f t="shared" si="185"/>
        <v>1079</v>
      </c>
      <c r="D195" s="197">
        <f>D196+D204</f>
        <v>711</v>
      </c>
      <c r="E195" s="363">
        <f t="shared" ref="E195:F195" si="255">E196+E204</f>
        <v>368</v>
      </c>
      <c r="F195" s="402">
        <f t="shared" si="255"/>
        <v>1079</v>
      </c>
      <c r="G195" s="197">
        <f>G196+G204</f>
        <v>0</v>
      </c>
      <c r="H195" s="199">
        <f t="shared" ref="H195:I195" si="256">H196+H204</f>
        <v>0</v>
      </c>
      <c r="I195" s="200">
        <f t="shared" si="256"/>
        <v>0</v>
      </c>
      <c r="J195" s="199">
        <f>J196+J204</f>
        <v>0</v>
      </c>
      <c r="K195" s="198">
        <f t="shared" ref="K195:L195" si="257">K196+K204</f>
        <v>0</v>
      </c>
      <c r="L195" s="200">
        <f t="shared" si="257"/>
        <v>0</v>
      </c>
      <c r="M195" s="196">
        <f>M196+M204</f>
        <v>0</v>
      </c>
      <c r="N195" s="198">
        <f t="shared" ref="N195:O195" si="258">N196+N204</f>
        <v>0</v>
      </c>
      <c r="O195" s="200">
        <f t="shared" si="258"/>
        <v>0</v>
      </c>
      <c r="P195" s="201"/>
    </row>
    <row r="196" spans="1:16" hidden="1" x14ac:dyDescent="0.25">
      <c r="A196" s="75">
        <v>5100</v>
      </c>
      <c r="B196" s="202" t="s">
        <v>212</v>
      </c>
      <c r="C196" s="76">
        <f t="shared" si="185"/>
        <v>0</v>
      </c>
      <c r="D196" s="203">
        <f>D197+D198+D201+D202+D203</f>
        <v>0</v>
      </c>
      <c r="E196" s="364">
        <f t="shared" ref="E196:F196" si="259">E197+E198+E201+E202+E203</f>
        <v>0</v>
      </c>
      <c r="F196" s="386">
        <f t="shared" si="259"/>
        <v>0</v>
      </c>
      <c r="G196" s="203">
        <f>G197+G198+G201+G202+G203</f>
        <v>0</v>
      </c>
      <c r="H196" s="84">
        <f t="shared" ref="H196:I196" si="260">H197+H198+H201+H202+H203</f>
        <v>0</v>
      </c>
      <c r="I196" s="204">
        <f t="shared" si="260"/>
        <v>0</v>
      </c>
      <c r="J196" s="84">
        <f>J197+J198+J201+J202+J203</f>
        <v>0</v>
      </c>
      <c r="K196" s="85">
        <f t="shared" ref="K196:L196" si="261">K197+K198+K201+K202+K203</f>
        <v>0</v>
      </c>
      <c r="L196" s="204">
        <f t="shared" si="261"/>
        <v>0</v>
      </c>
      <c r="M196" s="76">
        <f>M197+M198+M201+M202+M203</f>
        <v>0</v>
      </c>
      <c r="N196" s="85">
        <f t="shared" ref="N196:O196" si="262">N197+N198+N201+N202+N203</f>
        <v>0</v>
      </c>
      <c r="O196" s="204">
        <f t="shared" si="262"/>
        <v>0</v>
      </c>
      <c r="P196" s="231"/>
    </row>
    <row r="197" spans="1:16" hidden="1" x14ac:dyDescent="0.25">
      <c r="A197" s="335">
        <v>5110</v>
      </c>
      <c r="B197" s="87" t="s">
        <v>213</v>
      </c>
      <c r="C197" s="88">
        <f t="shared" si="185"/>
        <v>0</v>
      </c>
      <c r="D197" s="215"/>
      <c r="E197" s="366"/>
      <c r="F197" s="404">
        <f>D197+E197</f>
        <v>0</v>
      </c>
      <c r="G197" s="215"/>
      <c r="H197" s="93"/>
      <c r="I197" s="216">
        <f>G197+H197</f>
        <v>0</v>
      </c>
      <c r="J197" s="93"/>
      <c r="K197" s="94"/>
      <c r="L197" s="216">
        <f>J197+K197</f>
        <v>0</v>
      </c>
      <c r="M197" s="217"/>
      <c r="N197" s="94"/>
      <c r="O197" s="216">
        <f>M197+N197</f>
        <v>0</v>
      </c>
      <c r="P197" s="218"/>
    </row>
    <row r="198" spans="1:16" ht="24" hidden="1" x14ac:dyDescent="0.25">
      <c r="A198" s="223">
        <v>5120</v>
      </c>
      <c r="B198" s="97" t="s">
        <v>214</v>
      </c>
      <c r="C198" s="98">
        <f t="shared" si="185"/>
        <v>0</v>
      </c>
      <c r="D198" s="224">
        <f>D199+D200</f>
        <v>0</v>
      </c>
      <c r="E198" s="368">
        <f t="shared" ref="E198:F198" si="263">E199+E200</f>
        <v>0</v>
      </c>
      <c r="F198" s="384">
        <f t="shared" si="263"/>
        <v>0</v>
      </c>
      <c r="G198" s="224">
        <f>G199+G200</f>
        <v>0</v>
      </c>
      <c r="H198" s="226">
        <f t="shared" ref="H198:I198" si="264">H199+H200</f>
        <v>0</v>
      </c>
      <c r="I198" s="220">
        <f t="shared" si="264"/>
        <v>0</v>
      </c>
      <c r="J198" s="226">
        <f>J199+J200</f>
        <v>0</v>
      </c>
      <c r="K198" s="225">
        <f t="shared" ref="K198:L198" si="265">K199+K200</f>
        <v>0</v>
      </c>
      <c r="L198" s="220">
        <f t="shared" si="265"/>
        <v>0</v>
      </c>
      <c r="M198" s="98">
        <f>M199+M200</f>
        <v>0</v>
      </c>
      <c r="N198" s="225">
        <f t="shared" ref="N198:O198" si="266">N199+N200</f>
        <v>0</v>
      </c>
      <c r="O198" s="220">
        <f t="shared" si="266"/>
        <v>0</v>
      </c>
      <c r="P198" s="222"/>
    </row>
    <row r="199" spans="1:16" hidden="1" x14ac:dyDescent="0.25">
      <c r="A199" s="56">
        <v>5121</v>
      </c>
      <c r="B199" s="97" t="s">
        <v>215</v>
      </c>
      <c r="C199" s="98">
        <f t="shared" si="185"/>
        <v>0</v>
      </c>
      <c r="D199" s="219"/>
      <c r="E199" s="367"/>
      <c r="F199" s="384">
        <f t="shared" ref="F199:F203" si="267">D199+E199</f>
        <v>0</v>
      </c>
      <c r="G199" s="219"/>
      <c r="H199" s="103"/>
      <c r="I199" s="220">
        <f t="shared" ref="I199:I203" si="268">G199+H199</f>
        <v>0</v>
      </c>
      <c r="J199" s="103"/>
      <c r="K199" s="104"/>
      <c r="L199" s="220">
        <f t="shared" ref="L199:L203" si="269">J199+K199</f>
        <v>0</v>
      </c>
      <c r="M199" s="221"/>
      <c r="N199" s="104"/>
      <c r="O199" s="220">
        <f t="shared" ref="O199:O203" si="270">M199+N199</f>
        <v>0</v>
      </c>
      <c r="P199" s="222"/>
    </row>
    <row r="200" spans="1:16" ht="24" hidden="1" x14ac:dyDescent="0.25">
      <c r="A200" s="56">
        <v>5129</v>
      </c>
      <c r="B200" s="97" t="s">
        <v>216</v>
      </c>
      <c r="C200" s="98">
        <f t="shared" si="185"/>
        <v>0</v>
      </c>
      <c r="D200" s="219"/>
      <c r="E200" s="367"/>
      <c r="F200" s="384">
        <f t="shared" si="267"/>
        <v>0</v>
      </c>
      <c r="G200" s="219"/>
      <c r="H200" s="103"/>
      <c r="I200" s="220">
        <f t="shared" si="268"/>
        <v>0</v>
      </c>
      <c r="J200" s="103"/>
      <c r="K200" s="104"/>
      <c r="L200" s="220">
        <f t="shared" si="269"/>
        <v>0</v>
      </c>
      <c r="M200" s="221"/>
      <c r="N200" s="104"/>
      <c r="O200" s="220">
        <f t="shared" si="270"/>
        <v>0</v>
      </c>
      <c r="P200" s="222"/>
    </row>
    <row r="201" spans="1:16" hidden="1" x14ac:dyDescent="0.25">
      <c r="A201" s="223">
        <v>5130</v>
      </c>
      <c r="B201" s="97" t="s">
        <v>217</v>
      </c>
      <c r="C201" s="98">
        <f t="shared" si="185"/>
        <v>0</v>
      </c>
      <c r="D201" s="219"/>
      <c r="E201" s="367"/>
      <c r="F201" s="384">
        <f t="shared" si="267"/>
        <v>0</v>
      </c>
      <c r="G201" s="219"/>
      <c r="H201" s="103"/>
      <c r="I201" s="220">
        <f t="shared" si="268"/>
        <v>0</v>
      </c>
      <c r="J201" s="103"/>
      <c r="K201" s="104"/>
      <c r="L201" s="220">
        <f t="shared" si="269"/>
        <v>0</v>
      </c>
      <c r="M201" s="221"/>
      <c r="N201" s="104"/>
      <c r="O201" s="220">
        <f t="shared" si="270"/>
        <v>0</v>
      </c>
      <c r="P201" s="222"/>
    </row>
    <row r="202" spans="1:16" hidden="1" x14ac:dyDescent="0.25">
      <c r="A202" s="223">
        <v>5140</v>
      </c>
      <c r="B202" s="97" t="s">
        <v>218</v>
      </c>
      <c r="C202" s="98">
        <f t="shared" si="185"/>
        <v>0</v>
      </c>
      <c r="D202" s="219"/>
      <c r="E202" s="367"/>
      <c r="F202" s="384">
        <f t="shared" si="267"/>
        <v>0</v>
      </c>
      <c r="G202" s="219"/>
      <c r="H202" s="103"/>
      <c r="I202" s="220">
        <f t="shared" si="268"/>
        <v>0</v>
      </c>
      <c r="J202" s="103"/>
      <c r="K202" s="104"/>
      <c r="L202" s="220">
        <f t="shared" si="269"/>
        <v>0</v>
      </c>
      <c r="M202" s="221"/>
      <c r="N202" s="104"/>
      <c r="O202" s="220">
        <f t="shared" si="270"/>
        <v>0</v>
      </c>
      <c r="P202" s="222"/>
    </row>
    <row r="203" spans="1:16" ht="24" hidden="1" x14ac:dyDescent="0.25">
      <c r="A203" s="223">
        <v>5170</v>
      </c>
      <c r="B203" s="97" t="s">
        <v>219</v>
      </c>
      <c r="C203" s="98">
        <f t="shared" si="185"/>
        <v>0</v>
      </c>
      <c r="D203" s="219"/>
      <c r="E203" s="367"/>
      <c r="F203" s="384">
        <f t="shared" si="267"/>
        <v>0</v>
      </c>
      <c r="G203" s="219"/>
      <c r="H203" s="103"/>
      <c r="I203" s="220">
        <f t="shared" si="268"/>
        <v>0</v>
      </c>
      <c r="J203" s="103"/>
      <c r="K203" s="104"/>
      <c r="L203" s="220">
        <f t="shared" si="269"/>
        <v>0</v>
      </c>
      <c r="M203" s="221"/>
      <c r="N203" s="104"/>
      <c r="O203" s="220">
        <f t="shared" si="270"/>
        <v>0</v>
      </c>
      <c r="P203" s="222"/>
    </row>
    <row r="204" spans="1:16" x14ac:dyDescent="0.25">
      <c r="A204" s="75">
        <v>5200</v>
      </c>
      <c r="B204" s="202" t="s">
        <v>220</v>
      </c>
      <c r="C204" s="76">
        <f t="shared" si="185"/>
        <v>1079</v>
      </c>
      <c r="D204" s="203">
        <f>D205+D215+D216+D225+D226+D227+D229</f>
        <v>711</v>
      </c>
      <c r="E204" s="364">
        <f t="shared" ref="E204:F204" si="271">E205+E215+E216+E225+E226+E227+E229</f>
        <v>368</v>
      </c>
      <c r="F204" s="386">
        <f t="shared" si="271"/>
        <v>1079</v>
      </c>
      <c r="G204" s="203">
        <f>G205+G215+G216+G225+G226+G227+G229</f>
        <v>0</v>
      </c>
      <c r="H204" s="84">
        <f t="shared" ref="H204:I204" si="272">H205+H215+H216+H225+H226+H227+H229</f>
        <v>0</v>
      </c>
      <c r="I204" s="204">
        <f t="shared" si="272"/>
        <v>0</v>
      </c>
      <c r="J204" s="84">
        <f>J205+J215+J216+J225+J226+J227+J229</f>
        <v>0</v>
      </c>
      <c r="K204" s="85">
        <f t="shared" ref="K204:L204" si="273">K205+K215+K216+K225+K226+K227+K229</f>
        <v>0</v>
      </c>
      <c r="L204" s="204">
        <f t="shared" si="273"/>
        <v>0</v>
      </c>
      <c r="M204" s="76">
        <f>M205+M215+M216+M225+M226+M227+M229</f>
        <v>0</v>
      </c>
      <c r="N204" s="85">
        <f t="shared" ref="N204:O204" si="274">N205+N215+N216+N225+N226+N227+N229</f>
        <v>0</v>
      </c>
      <c r="O204" s="204">
        <f t="shared" si="274"/>
        <v>0</v>
      </c>
      <c r="P204" s="231"/>
    </row>
    <row r="205" spans="1:16" hidden="1" x14ac:dyDescent="0.25">
      <c r="A205" s="209">
        <v>5210</v>
      </c>
      <c r="B205" s="154" t="s">
        <v>221</v>
      </c>
      <c r="C205" s="160">
        <f t="shared" si="185"/>
        <v>0</v>
      </c>
      <c r="D205" s="210">
        <f>SUM(D206:D214)</f>
        <v>0</v>
      </c>
      <c r="E205" s="365">
        <f t="shared" ref="E205:F205" si="275">SUM(E206:E214)</f>
        <v>0</v>
      </c>
      <c r="F205" s="403">
        <f t="shared" si="275"/>
        <v>0</v>
      </c>
      <c r="G205" s="210">
        <f>SUM(G206:G214)</f>
        <v>0</v>
      </c>
      <c r="H205" s="212">
        <f t="shared" ref="H205:I205" si="276">SUM(H206:H214)</f>
        <v>0</v>
      </c>
      <c r="I205" s="213">
        <f t="shared" si="276"/>
        <v>0</v>
      </c>
      <c r="J205" s="212">
        <f>SUM(J206:J214)</f>
        <v>0</v>
      </c>
      <c r="K205" s="211">
        <f t="shared" ref="K205:L205" si="277">SUM(K206:K214)</f>
        <v>0</v>
      </c>
      <c r="L205" s="213">
        <f t="shared" si="277"/>
        <v>0</v>
      </c>
      <c r="M205" s="160">
        <f>SUM(M206:M214)</f>
        <v>0</v>
      </c>
      <c r="N205" s="211">
        <f t="shared" ref="N205:O205" si="278">SUM(N206:N214)</f>
        <v>0</v>
      </c>
      <c r="O205" s="213">
        <f t="shared" si="278"/>
        <v>0</v>
      </c>
      <c r="P205" s="214"/>
    </row>
    <row r="206" spans="1:16" hidden="1" x14ac:dyDescent="0.25">
      <c r="A206" s="47">
        <v>5211</v>
      </c>
      <c r="B206" s="87" t="s">
        <v>222</v>
      </c>
      <c r="C206" s="88">
        <f t="shared" si="185"/>
        <v>0</v>
      </c>
      <c r="D206" s="215"/>
      <c r="E206" s="366"/>
      <c r="F206" s="404">
        <f t="shared" ref="F206:F215" si="279">D206+E206</f>
        <v>0</v>
      </c>
      <c r="G206" s="215"/>
      <c r="H206" s="93"/>
      <c r="I206" s="216">
        <f t="shared" ref="I206:I215" si="280">G206+H206</f>
        <v>0</v>
      </c>
      <c r="J206" s="93"/>
      <c r="K206" s="94"/>
      <c r="L206" s="216">
        <f t="shared" ref="L206:L215" si="281">J206+K206</f>
        <v>0</v>
      </c>
      <c r="M206" s="217"/>
      <c r="N206" s="94"/>
      <c r="O206" s="216">
        <f t="shared" ref="O206:O215" si="282">M206+N206</f>
        <v>0</v>
      </c>
      <c r="P206" s="218"/>
    </row>
    <row r="207" spans="1:16" hidden="1" x14ac:dyDescent="0.25">
      <c r="A207" s="56">
        <v>5212</v>
      </c>
      <c r="B207" s="97" t="s">
        <v>223</v>
      </c>
      <c r="C207" s="98">
        <f t="shared" si="185"/>
        <v>0</v>
      </c>
      <c r="D207" s="219"/>
      <c r="E207" s="367"/>
      <c r="F207" s="384">
        <f t="shared" si="279"/>
        <v>0</v>
      </c>
      <c r="G207" s="219"/>
      <c r="H207" s="103"/>
      <c r="I207" s="220">
        <f t="shared" si="280"/>
        <v>0</v>
      </c>
      <c r="J207" s="103"/>
      <c r="K207" s="104"/>
      <c r="L207" s="220">
        <f t="shared" si="281"/>
        <v>0</v>
      </c>
      <c r="M207" s="221"/>
      <c r="N207" s="104"/>
      <c r="O207" s="220">
        <f t="shared" si="282"/>
        <v>0</v>
      </c>
      <c r="P207" s="222"/>
    </row>
    <row r="208" spans="1:16" hidden="1" x14ac:dyDescent="0.25">
      <c r="A208" s="56">
        <v>5213</v>
      </c>
      <c r="B208" s="97" t="s">
        <v>224</v>
      </c>
      <c r="C208" s="98">
        <f t="shared" si="185"/>
        <v>0</v>
      </c>
      <c r="D208" s="219"/>
      <c r="E208" s="367"/>
      <c r="F208" s="384">
        <f t="shared" si="279"/>
        <v>0</v>
      </c>
      <c r="G208" s="219"/>
      <c r="H208" s="103"/>
      <c r="I208" s="220">
        <f t="shared" si="280"/>
        <v>0</v>
      </c>
      <c r="J208" s="103"/>
      <c r="K208" s="104"/>
      <c r="L208" s="220">
        <f t="shared" si="281"/>
        <v>0</v>
      </c>
      <c r="M208" s="221"/>
      <c r="N208" s="104"/>
      <c r="O208" s="220">
        <f t="shared" si="282"/>
        <v>0</v>
      </c>
      <c r="P208" s="222"/>
    </row>
    <row r="209" spans="1:16" hidden="1" x14ac:dyDescent="0.25">
      <c r="A209" s="56">
        <v>5214</v>
      </c>
      <c r="B209" s="97" t="s">
        <v>225</v>
      </c>
      <c r="C209" s="98">
        <f t="shared" si="185"/>
        <v>0</v>
      </c>
      <c r="D209" s="219"/>
      <c r="E209" s="367"/>
      <c r="F209" s="384">
        <f t="shared" si="279"/>
        <v>0</v>
      </c>
      <c r="G209" s="219"/>
      <c r="H209" s="103"/>
      <c r="I209" s="220">
        <f t="shared" si="280"/>
        <v>0</v>
      </c>
      <c r="J209" s="103"/>
      <c r="K209" s="104"/>
      <c r="L209" s="220">
        <f t="shared" si="281"/>
        <v>0</v>
      </c>
      <c r="M209" s="221"/>
      <c r="N209" s="104"/>
      <c r="O209" s="220">
        <f t="shared" si="282"/>
        <v>0</v>
      </c>
      <c r="P209" s="222"/>
    </row>
    <row r="210" spans="1:16" hidden="1" x14ac:dyDescent="0.25">
      <c r="A210" s="56">
        <v>5215</v>
      </c>
      <c r="B210" s="97" t="s">
        <v>226</v>
      </c>
      <c r="C210" s="98">
        <f t="shared" si="185"/>
        <v>0</v>
      </c>
      <c r="D210" s="219"/>
      <c r="E210" s="367"/>
      <c r="F210" s="384">
        <f t="shared" si="279"/>
        <v>0</v>
      </c>
      <c r="G210" s="219"/>
      <c r="H210" s="103"/>
      <c r="I210" s="220">
        <f t="shared" si="280"/>
        <v>0</v>
      </c>
      <c r="J210" s="103"/>
      <c r="K210" s="104"/>
      <c r="L210" s="220">
        <f t="shared" si="281"/>
        <v>0</v>
      </c>
      <c r="M210" s="221"/>
      <c r="N210" s="104"/>
      <c r="O210" s="220">
        <f t="shared" si="282"/>
        <v>0</v>
      </c>
      <c r="P210" s="222"/>
    </row>
    <row r="211" spans="1:16" ht="14.25" hidden="1" customHeight="1" x14ac:dyDescent="0.25">
      <c r="A211" s="56">
        <v>5216</v>
      </c>
      <c r="B211" s="97" t="s">
        <v>227</v>
      </c>
      <c r="C211" s="98">
        <f t="shared" si="185"/>
        <v>0</v>
      </c>
      <c r="D211" s="219"/>
      <c r="E211" s="367"/>
      <c r="F211" s="384">
        <f t="shared" si="279"/>
        <v>0</v>
      </c>
      <c r="G211" s="219"/>
      <c r="H211" s="103"/>
      <c r="I211" s="220">
        <f t="shared" si="280"/>
        <v>0</v>
      </c>
      <c r="J211" s="103"/>
      <c r="K211" s="104"/>
      <c r="L211" s="220">
        <f t="shared" si="281"/>
        <v>0</v>
      </c>
      <c r="M211" s="221"/>
      <c r="N211" s="104"/>
      <c r="O211" s="220">
        <f t="shared" si="282"/>
        <v>0</v>
      </c>
      <c r="P211" s="222"/>
    </row>
    <row r="212" spans="1:16" hidden="1" x14ac:dyDescent="0.25">
      <c r="A212" s="56">
        <v>5217</v>
      </c>
      <c r="B212" s="97" t="s">
        <v>228</v>
      </c>
      <c r="C212" s="98">
        <f t="shared" si="185"/>
        <v>0</v>
      </c>
      <c r="D212" s="219"/>
      <c r="E212" s="367"/>
      <c r="F212" s="384">
        <f t="shared" si="279"/>
        <v>0</v>
      </c>
      <c r="G212" s="219"/>
      <c r="H212" s="103"/>
      <c r="I212" s="220">
        <f t="shared" si="280"/>
        <v>0</v>
      </c>
      <c r="J212" s="103"/>
      <c r="K212" s="104"/>
      <c r="L212" s="220">
        <f t="shared" si="281"/>
        <v>0</v>
      </c>
      <c r="M212" s="221"/>
      <c r="N212" s="104"/>
      <c r="O212" s="220">
        <f t="shared" si="282"/>
        <v>0</v>
      </c>
      <c r="P212" s="222"/>
    </row>
    <row r="213" spans="1:16" hidden="1" x14ac:dyDescent="0.25">
      <c r="A213" s="56">
        <v>5218</v>
      </c>
      <c r="B213" s="97" t="s">
        <v>229</v>
      </c>
      <c r="C213" s="98">
        <f t="shared" ref="C213:C276" si="283">F213+I213+L213+O213</f>
        <v>0</v>
      </c>
      <c r="D213" s="219"/>
      <c r="E213" s="367"/>
      <c r="F213" s="384">
        <f t="shared" si="279"/>
        <v>0</v>
      </c>
      <c r="G213" s="219"/>
      <c r="H213" s="103"/>
      <c r="I213" s="220">
        <f t="shared" si="280"/>
        <v>0</v>
      </c>
      <c r="J213" s="103"/>
      <c r="K213" s="104"/>
      <c r="L213" s="220">
        <f t="shared" si="281"/>
        <v>0</v>
      </c>
      <c r="M213" s="221"/>
      <c r="N213" s="104"/>
      <c r="O213" s="220">
        <f t="shared" si="282"/>
        <v>0</v>
      </c>
      <c r="P213" s="222"/>
    </row>
    <row r="214" spans="1:16" hidden="1" x14ac:dyDescent="0.25">
      <c r="A214" s="56">
        <v>5219</v>
      </c>
      <c r="B214" s="97" t="s">
        <v>230</v>
      </c>
      <c r="C214" s="98">
        <f t="shared" si="283"/>
        <v>0</v>
      </c>
      <c r="D214" s="219"/>
      <c r="E214" s="367"/>
      <c r="F214" s="384">
        <f t="shared" si="279"/>
        <v>0</v>
      </c>
      <c r="G214" s="219"/>
      <c r="H214" s="103"/>
      <c r="I214" s="220">
        <f t="shared" si="280"/>
        <v>0</v>
      </c>
      <c r="J214" s="103"/>
      <c r="K214" s="104"/>
      <c r="L214" s="220">
        <f t="shared" si="281"/>
        <v>0</v>
      </c>
      <c r="M214" s="221"/>
      <c r="N214" s="104"/>
      <c r="O214" s="220">
        <f t="shared" si="282"/>
        <v>0</v>
      </c>
      <c r="P214" s="222"/>
    </row>
    <row r="215" spans="1:16" ht="13.5" hidden="1" customHeight="1" x14ac:dyDescent="0.25">
      <c r="A215" s="223">
        <v>5220</v>
      </c>
      <c r="B215" s="97" t="s">
        <v>231</v>
      </c>
      <c r="C215" s="98">
        <f t="shared" si="283"/>
        <v>0</v>
      </c>
      <c r="D215" s="219"/>
      <c r="E215" s="367"/>
      <c r="F215" s="384">
        <f t="shared" si="279"/>
        <v>0</v>
      </c>
      <c r="G215" s="219"/>
      <c r="H215" s="103"/>
      <c r="I215" s="220">
        <f t="shared" si="280"/>
        <v>0</v>
      </c>
      <c r="J215" s="103"/>
      <c r="K215" s="104"/>
      <c r="L215" s="220">
        <f t="shared" si="281"/>
        <v>0</v>
      </c>
      <c r="M215" s="221"/>
      <c r="N215" s="104"/>
      <c r="O215" s="220">
        <f t="shared" si="282"/>
        <v>0</v>
      </c>
      <c r="P215" s="222"/>
    </row>
    <row r="216" spans="1:16" x14ac:dyDescent="0.25">
      <c r="A216" s="223">
        <v>5230</v>
      </c>
      <c r="B216" s="97" t="s">
        <v>232</v>
      </c>
      <c r="C216" s="98">
        <f t="shared" si="283"/>
        <v>1079</v>
      </c>
      <c r="D216" s="224">
        <f>SUM(D217:D224)</f>
        <v>711</v>
      </c>
      <c r="E216" s="368">
        <f t="shared" ref="E216:F216" si="284">SUM(E217:E224)</f>
        <v>368</v>
      </c>
      <c r="F216" s="384">
        <f t="shared" si="284"/>
        <v>1079</v>
      </c>
      <c r="G216" s="224">
        <f>SUM(G217:G224)</f>
        <v>0</v>
      </c>
      <c r="H216" s="226">
        <f t="shared" ref="H216:I216" si="285">SUM(H217:H224)</f>
        <v>0</v>
      </c>
      <c r="I216" s="220">
        <f t="shared" si="285"/>
        <v>0</v>
      </c>
      <c r="J216" s="226">
        <f>SUM(J217:J224)</f>
        <v>0</v>
      </c>
      <c r="K216" s="225">
        <f t="shared" ref="K216:L216" si="286">SUM(K217:K224)</f>
        <v>0</v>
      </c>
      <c r="L216" s="220">
        <f t="shared" si="286"/>
        <v>0</v>
      </c>
      <c r="M216" s="98">
        <f>SUM(M217:M224)</f>
        <v>0</v>
      </c>
      <c r="N216" s="225">
        <f t="shared" ref="N216:O216" si="287">SUM(N217:N224)</f>
        <v>0</v>
      </c>
      <c r="O216" s="220">
        <f t="shared" si="287"/>
        <v>0</v>
      </c>
      <c r="P216" s="222"/>
    </row>
    <row r="217" spans="1:16" hidden="1" x14ac:dyDescent="0.25">
      <c r="A217" s="56">
        <v>5231</v>
      </c>
      <c r="B217" s="97" t="s">
        <v>233</v>
      </c>
      <c r="C217" s="98">
        <f t="shared" si="283"/>
        <v>0</v>
      </c>
      <c r="D217" s="219"/>
      <c r="E217" s="367"/>
      <c r="F217" s="384">
        <f t="shared" ref="F217:F226" si="288">D217+E217</f>
        <v>0</v>
      </c>
      <c r="G217" s="219"/>
      <c r="H217" s="103"/>
      <c r="I217" s="220">
        <f t="shared" ref="I217:I226" si="289">G217+H217</f>
        <v>0</v>
      </c>
      <c r="J217" s="103"/>
      <c r="K217" s="104"/>
      <c r="L217" s="220">
        <f t="shared" ref="L217:L226" si="290">J217+K217</f>
        <v>0</v>
      </c>
      <c r="M217" s="221"/>
      <c r="N217" s="104"/>
      <c r="O217" s="220">
        <f t="shared" ref="O217:O226" si="291">M217+N217</f>
        <v>0</v>
      </c>
      <c r="P217" s="222"/>
    </row>
    <row r="218" spans="1:16" x14ac:dyDescent="0.25">
      <c r="A218" s="56">
        <v>5232</v>
      </c>
      <c r="B218" s="97" t="s">
        <v>234</v>
      </c>
      <c r="C218" s="98">
        <f t="shared" si="283"/>
        <v>616</v>
      </c>
      <c r="D218" s="219">
        <v>361</v>
      </c>
      <c r="E218" s="367">
        <v>255</v>
      </c>
      <c r="F218" s="384">
        <f t="shared" si="288"/>
        <v>616</v>
      </c>
      <c r="G218" s="219"/>
      <c r="H218" s="103"/>
      <c r="I218" s="220">
        <f t="shared" si="289"/>
        <v>0</v>
      </c>
      <c r="J218" s="103"/>
      <c r="K218" s="104"/>
      <c r="L218" s="220">
        <f t="shared" si="290"/>
        <v>0</v>
      </c>
      <c r="M218" s="221"/>
      <c r="N218" s="104"/>
      <c r="O218" s="220">
        <f t="shared" si="291"/>
        <v>0</v>
      </c>
      <c r="P218" s="222"/>
    </row>
    <row r="219" spans="1:16" hidden="1" x14ac:dyDescent="0.25">
      <c r="A219" s="56">
        <v>5233</v>
      </c>
      <c r="B219" s="97" t="s">
        <v>235</v>
      </c>
      <c r="C219" s="98">
        <f t="shared" si="283"/>
        <v>0</v>
      </c>
      <c r="D219" s="219"/>
      <c r="E219" s="367"/>
      <c r="F219" s="384">
        <f t="shared" si="288"/>
        <v>0</v>
      </c>
      <c r="G219" s="219"/>
      <c r="H219" s="103"/>
      <c r="I219" s="220">
        <f t="shared" si="289"/>
        <v>0</v>
      </c>
      <c r="J219" s="103"/>
      <c r="K219" s="104"/>
      <c r="L219" s="220">
        <f t="shared" si="290"/>
        <v>0</v>
      </c>
      <c r="M219" s="221"/>
      <c r="N219" s="104"/>
      <c r="O219" s="220">
        <f t="shared" si="291"/>
        <v>0</v>
      </c>
      <c r="P219" s="222"/>
    </row>
    <row r="220" spans="1:16" ht="24" hidden="1" x14ac:dyDescent="0.25">
      <c r="A220" s="56">
        <v>5234</v>
      </c>
      <c r="B220" s="97" t="s">
        <v>236</v>
      </c>
      <c r="C220" s="98">
        <f t="shared" si="283"/>
        <v>0</v>
      </c>
      <c r="D220" s="219"/>
      <c r="E220" s="367"/>
      <c r="F220" s="384">
        <f t="shared" si="288"/>
        <v>0</v>
      </c>
      <c r="G220" s="219"/>
      <c r="H220" s="103"/>
      <c r="I220" s="220">
        <f t="shared" si="289"/>
        <v>0</v>
      </c>
      <c r="J220" s="103"/>
      <c r="K220" s="104"/>
      <c r="L220" s="220">
        <f t="shared" si="290"/>
        <v>0</v>
      </c>
      <c r="M220" s="221"/>
      <c r="N220" s="104"/>
      <c r="O220" s="220">
        <f t="shared" si="291"/>
        <v>0</v>
      </c>
      <c r="P220" s="222"/>
    </row>
    <row r="221" spans="1:16" ht="14.25" hidden="1" customHeight="1" x14ac:dyDescent="0.25">
      <c r="A221" s="56">
        <v>5236</v>
      </c>
      <c r="B221" s="97" t="s">
        <v>237</v>
      </c>
      <c r="C221" s="98">
        <f t="shared" si="283"/>
        <v>0</v>
      </c>
      <c r="D221" s="219"/>
      <c r="E221" s="367"/>
      <c r="F221" s="384">
        <f t="shared" si="288"/>
        <v>0</v>
      </c>
      <c r="G221" s="219"/>
      <c r="H221" s="103"/>
      <c r="I221" s="220">
        <f t="shared" si="289"/>
        <v>0</v>
      </c>
      <c r="J221" s="103"/>
      <c r="K221" s="104"/>
      <c r="L221" s="220">
        <f t="shared" si="290"/>
        <v>0</v>
      </c>
      <c r="M221" s="221"/>
      <c r="N221" s="104"/>
      <c r="O221" s="220">
        <f t="shared" si="291"/>
        <v>0</v>
      </c>
      <c r="P221" s="222"/>
    </row>
    <row r="222" spans="1:16" ht="14.25" hidden="1" customHeight="1" x14ac:dyDescent="0.25">
      <c r="A222" s="56">
        <v>5237</v>
      </c>
      <c r="B222" s="97" t="s">
        <v>238</v>
      </c>
      <c r="C222" s="98">
        <f t="shared" si="283"/>
        <v>0</v>
      </c>
      <c r="D222" s="219"/>
      <c r="E222" s="367"/>
      <c r="F222" s="384">
        <f t="shared" si="288"/>
        <v>0</v>
      </c>
      <c r="G222" s="219"/>
      <c r="H222" s="103"/>
      <c r="I222" s="220">
        <f t="shared" si="289"/>
        <v>0</v>
      </c>
      <c r="J222" s="103"/>
      <c r="K222" s="104"/>
      <c r="L222" s="220">
        <f t="shared" si="290"/>
        <v>0</v>
      </c>
      <c r="M222" s="221"/>
      <c r="N222" s="104"/>
      <c r="O222" s="220">
        <f t="shared" si="291"/>
        <v>0</v>
      </c>
      <c r="P222" s="222"/>
    </row>
    <row r="223" spans="1:16" ht="24" x14ac:dyDescent="0.25">
      <c r="A223" s="56">
        <v>5238</v>
      </c>
      <c r="B223" s="97" t="s">
        <v>239</v>
      </c>
      <c r="C223" s="98">
        <f t="shared" si="283"/>
        <v>463</v>
      </c>
      <c r="D223" s="219">
        <v>350</v>
      </c>
      <c r="E223" s="367">
        <v>113</v>
      </c>
      <c r="F223" s="384">
        <f t="shared" si="288"/>
        <v>463</v>
      </c>
      <c r="G223" s="219"/>
      <c r="H223" s="103"/>
      <c r="I223" s="220">
        <f t="shared" si="289"/>
        <v>0</v>
      </c>
      <c r="J223" s="103"/>
      <c r="K223" s="104"/>
      <c r="L223" s="220">
        <f t="shared" si="290"/>
        <v>0</v>
      </c>
      <c r="M223" s="221"/>
      <c r="N223" s="104"/>
      <c r="O223" s="220">
        <f t="shared" si="291"/>
        <v>0</v>
      </c>
      <c r="P223" s="222"/>
    </row>
    <row r="224" spans="1:16" ht="24" hidden="1" x14ac:dyDescent="0.25">
      <c r="A224" s="56">
        <v>5239</v>
      </c>
      <c r="B224" s="97" t="s">
        <v>240</v>
      </c>
      <c r="C224" s="98">
        <f t="shared" si="283"/>
        <v>0</v>
      </c>
      <c r="D224" s="219"/>
      <c r="E224" s="367"/>
      <c r="F224" s="384">
        <f t="shared" si="288"/>
        <v>0</v>
      </c>
      <c r="G224" s="219"/>
      <c r="H224" s="103"/>
      <c r="I224" s="220">
        <f t="shared" si="289"/>
        <v>0</v>
      </c>
      <c r="J224" s="103"/>
      <c r="K224" s="104"/>
      <c r="L224" s="220">
        <f t="shared" si="290"/>
        <v>0</v>
      </c>
      <c r="M224" s="221"/>
      <c r="N224" s="104"/>
      <c r="O224" s="220">
        <f t="shared" si="291"/>
        <v>0</v>
      </c>
      <c r="P224" s="222"/>
    </row>
    <row r="225" spans="1:16" ht="24" hidden="1" x14ac:dyDescent="0.25">
      <c r="A225" s="223">
        <v>5240</v>
      </c>
      <c r="B225" s="97" t="s">
        <v>241</v>
      </c>
      <c r="C225" s="98">
        <f t="shared" si="283"/>
        <v>0</v>
      </c>
      <c r="D225" s="219"/>
      <c r="E225" s="367"/>
      <c r="F225" s="384">
        <f t="shared" si="288"/>
        <v>0</v>
      </c>
      <c r="G225" s="219"/>
      <c r="H225" s="103"/>
      <c r="I225" s="220">
        <f t="shared" si="289"/>
        <v>0</v>
      </c>
      <c r="J225" s="103"/>
      <c r="K225" s="104"/>
      <c r="L225" s="220">
        <f t="shared" si="290"/>
        <v>0</v>
      </c>
      <c r="M225" s="221"/>
      <c r="N225" s="104"/>
      <c r="O225" s="220">
        <f t="shared" si="291"/>
        <v>0</v>
      </c>
      <c r="P225" s="222"/>
    </row>
    <row r="226" spans="1:16" hidden="1" x14ac:dyDescent="0.25">
      <c r="A226" s="223">
        <v>5250</v>
      </c>
      <c r="B226" s="97" t="s">
        <v>242</v>
      </c>
      <c r="C226" s="98">
        <f t="shared" si="283"/>
        <v>0</v>
      </c>
      <c r="D226" s="219"/>
      <c r="E226" s="367"/>
      <c r="F226" s="384">
        <f t="shared" si="288"/>
        <v>0</v>
      </c>
      <c r="G226" s="219"/>
      <c r="H226" s="103"/>
      <c r="I226" s="220">
        <f t="shared" si="289"/>
        <v>0</v>
      </c>
      <c r="J226" s="103"/>
      <c r="K226" s="104"/>
      <c r="L226" s="220">
        <f t="shared" si="290"/>
        <v>0</v>
      </c>
      <c r="M226" s="221"/>
      <c r="N226" s="104"/>
      <c r="O226" s="220">
        <f t="shared" si="291"/>
        <v>0</v>
      </c>
      <c r="P226" s="222"/>
    </row>
    <row r="227" spans="1:16" hidden="1" x14ac:dyDescent="0.25">
      <c r="A227" s="223">
        <v>5260</v>
      </c>
      <c r="B227" s="97" t="s">
        <v>243</v>
      </c>
      <c r="C227" s="98">
        <f t="shared" si="283"/>
        <v>0</v>
      </c>
      <c r="D227" s="224">
        <f>SUM(D228)</f>
        <v>0</v>
      </c>
      <c r="E227" s="368">
        <f t="shared" ref="E227:F227" si="292">SUM(E228)</f>
        <v>0</v>
      </c>
      <c r="F227" s="384">
        <f t="shared" si="292"/>
        <v>0</v>
      </c>
      <c r="G227" s="224">
        <f>SUM(G228)</f>
        <v>0</v>
      </c>
      <c r="H227" s="226">
        <f t="shared" ref="H227:I227" si="293">SUM(H228)</f>
        <v>0</v>
      </c>
      <c r="I227" s="220">
        <f t="shared" si="293"/>
        <v>0</v>
      </c>
      <c r="J227" s="226">
        <f>SUM(J228)</f>
        <v>0</v>
      </c>
      <c r="K227" s="225">
        <f t="shared" ref="K227:L227" si="294">SUM(K228)</f>
        <v>0</v>
      </c>
      <c r="L227" s="220">
        <f t="shared" si="294"/>
        <v>0</v>
      </c>
      <c r="M227" s="98">
        <f>SUM(M228)</f>
        <v>0</v>
      </c>
      <c r="N227" s="225">
        <f t="shared" ref="N227:O227" si="295">SUM(N228)</f>
        <v>0</v>
      </c>
      <c r="O227" s="220">
        <f t="shared" si="295"/>
        <v>0</v>
      </c>
      <c r="P227" s="222"/>
    </row>
    <row r="228" spans="1:16" ht="24" hidden="1" x14ac:dyDescent="0.25">
      <c r="A228" s="56">
        <v>5269</v>
      </c>
      <c r="B228" s="97" t="s">
        <v>244</v>
      </c>
      <c r="C228" s="98">
        <f t="shared" si="283"/>
        <v>0</v>
      </c>
      <c r="D228" s="219"/>
      <c r="E228" s="367"/>
      <c r="F228" s="384">
        <f t="shared" ref="F228:F229" si="296">D228+E228</f>
        <v>0</v>
      </c>
      <c r="G228" s="219"/>
      <c r="H228" s="103"/>
      <c r="I228" s="220">
        <f t="shared" ref="I228:I229" si="297">G228+H228</f>
        <v>0</v>
      </c>
      <c r="J228" s="103"/>
      <c r="K228" s="104"/>
      <c r="L228" s="220">
        <f t="shared" ref="L228:L229" si="298">J228+K228</f>
        <v>0</v>
      </c>
      <c r="M228" s="221"/>
      <c r="N228" s="104"/>
      <c r="O228" s="220">
        <f t="shared" ref="O228:O229" si="299">M228+N228</f>
        <v>0</v>
      </c>
      <c r="P228" s="222"/>
    </row>
    <row r="229" spans="1:16" ht="24" hidden="1" x14ac:dyDescent="0.25">
      <c r="A229" s="209">
        <v>5270</v>
      </c>
      <c r="B229" s="154" t="s">
        <v>245</v>
      </c>
      <c r="C229" s="160">
        <f t="shared" si="283"/>
        <v>0</v>
      </c>
      <c r="D229" s="227"/>
      <c r="E229" s="369"/>
      <c r="F229" s="403">
        <f t="shared" si="296"/>
        <v>0</v>
      </c>
      <c r="G229" s="227"/>
      <c r="H229" s="229"/>
      <c r="I229" s="213">
        <f t="shared" si="297"/>
        <v>0</v>
      </c>
      <c r="J229" s="229"/>
      <c r="K229" s="228"/>
      <c r="L229" s="213">
        <f t="shared" si="298"/>
        <v>0</v>
      </c>
      <c r="M229" s="230"/>
      <c r="N229" s="228"/>
      <c r="O229" s="213">
        <f t="shared" si="299"/>
        <v>0</v>
      </c>
      <c r="P229" s="214"/>
    </row>
    <row r="230" spans="1:16" hidden="1" x14ac:dyDescent="0.25">
      <c r="A230" s="195">
        <v>6000</v>
      </c>
      <c r="B230" s="195" t="s">
        <v>246</v>
      </c>
      <c r="C230" s="196">
        <f t="shared" si="283"/>
        <v>0</v>
      </c>
      <c r="D230" s="197">
        <f>D231+D251+D259</f>
        <v>0</v>
      </c>
      <c r="E230" s="363">
        <f t="shared" ref="E230:F230" si="300">E231+E251+E259</f>
        <v>0</v>
      </c>
      <c r="F230" s="402">
        <f t="shared" si="300"/>
        <v>0</v>
      </c>
      <c r="G230" s="197">
        <f>G231+G251+G259</f>
        <v>0</v>
      </c>
      <c r="H230" s="199">
        <f t="shared" ref="H230:I230" si="301">H231+H251+H259</f>
        <v>0</v>
      </c>
      <c r="I230" s="200">
        <f t="shared" si="301"/>
        <v>0</v>
      </c>
      <c r="J230" s="199">
        <f>J231+J251+J259</f>
        <v>0</v>
      </c>
      <c r="K230" s="198">
        <f t="shared" ref="K230:L230" si="302">K231+K251+K259</f>
        <v>0</v>
      </c>
      <c r="L230" s="200">
        <f t="shared" si="302"/>
        <v>0</v>
      </c>
      <c r="M230" s="196">
        <f>M231+M251+M259</f>
        <v>0</v>
      </c>
      <c r="N230" s="198">
        <f t="shared" ref="N230:O230" si="303">N231+N251+N259</f>
        <v>0</v>
      </c>
      <c r="O230" s="200">
        <f t="shared" si="303"/>
        <v>0</v>
      </c>
      <c r="P230" s="201"/>
    </row>
    <row r="231" spans="1:16" ht="14.25" hidden="1" customHeight="1" x14ac:dyDescent="0.25">
      <c r="A231" s="259">
        <v>6200</v>
      </c>
      <c r="B231" s="249" t="s">
        <v>247</v>
      </c>
      <c r="C231" s="205">
        <f t="shared" si="283"/>
        <v>0</v>
      </c>
      <c r="D231" s="260">
        <f>SUM(D232,D233,D235,D238,D244,D245,D246)</f>
        <v>0</v>
      </c>
      <c r="E231" s="373">
        <f t="shared" ref="E231:F231" si="304">SUM(E232,E233,E235,E238,E244,E245,E246)</f>
        <v>0</v>
      </c>
      <c r="F231" s="406">
        <f t="shared" si="304"/>
        <v>0</v>
      </c>
      <c r="G231" s="260">
        <f>SUM(G232,G233,G235,G238,G244,G245,G246)</f>
        <v>0</v>
      </c>
      <c r="H231" s="261">
        <f t="shared" ref="H231:I231" si="305">SUM(H232,H233,H235,H238,H244,H245,H246)</f>
        <v>0</v>
      </c>
      <c r="I231" s="207">
        <f t="shared" si="305"/>
        <v>0</v>
      </c>
      <c r="J231" s="261">
        <f>SUM(J232,J233,J235,J238,J244,J245,J246)</f>
        <v>0</v>
      </c>
      <c r="K231" s="206">
        <f t="shared" ref="K231:L231" si="306">SUM(K232,K233,K235,K238,K244,K245,K246)</f>
        <v>0</v>
      </c>
      <c r="L231" s="207">
        <f t="shared" si="306"/>
        <v>0</v>
      </c>
      <c r="M231" s="205">
        <f>SUM(M232,M233,M235,M238,M244,M245,M246)</f>
        <v>0</v>
      </c>
      <c r="N231" s="206">
        <f t="shared" ref="N231:O231" si="307">SUM(N232,N233,N235,N238,N244,N245,N246)</f>
        <v>0</v>
      </c>
      <c r="O231" s="207">
        <f t="shared" si="307"/>
        <v>0</v>
      </c>
      <c r="P231" s="208"/>
    </row>
    <row r="232" spans="1:16" ht="24" hidden="1" x14ac:dyDescent="0.25">
      <c r="A232" s="335">
        <v>6220</v>
      </c>
      <c r="B232" s="87" t="s">
        <v>248</v>
      </c>
      <c r="C232" s="88">
        <f t="shared" si="283"/>
        <v>0</v>
      </c>
      <c r="D232" s="215"/>
      <c r="E232" s="366"/>
      <c r="F232" s="404">
        <f>D232+E232</f>
        <v>0</v>
      </c>
      <c r="G232" s="215"/>
      <c r="H232" s="93"/>
      <c r="I232" s="216">
        <f>G232+H232</f>
        <v>0</v>
      </c>
      <c r="J232" s="93"/>
      <c r="K232" s="94"/>
      <c r="L232" s="216">
        <f>J232+K232</f>
        <v>0</v>
      </c>
      <c r="M232" s="217"/>
      <c r="N232" s="94"/>
      <c r="O232" s="216">
        <f>M232+N232</f>
        <v>0</v>
      </c>
      <c r="P232" s="218"/>
    </row>
    <row r="233" spans="1:16" hidden="1" x14ac:dyDescent="0.25">
      <c r="A233" s="223">
        <v>6230</v>
      </c>
      <c r="B233" s="97" t="s">
        <v>249</v>
      </c>
      <c r="C233" s="98">
        <f t="shared" si="283"/>
        <v>0</v>
      </c>
      <c r="D233" s="224">
        <f t="shared" ref="D233:O233" si="308">SUM(D234)</f>
        <v>0</v>
      </c>
      <c r="E233" s="368">
        <f t="shared" si="308"/>
        <v>0</v>
      </c>
      <c r="F233" s="384">
        <f t="shared" si="308"/>
        <v>0</v>
      </c>
      <c r="G233" s="224">
        <f t="shared" si="308"/>
        <v>0</v>
      </c>
      <c r="H233" s="226">
        <f t="shared" si="308"/>
        <v>0</v>
      </c>
      <c r="I233" s="220">
        <f t="shared" si="308"/>
        <v>0</v>
      </c>
      <c r="J233" s="226">
        <f t="shared" si="308"/>
        <v>0</v>
      </c>
      <c r="K233" s="225">
        <f t="shared" si="308"/>
        <v>0</v>
      </c>
      <c r="L233" s="220">
        <f t="shared" si="308"/>
        <v>0</v>
      </c>
      <c r="M233" s="98">
        <f t="shared" si="308"/>
        <v>0</v>
      </c>
      <c r="N233" s="225">
        <f t="shared" si="308"/>
        <v>0</v>
      </c>
      <c r="O233" s="220">
        <f t="shared" si="308"/>
        <v>0</v>
      </c>
      <c r="P233" s="222"/>
    </row>
    <row r="234" spans="1:16" ht="24" hidden="1" x14ac:dyDescent="0.25">
      <c r="A234" s="56">
        <v>6239</v>
      </c>
      <c r="B234" s="87" t="s">
        <v>250</v>
      </c>
      <c r="C234" s="98">
        <f t="shared" si="283"/>
        <v>0</v>
      </c>
      <c r="D234" s="215"/>
      <c r="E234" s="366"/>
      <c r="F234" s="404">
        <f>D234+E234</f>
        <v>0</v>
      </c>
      <c r="G234" s="215"/>
      <c r="H234" s="93"/>
      <c r="I234" s="216">
        <f>G234+H234</f>
        <v>0</v>
      </c>
      <c r="J234" s="93"/>
      <c r="K234" s="94"/>
      <c r="L234" s="216">
        <f>J234+K234</f>
        <v>0</v>
      </c>
      <c r="M234" s="217"/>
      <c r="N234" s="94"/>
      <c r="O234" s="216">
        <f>M234+N234</f>
        <v>0</v>
      </c>
      <c r="P234" s="218"/>
    </row>
    <row r="235" spans="1:16" ht="24" hidden="1" x14ac:dyDescent="0.25">
      <c r="A235" s="223">
        <v>6240</v>
      </c>
      <c r="B235" s="97" t="s">
        <v>251</v>
      </c>
      <c r="C235" s="98">
        <f t="shared" si="283"/>
        <v>0</v>
      </c>
      <c r="D235" s="224">
        <f>SUM(D236:D237)</f>
        <v>0</v>
      </c>
      <c r="E235" s="368">
        <f t="shared" ref="E235:F235" si="309">SUM(E236:E237)</f>
        <v>0</v>
      </c>
      <c r="F235" s="384">
        <f t="shared" si="309"/>
        <v>0</v>
      </c>
      <c r="G235" s="224">
        <f>SUM(G236:G237)</f>
        <v>0</v>
      </c>
      <c r="H235" s="226">
        <f t="shared" ref="H235:I235" si="310">SUM(H236:H237)</f>
        <v>0</v>
      </c>
      <c r="I235" s="220">
        <f t="shared" si="310"/>
        <v>0</v>
      </c>
      <c r="J235" s="226">
        <f>SUM(J236:J237)</f>
        <v>0</v>
      </c>
      <c r="K235" s="225">
        <f t="shared" ref="K235:L235" si="311">SUM(K236:K237)</f>
        <v>0</v>
      </c>
      <c r="L235" s="220">
        <f t="shared" si="311"/>
        <v>0</v>
      </c>
      <c r="M235" s="98">
        <f>SUM(M236:M237)</f>
        <v>0</v>
      </c>
      <c r="N235" s="225">
        <f t="shared" ref="N235:O235" si="312">SUM(N236:N237)</f>
        <v>0</v>
      </c>
      <c r="O235" s="220">
        <f t="shared" si="312"/>
        <v>0</v>
      </c>
      <c r="P235" s="222"/>
    </row>
    <row r="236" spans="1:16" hidden="1" x14ac:dyDescent="0.25">
      <c r="A236" s="56">
        <v>6241</v>
      </c>
      <c r="B236" s="97" t="s">
        <v>252</v>
      </c>
      <c r="C236" s="98">
        <f t="shared" si="283"/>
        <v>0</v>
      </c>
      <c r="D236" s="219"/>
      <c r="E236" s="367"/>
      <c r="F236" s="384">
        <f t="shared" ref="F236:F237" si="313">D236+E236</f>
        <v>0</v>
      </c>
      <c r="G236" s="219"/>
      <c r="H236" s="103"/>
      <c r="I236" s="220">
        <f t="shared" ref="I236:I237" si="314">G236+H236</f>
        <v>0</v>
      </c>
      <c r="J236" s="103"/>
      <c r="K236" s="104"/>
      <c r="L236" s="220">
        <f t="shared" ref="L236:L237" si="315">J236+K236</f>
        <v>0</v>
      </c>
      <c r="M236" s="221"/>
      <c r="N236" s="104"/>
      <c r="O236" s="220">
        <f t="shared" ref="O236:O237" si="316">M236+N236</f>
        <v>0</v>
      </c>
      <c r="P236" s="222"/>
    </row>
    <row r="237" spans="1:16" hidden="1" x14ac:dyDescent="0.25">
      <c r="A237" s="56">
        <v>6242</v>
      </c>
      <c r="B237" s="97" t="s">
        <v>253</v>
      </c>
      <c r="C237" s="98">
        <f t="shared" si="283"/>
        <v>0</v>
      </c>
      <c r="D237" s="219"/>
      <c r="E237" s="367"/>
      <c r="F237" s="384">
        <f t="shared" si="313"/>
        <v>0</v>
      </c>
      <c r="G237" s="219"/>
      <c r="H237" s="103"/>
      <c r="I237" s="220">
        <f t="shared" si="314"/>
        <v>0</v>
      </c>
      <c r="J237" s="103"/>
      <c r="K237" s="104"/>
      <c r="L237" s="220">
        <f t="shared" si="315"/>
        <v>0</v>
      </c>
      <c r="M237" s="221"/>
      <c r="N237" s="104"/>
      <c r="O237" s="220">
        <f t="shared" si="316"/>
        <v>0</v>
      </c>
      <c r="P237" s="222"/>
    </row>
    <row r="238" spans="1:16" ht="25.5" hidden="1" customHeight="1" x14ac:dyDescent="0.25">
      <c r="A238" s="223">
        <v>6250</v>
      </c>
      <c r="B238" s="97" t="s">
        <v>254</v>
      </c>
      <c r="C238" s="98">
        <f t="shared" si="283"/>
        <v>0</v>
      </c>
      <c r="D238" s="224">
        <f>SUM(D239:D243)</f>
        <v>0</v>
      </c>
      <c r="E238" s="368">
        <f t="shared" ref="E238:F238" si="317">SUM(E239:E243)</f>
        <v>0</v>
      </c>
      <c r="F238" s="384">
        <f t="shared" si="317"/>
        <v>0</v>
      </c>
      <c r="G238" s="224">
        <f>SUM(G239:G243)</f>
        <v>0</v>
      </c>
      <c r="H238" s="226">
        <f t="shared" ref="H238:I238" si="318">SUM(H239:H243)</f>
        <v>0</v>
      </c>
      <c r="I238" s="220">
        <f t="shared" si="318"/>
        <v>0</v>
      </c>
      <c r="J238" s="226">
        <f>SUM(J239:J243)</f>
        <v>0</v>
      </c>
      <c r="K238" s="225">
        <f t="shared" ref="K238:L238" si="319">SUM(K239:K243)</f>
        <v>0</v>
      </c>
      <c r="L238" s="220">
        <f t="shared" si="319"/>
        <v>0</v>
      </c>
      <c r="M238" s="98">
        <f>SUM(M239:M243)</f>
        <v>0</v>
      </c>
      <c r="N238" s="225">
        <f t="shared" ref="N238:O238" si="320">SUM(N239:N243)</f>
        <v>0</v>
      </c>
      <c r="O238" s="220">
        <f t="shared" si="320"/>
        <v>0</v>
      </c>
      <c r="P238" s="222"/>
    </row>
    <row r="239" spans="1:16" ht="14.25" hidden="1" customHeight="1" x14ac:dyDescent="0.25">
      <c r="A239" s="56">
        <v>6252</v>
      </c>
      <c r="B239" s="97" t="s">
        <v>255</v>
      </c>
      <c r="C239" s="98">
        <f t="shared" si="283"/>
        <v>0</v>
      </c>
      <c r="D239" s="219"/>
      <c r="E239" s="367"/>
      <c r="F239" s="384">
        <f t="shared" ref="F239:F245" si="321">D239+E239</f>
        <v>0</v>
      </c>
      <c r="G239" s="219"/>
      <c r="H239" s="103"/>
      <c r="I239" s="220">
        <f t="shared" ref="I239:I245" si="322">G239+H239</f>
        <v>0</v>
      </c>
      <c r="J239" s="103"/>
      <c r="K239" s="104"/>
      <c r="L239" s="220">
        <f t="shared" ref="L239:L245" si="323">J239+K239</f>
        <v>0</v>
      </c>
      <c r="M239" s="221"/>
      <c r="N239" s="104"/>
      <c r="O239" s="220">
        <f t="shared" ref="O239:O245" si="324">M239+N239</f>
        <v>0</v>
      </c>
      <c r="P239" s="222"/>
    </row>
    <row r="240" spans="1:16" ht="14.25" hidden="1" customHeight="1" x14ac:dyDescent="0.25">
      <c r="A240" s="56">
        <v>6253</v>
      </c>
      <c r="B240" s="97" t="s">
        <v>256</v>
      </c>
      <c r="C240" s="98">
        <f t="shared" si="283"/>
        <v>0</v>
      </c>
      <c r="D240" s="219"/>
      <c r="E240" s="367"/>
      <c r="F240" s="384">
        <f t="shared" si="321"/>
        <v>0</v>
      </c>
      <c r="G240" s="219"/>
      <c r="H240" s="103"/>
      <c r="I240" s="220">
        <f t="shared" si="322"/>
        <v>0</v>
      </c>
      <c r="J240" s="103"/>
      <c r="K240" s="104"/>
      <c r="L240" s="220">
        <f t="shared" si="323"/>
        <v>0</v>
      </c>
      <c r="M240" s="221"/>
      <c r="N240" s="104"/>
      <c r="O240" s="220">
        <f t="shared" si="324"/>
        <v>0</v>
      </c>
      <c r="P240" s="222"/>
    </row>
    <row r="241" spans="1:16" ht="24" hidden="1" x14ac:dyDescent="0.25">
      <c r="A241" s="56">
        <v>6254</v>
      </c>
      <c r="B241" s="97" t="s">
        <v>257</v>
      </c>
      <c r="C241" s="98">
        <f t="shared" si="283"/>
        <v>0</v>
      </c>
      <c r="D241" s="219"/>
      <c r="E241" s="367"/>
      <c r="F241" s="384">
        <f t="shared" si="321"/>
        <v>0</v>
      </c>
      <c r="G241" s="219"/>
      <c r="H241" s="103"/>
      <c r="I241" s="220">
        <f t="shared" si="322"/>
        <v>0</v>
      </c>
      <c r="J241" s="103"/>
      <c r="K241" s="104"/>
      <c r="L241" s="220">
        <f t="shared" si="323"/>
        <v>0</v>
      </c>
      <c r="M241" s="221"/>
      <c r="N241" s="104"/>
      <c r="O241" s="220">
        <f t="shared" si="324"/>
        <v>0</v>
      </c>
      <c r="P241" s="222"/>
    </row>
    <row r="242" spans="1:16" ht="24" hidden="1" x14ac:dyDescent="0.25">
      <c r="A242" s="56">
        <v>6255</v>
      </c>
      <c r="B242" s="97" t="s">
        <v>258</v>
      </c>
      <c r="C242" s="98">
        <f t="shared" si="283"/>
        <v>0</v>
      </c>
      <c r="D242" s="219"/>
      <c r="E242" s="367"/>
      <c r="F242" s="384">
        <f t="shared" si="321"/>
        <v>0</v>
      </c>
      <c r="G242" s="219"/>
      <c r="H242" s="103"/>
      <c r="I242" s="220">
        <f t="shared" si="322"/>
        <v>0</v>
      </c>
      <c r="J242" s="103"/>
      <c r="K242" s="104"/>
      <c r="L242" s="220">
        <f t="shared" si="323"/>
        <v>0</v>
      </c>
      <c r="M242" s="221"/>
      <c r="N242" s="104"/>
      <c r="O242" s="220">
        <f t="shared" si="324"/>
        <v>0</v>
      </c>
      <c r="P242" s="222"/>
    </row>
    <row r="243" spans="1:16" hidden="1" x14ac:dyDescent="0.25">
      <c r="A243" s="56">
        <v>6259</v>
      </c>
      <c r="B243" s="97" t="s">
        <v>259</v>
      </c>
      <c r="C243" s="98">
        <f t="shared" si="283"/>
        <v>0</v>
      </c>
      <c r="D243" s="219"/>
      <c r="E243" s="367"/>
      <c r="F243" s="384">
        <f t="shared" si="321"/>
        <v>0</v>
      </c>
      <c r="G243" s="219"/>
      <c r="H243" s="103"/>
      <c r="I243" s="220">
        <f t="shared" si="322"/>
        <v>0</v>
      </c>
      <c r="J243" s="103"/>
      <c r="K243" s="104"/>
      <c r="L243" s="220">
        <f t="shared" si="323"/>
        <v>0</v>
      </c>
      <c r="M243" s="221"/>
      <c r="N243" s="104"/>
      <c r="O243" s="220">
        <f t="shared" si="324"/>
        <v>0</v>
      </c>
      <c r="P243" s="222"/>
    </row>
    <row r="244" spans="1:16" ht="24" hidden="1" x14ac:dyDescent="0.25">
      <c r="A244" s="223">
        <v>6260</v>
      </c>
      <c r="B244" s="97" t="s">
        <v>260</v>
      </c>
      <c r="C244" s="98">
        <f t="shared" si="283"/>
        <v>0</v>
      </c>
      <c r="D244" s="219"/>
      <c r="E244" s="367"/>
      <c r="F244" s="384">
        <f t="shared" si="321"/>
        <v>0</v>
      </c>
      <c r="G244" s="219"/>
      <c r="H244" s="103"/>
      <c r="I244" s="220">
        <f t="shared" si="322"/>
        <v>0</v>
      </c>
      <c r="J244" s="103"/>
      <c r="K244" s="104"/>
      <c r="L244" s="220">
        <f t="shared" si="323"/>
        <v>0</v>
      </c>
      <c r="M244" s="221"/>
      <c r="N244" s="104"/>
      <c r="O244" s="220">
        <f t="shared" si="324"/>
        <v>0</v>
      </c>
      <c r="P244" s="222"/>
    </row>
    <row r="245" spans="1:16" hidden="1" x14ac:dyDescent="0.25">
      <c r="A245" s="223">
        <v>6270</v>
      </c>
      <c r="B245" s="97" t="s">
        <v>261</v>
      </c>
      <c r="C245" s="98">
        <f t="shared" si="283"/>
        <v>0</v>
      </c>
      <c r="D245" s="219"/>
      <c r="E245" s="367"/>
      <c r="F245" s="384">
        <f t="shared" si="321"/>
        <v>0</v>
      </c>
      <c r="G245" s="219"/>
      <c r="H245" s="103"/>
      <c r="I245" s="220">
        <f t="shared" si="322"/>
        <v>0</v>
      </c>
      <c r="J245" s="103"/>
      <c r="K245" s="104"/>
      <c r="L245" s="220">
        <f t="shared" si="323"/>
        <v>0</v>
      </c>
      <c r="M245" s="221"/>
      <c r="N245" s="104"/>
      <c r="O245" s="220">
        <f t="shared" si="324"/>
        <v>0</v>
      </c>
      <c r="P245" s="222"/>
    </row>
    <row r="246" spans="1:16" ht="24" hidden="1" x14ac:dyDescent="0.25">
      <c r="A246" s="335">
        <v>6290</v>
      </c>
      <c r="B246" s="87" t="s">
        <v>262</v>
      </c>
      <c r="C246" s="250">
        <f t="shared" si="283"/>
        <v>0</v>
      </c>
      <c r="D246" s="233">
        <f>SUM(D247:D250)</f>
        <v>0</v>
      </c>
      <c r="E246" s="370">
        <f t="shared" ref="E246:O246" si="325">SUM(E247:E250)</f>
        <v>0</v>
      </c>
      <c r="F246" s="404">
        <f t="shared" si="325"/>
        <v>0</v>
      </c>
      <c r="G246" s="233">
        <f t="shared" si="325"/>
        <v>0</v>
      </c>
      <c r="H246" s="235">
        <f t="shared" si="325"/>
        <v>0</v>
      </c>
      <c r="I246" s="216">
        <f t="shared" si="325"/>
        <v>0</v>
      </c>
      <c r="J246" s="235">
        <f t="shared" si="325"/>
        <v>0</v>
      </c>
      <c r="K246" s="234">
        <f t="shared" si="325"/>
        <v>0</v>
      </c>
      <c r="L246" s="216">
        <f t="shared" si="325"/>
        <v>0</v>
      </c>
      <c r="M246" s="250">
        <f t="shared" si="325"/>
        <v>0</v>
      </c>
      <c r="N246" s="251">
        <f t="shared" si="325"/>
        <v>0</v>
      </c>
      <c r="O246" s="252">
        <f t="shared" si="325"/>
        <v>0</v>
      </c>
      <c r="P246" s="253"/>
    </row>
    <row r="247" spans="1:16" hidden="1" x14ac:dyDescent="0.25">
      <c r="A247" s="56">
        <v>6291</v>
      </c>
      <c r="B247" s="97" t="s">
        <v>263</v>
      </c>
      <c r="C247" s="98">
        <f t="shared" si="283"/>
        <v>0</v>
      </c>
      <c r="D247" s="219"/>
      <c r="E247" s="367"/>
      <c r="F247" s="384">
        <f t="shared" ref="F247:F250" si="326">D247+E247</f>
        <v>0</v>
      </c>
      <c r="G247" s="219"/>
      <c r="H247" s="103"/>
      <c r="I247" s="220">
        <f t="shared" ref="I247:I250" si="327">G247+H247</f>
        <v>0</v>
      </c>
      <c r="J247" s="103"/>
      <c r="K247" s="104"/>
      <c r="L247" s="220">
        <f t="shared" ref="L247:L250" si="328">J247+K247</f>
        <v>0</v>
      </c>
      <c r="M247" s="221"/>
      <c r="N247" s="104"/>
      <c r="O247" s="220">
        <f t="shared" ref="O247:O250" si="329">M247+N247</f>
        <v>0</v>
      </c>
      <c r="P247" s="222"/>
    </row>
    <row r="248" spans="1:16" hidden="1" x14ac:dyDescent="0.25">
      <c r="A248" s="56">
        <v>6292</v>
      </c>
      <c r="B248" s="97" t="s">
        <v>264</v>
      </c>
      <c r="C248" s="98">
        <f t="shared" si="283"/>
        <v>0</v>
      </c>
      <c r="D248" s="219"/>
      <c r="E248" s="367"/>
      <c r="F248" s="384">
        <f t="shared" si="326"/>
        <v>0</v>
      </c>
      <c r="G248" s="219"/>
      <c r="H248" s="103"/>
      <c r="I248" s="220">
        <f t="shared" si="327"/>
        <v>0</v>
      </c>
      <c r="J248" s="103"/>
      <c r="K248" s="104"/>
      <c r="L248" s="220">
        <f t="shared" si="328"/>
        <v>0</v>
      </c>
      <c r="M248" s="221"/>
      <c r="N248" s="104"/>
      <c r="O248" s="220">
        <f t="shared" si="329"/>
        <v>0</v>
      </c>
      <c r="P248" s="222"/>
    </row>
    <row r="249" spans="1:16" ht="72" hidden="1" x14ac:dyDescent="0.25">
      <c r="A249" s="56">
        <v>6296</v>
      </c>
      <c r="B249" s="97" t="s">
        <v>265</v>
      </c>
      <c r="C249" s="98">
        <f t="shared" si="283"/>
        <v>0</v>
      </c>
      <c r="D249" s="219"/>
      <c r="E249" s="367"/>
      <c r="F249" s="384">
        <f t="shared" si="326"/>
        <v>0</v>
      </c>
      <c r="G249" s="219"/>
      <c r="H249" s="103"/>
      <c r="I249" s="220">
        <f t="shared" si="327"/>
        <v>0</v>
      </c>
      <c r="J249" s="103"/>
      <c r="K249" s="104"/>
      <c r="L249" s="220">
        <f t="shared" si="328"/>
        <v>0</v>
      </c>
      <c r="M249" s="221"/>
      <c r="N249" s="104"/>
      <c r="O249" s="220">
        <f t="shared" si="329"/>
        <v>0</v>
      </c>
      <c r="P249" s="222"/>
    </row>
    <row r="250" spans="1:16" ht="39.75" hidden="1" customHeight="1" x14ac:dyDescent="0.25">
      <c r="A250" s="56">
        <v>6299</v>
      </c>
      <c r="B250" s="97" t="s">
        <v>266</v>
      </c>
      <c r="C250" s="98">
        <f t="shared" si="283"/>
        <v>0</v>
      </c>
      <c r="D250" s="219"/>
      <c r="E250" s="367"/>
      <c r="F250" s="384">
        <f t="shared" si="326"/>
        <v>0</v>
      </c>
      <c r="G250" s="219"/>
      <c r="H250" s="103"/>
      <c r="I250" s="220">
        <f t="shared" si="327"/>
        <v>0</v>
      </c>
      <c r="J250" s="103"/>
      <c r="K250" s="104"/>
      <c r="L250" s="220">
        <f t="shared" si="328"/>
        <v>0</v>
      </c>
      <c r="M250" s="221"/>
      <c r="N250" s="104"/>
      <c r="O250" s="220">
        <f t="shared" si="329"/>
        <v>0</v>
      </c>
      <c r="P250" s="222"/>
    </row>
    <row r="251" spans="1:16" hidden="1" x14ac:dyDescent="0.25">
      <c r="A251" s="75">
        <v>6300</v>
      </c>
      <c r="B251" s="202" t="s">
        <v>267</v>
      </c>
      <c r="C251" s="76">
        <f t="shared" si="283"/>
        <v>0</v>
      </c>
      <c r="D251" s="203">
        <f>SUM(D252,D257,D258)</f>
        <v>0</v>
      </c>
      <c r="E251" s="364">
        <f t="shared" ref="E251:O251" si="330">SUM(E252,E257,E258)</f>
        <v>0</v>
      </c>
      <c r="F251" s="386">
        <f t="shared" si="330"/>
        <v>0</v>
      </c>
      <c r="G251" s="203">
        <f t="shared" si="330"/>
        <v>0</v>
      </c>
      <c r="H251" s="84">
        <f t="shared" si="330"/>
        <v>0</v>
      </c>
      <c r="I251" s="204">
        <f t="shared" si="330"/>
        <v>0</v>
      </c>
      <c r="J251" s="84">
        <f t="shared" si="330"/>
        <v>0</v>
      </c>
      <c r="K251" s="85">
        <f t="shared" si="330"/>
        <v>0</v>
      </c>
      <c r="L251" s="204">
        <f t="shared" si="330"/>
        <v>0</v>
      </c>
      <c r="M251" s="120">
        <f t="shared" si="330"/>
        <v>0</v>
      </c>
      <c r="N251" s="236">
        <f t="shared" si="330"/>
        <v>0</v>
      </c>
      <c r="O251" s="237">
        <f t="shared" si="330"/>
        <v>0</v>
      </c>
      <c r="P251" s="238"/>
    </row>
    <row r="252" spans="1:16" ht="24" hidden="1" x14ac:dyDescent="0.25">
      <c r="A252" s="335">
        <v>6320</v>
      </c>
      <c r="B252" s="87" t="s">
        <v>268</v>
      </c>
      <c r="C252" s="250">
        <f t="shared" si="283"/>
        <v>0</v>
      </c>
      <c r="D252" s="233">
        <f>SUM(D253:D256)</f>
        <v>0</v>
      </c>
      <c r="E252" s="370">
        <f t="shared" ref="E252:O252" si="331">SUM(E253:E256)</f>
        <v>0</v>
      </c>
      <c r="F252" s="404">
        <f t="shared" si="331"/>
        <v>0</v>
      </c>
      <c r="G252" s="233">
        <f t="shared" si="331"/>
        <v>0</v>
      </c>
      <c r="H252" s="235">
        <f t="shared" si="331"/>
        <v>0</v>
      </c>
      <c r="I252" s="216">
        <f t="shared" si="331"/>
        <v>0</v>
      </c>
      <c r="J252" s="235">
        <f t="shared" si="331"/>
        <v>0</v>
      </c>
      <c r="K252" s="234">
        <f t="shared" si="331"/>
        <v>0</v>
      </c>
      <c r="L252" s="216">
        <f t="shared" si="331"/>
        <v>0</v>
      </c>
      <c r="M252" s="88">
        <f t="shared" si="331"/>
        <v>0</v>
      </c>
      <c r="N252" s="234">
        <f t="shared" si="331"/>
        <v>0</v>
      </c>
      <c r="O252" s="216">
        <f t="shared" si="331"/>
        <v>0</v>
      </c>
      <c r="P252" s="218"/>
    </row>
    <row r="253" spans="1:16" hidden="1" x14ac:dyDescent="0.25">
      <c r="A253" s="56">
        <v>6322</v>
      </c>
      <c r="B253" s="97" t="s">
        <v>269</v>
      </c>
      <c r="C253" s="98">
        <f t="shared" si="283"/>
        <v>0</v>
      </c>
      <c r="D253" s="219"/>
      <c r="E253" s="367"/>
      <c r="F253" s="384">
        <f t="shared" ref="F253:F258" si="332">D253+E253</f>
        <v>0</v>
      </c>
      <c r="G253" s="219"/>
      <c r="H253" s="103"/>
      <c r="I253" s="220">
        <f t="shared" ref="I253:I258" si="333">G253+H253</f>
        <v>0</v>
      </c>
      <c r="J253" s="103"/>
      <c r="K253" s="104"/>
      <c r="L253" s="220">
        <f t="shared" ref="L253:L258" si="334">J253+K253</f>
        <v>0</v>
      </c>
      <c r="M253" s="221"/>
      <c r="N253" s="104"/>
      <c r="O253" s="220">
        <f t="shared" ref="O253:O258" si="335">M253+N253</f>
        <v>0</v>
      </c>
      <c r="P253" s="222"/>
    </row>
    <row r="254" spans="1:16" ht="24" hidden="1" x14ac:dyDescent="0.25">
      <c r="A254" s="56">
        <v>6323</v>
      </c>
      <c r="B254" s="97" t="s">
        <v>270</v>
      </c>
      <c r="C254" s="98">
        <f t="shared" si="283"/>
        <v>0</v>
      </c>
      <c r="D254" s="219"/>
      <c r="E254" s="367"/>
      <c r="F254" s="384">
        <f t="shared" si="332"/>
        <v>0</v>
      </c>
      <c r="G254" s="219"/>
      <c r="H254" s="103"/>
      <c r="I254" s="220">
        <f t="shared" si="333"/>
        <v>0</v>
      </c>
      <c r="J254" s="103"/>
      <c r="K254" s="104"/>
      <c r="L254" s="220">
        <f t="shared" si="334"/>
        <v>0</v>
      </c>
      <c r="M254" s="221"/>
      <c r="N254" s="104"/>
      <c r="O254" s="220">
        <f t="shared" si="335"/>
        <v>0</v>
      </c>
      <c r="P254" s="222"/>
    </row>
    <row r="255" spans="1:16" ht="24" hidden="1" x14ac:dyDescent="0.25">
      <c r="A255" s="56">
        <v>6324</v>
      </c>
      <c r="B255" s="97" t="s">
        <v>271</v>
      </c>
      <c r="C255" s="98">
        <f t="shared" si="283"/>
        <v>0</v>
      </c>
      <c r="D255" s="219"/>
      <c r="E255" s="367"/>
      <c r="F255" s="384">
        <f t="shared" si="332"/>
        <v>0</v>
      </c>
      <c r="G255" s="219"/>
      <c r="H255" s="103"/>
      <c r="I255" s="220">
        <f t="shared" si="333"/>
        <v>0</v>
      </c>
      <c r="J255" s="103"/>
      <c r="K255" s="104"/>
      <c r="L255" s="220">
        <f t="shared" si="334"/>
        <v>0</v>
      </c>
      <c r="M255" s="221"/>
      <c r="N255" s="104"/>
      <c r="O255" s="220">
        <f t="shared" si="335"/>
        <v>0</v>
      </c>
      <c r="P255" s="222"/>
    </row>
    <row r="256" spans="1:16" hidden="1" x14ac:dyDescent="0.25">
      <c r="A256" s="47">
        <v>6329</v>
      </c>
      <c r="B256" s="87" t="s">
        <v>272</v>
      </c>
      <c r="C256" s="88">
        <f t="shared" si="283"/>
        <v>0</v>
      </c>
      <c r="D256" s="215"/>
      <c r="E256" s="366"/>
      <c r="F256" s="404">
        <f t="shared" si="332"/>
        <v>0</v>
      </c>
      <c r="G256" s="215"/>
      <c r="H256" s="93"/>
      <c r="I256" s="216">
        <f t="shared" si="333"/>
        <v>0</v>
      </c>
      <c r="J256" s="93"/>
      <c r="K256" s="94"/>
      <c r="L256" s="216">
        <f t="shared" si="334"/>
        <v>0</v>
      </c>
      <c r="M256" s="217"/>
      <c r="N256" s="94"/>
      <c r="O256" s="216">
        <f t="shared" si="335"/>
        <v>0</v>
      </c>
      <c r="P256" s="218"/>
    </row>
    <row r="257" spans="1:16" ht="24" hidden="1" x14ac:dyDescent="0.25">
      <c r="A257" s="269">
        <v>6330</v>
      </c>
      <c r="B257" s="270" t="s">
        <v>273</v>
      </c>
      <c r="C257" s="250">
        <f t="shared" si="283"/>
        <v>0</v>
      </c>
      <c r="D257" s="255"/>
      <c r="E257" s="372"/>
      <c r="F257" s="405">
        <f t="shared" si="332"/>
        <v>0</v>
      </c>
      <c r="G257" s="255"/>
      <c r="H257" s="257"/>
      <c r="I257" s="252">
        <f t="shared" si="333"/>
        <v>0</v>
      </c>
      <c r="J257" s="257"/>
      <c r="K257" s="256"/>
      <c r="L257" s="252">
        <f t="shared" si="334"/>
        <v>0</v>
      </c>
      <c r="M257" s="258"/>
      <c r="N257" s="256"/>
      <c r="O257" s="252">
        <f t="shared" si="335"/>
        <v>0</v>
      </c>
      <c r="P257" s="253"/>
    </row>
    <row r="258" spans="1:16" hidden="1" x14ac:dyDescent="0.25">
      <c r="A258" s="223">
        <v>6360</v>
      </c>
      <c r="B258" s="97" t="s">
        <v>274</v>
      </c>
      <c r="C258" s="98">
        <f t="shared" si="283"/>
        <v>0</v>
      </c>
      <c r="D258" s="219"/>
      <c r="E258" s="367"/>
      <c r="F258" s="384">
        <f t="shared" si="332"/>
        <v>0</v>
      </c>
      <c r="G258" s="219"/>
      <c r="H258" s="103"/>
      <c r="I258" s="220">
        <f t="shared" si="333"/>
        <v>0</v>
      </c>
      <c r="J258" s="103"/>
      <c r="K258" s="104"/>
      <c r="L258" s="220">
        <f t="shared" si="334"/>
        <v>0</v>
      </c>
      <c r="M258" s="221"/>
      <c r="N258" s="104"/>
      <c r="O258" s="220">
        <f t="shared" si="335"/>
        <v>0</v>
      </c>
      <c r="P258" s="222"/>
    </row>
    <row r="259" spans="1:16" ht="36" hidden="1" x14ac:dyDescent="0.25">
      <c r="A259" s="75">
        <v>6400</v>
      </c>
      <c r="B259" s="202" t="s">
        <v>275</v>
      </c>
      <c r="C259" s="76">
        <f t="shared" si="283"/>
        <v>0</v>
      </c>
      <c r="D259" s="203">
        <f>SUM(D260,D264)</f>
        <v>0</v>
      </c>
      <c r="E259" s="364">
        <f t="shared" ref="E259:O259" si="336">SUM(E260,E264)</f>
        <v>0</v>
      </c>
      <c r="F259" s="386">
        <f t="shared" si="336"/>
        <v>0</v>
      </c>
      <c r="G259" s="203">
        <f t="shared" si="336"/>
        <v>0</v>
      </c>
      <c r="H259" s="84">
        <f t="shared" si="336"/>
        <v>0</v>
      </c>
      <c r="I259" s="204">
        <f t="shared" si="336"/>
        <v>0</v>
      </c>
      <c r="J259" s="84">
        <f t="shared" si="336"/>
        <v>0</v>
      </c>
      <c r="K259" s="85">
        <f t="shared" si="336"/>
        <v>0</v>
      </c>
      <c r="L259" s="204">
        <f t="shared" si="336"/>
        <v>0</v>
      </c>
      <c r="M259" s="120">
        <f t="shared" si="336"/>
        <v>0</v>
      </c>
      <c r="N259" s="236">
        <f t="shared" si="336"/>
        <v>0</v>
      </c>
      <c r="O259" s="237">
        <f t="shared" si="336"/>
        <v>0</v>
      </c>
      <c r="P259" s="238"/>
    </row>
    <row r="260" spans="1:16" ht="24" hidden="1" x14ac:dyDescent="0.25">
      <c r="A260" s="335">
        <v>6410</v>
      </c>
      <c r="B260" s="87" t="s">
        <v>276</v>
      </c>
      <c r="C260" s="88">
        <f t="shared" si="283"/>
        <v>0</v>
      </c>
      <c r="D260" s="233">
        <f>SUM(D261:D263)</f>
        <v>0</v>
      </c>
      <c r="E260" s="370">
        <f t="shared" ref="E260:O260" si="337">SUM(E261:E263)</f>
        <v>0</v>
      </c>
      <c r="F260" s="404">
        <f t="shared" si="337"/>
        <v>0</v>
      </c>
      <c r="G260" s="233">
        <f t="shared" si="337"/>
        <v>0</v>
      </c>
      <c r="H260" s="235">
        <f t="shared" si="337"/>
        <v>0</v>
      </c>
      <c r="I260" s="216">
        <f t="shared" si="337"/>
        <v>0</v>
      </c>
      <c r="J260" s="235">
        <f t="shared" si="337"/>
        <v>0</v>
      </c>
      <c r="K260" s="234">
        <f t="shared" si="337"/>
        <v>0</v>
      </c>
      <c r="L260" s="216">
        <f t="shared" si="337"/>
        <v>0</v>
      </c>
      <c r="M260" s="109">
        <f t="shared" si="337"/>
        <v>0</v>
      </c>
      <c r="N260" s="245">
        <f t="shared" si="337"/>
        <v>0</v>
      </c>
      <c r="O260" s="246">
        <f t="shared" si="337"/>
        <v>0</v>
      </c>
      <c r="P260" s="247"/>
    </row>
    <row r="261" spans="1:16" hidden="1" x14ac:dyDescent="0.25">
      <c r="A261" s="56">
        <v>6411</v>
      </c>
      <c r="B261" s="239" t="s">
        <v>277</v>
      </c>
      <c r="C261" s="98">
        <f t="shared" si="283"/>
        <v>0</v>
      </c>
      <c r="D261" s="219"/>
      <c r="E261" s="367"/>
      <c r="F261" s="384">
        <f t="shared" ref="F261:F263" si="338">D261+E261</f>
        <v>0</v>
      </c>
      <c r="G261" s="219"/>
      <c r="H261" s="103"/>
      <c r="I261" s="220">
        <f t="shared" ref="I261:I263" si="339">G261+H261</f>
        <v>0</v>
      </c>
      <c r="J261" s="103"/>
      <c r="K261" s="104"/>
      <c r="L261" s="220">
        <f t="shared" ref="L261:L263" si="340">J261+K261</f>
        <v>0</v>
      </c>
      <c r="M261" s="221"/>
      <c r="N261" s="104"/>
      <c r="O261" s="220">
        <f t="shared" ref="O261:O263" si="341">M261+N261</f>
        <v>0</v>
      </c>
      <c r="P261" s="222"/>
    </row>
    <row r="262" spans="1:16" ht="36" hidden="1" x14ac:dyDescent="0.25">
      <c r="A262" s="56">
        <v>6412</v>
      </c>
      <c r="B262" s="97" t="s">
        <v>278</v>
      </c>
      <c r="C262" s="98">
        <f t="shared" si="283"/>
        <v>0</v>
      </c>
      <c r="D262" s="219"/>
      <c r="E262" s="367"/>
      <c r="F262" s="384">
        <f t="shared" si="338"/>
        <v>0</v>
      </c>
      <c r="G262" s="219"/>
      <c r="H262" s="103"/>
      <c r="I262" s="220">
        <f t="shared" si="339"/>
        <v>0</v>
      </c>
      <c r="J262" s="103"/>
      <c r="K262" s="104"/>
      <c r="L262" s="220">
        <f t="shared" si="340"/>
        <v>0</v>
      </c>
      <c r="M262" s="221"/>
      <c r="N262" s="104"/>
      <c r="O262" s="220">
        <f t="shared" si="341"/>
        <v>0</v>
      </c>
      <c r="P262" s="222"/>
    </row>
    <row r="263" spans="1:16" ht="36" hidden="1" x14ac:dyDescent="0.25">
      <c r="A263" s="56">
        <v>6419</v>
      </c>
      <c r="B263" s="97" t="s">
        <v>279</v>
      </c>
      <c r="C263" s="98">
        <f t="shared" si="283"/>
        <v>0</v>
      </c>
      <c r="D263" s="219"/>
      <c r="E263" s="367"/>
      <c r="F263" s="384">
        <f t="shared" si="338"/>
        <v>0</v>
      </c>
      <c r="G263" s="219"/>
      <c r="H263" s="103"/>
      <c r="I263" s="220">
        <f t="shared" si="339"/>
        <v>0</v>
      </c>
      <c r="J263" s="103"/>
      <c r="K263" s="104"/>
      <c r="L263" s="220">
        <f t="shared" si="340"/>
        <v>0</v>
      </c>
      <c r="M263" s="221"/>
      <c r="N263" s="104"/>
      <c r="O263" s="220">
        <f t="shared" si="341"/>
        <v>0</v>
      </c>
      <c r="P263" s="222"/>
    </row>
    <row r="264" spans="1:16" ht="36" hidden="1" x14ac:dyDescent="0.25">
      <c r="A264" s="223">
        <v>6420</v>
      </c>
      <c r="B264" s="97" t="s">
        <v>280</v>
      </c>
      <c r="C264" s="98">
        <f t="shared" si="283"/>
        <v>0</v>
      </c>
      <c r="D264" s="224">
        <f>SUM(D265:D268)</f>
        <v>0</v>
      </c>
      <c r="E264" s="368">
        <f t="shared" ref="E264:F264" si="342">SUM(E265:E268)</f>
        <v>0</v>
      </c>
      <c r="F264" s="384">
        <f t="shared" si="342"/>
        <v>0</v>
      </c>
      <c r="G264" s="224">
        <f>SUM(G265:G268)</f>
        <v>0</v>
      </c>
      <c r="H264" s="226">
        <f t="shared" ref="H264:I264" si="343">SUM(H265:H268)</f>
        <v>0</v>
      </c>
      <c r="I264" s="220">
        <f t="shared" si="343"/>
        <v>0</v>
      </c>
      <c r="J264" s="226">
        <f>SUM(J265:J268)</f>
        <v>0</v>
      </c>
      <c r="K264" s="225">
        <f t="shared" ref="K264:L264" si="344">SUM(K265:K268)</f>
        <v>0</v>
      </c>
      <c r="L264" s="220">
        <f t="shared" si="344"/>
        <v>0</v>
      </c>
      <c r="M264" s="98">
        <f>SUM(M265:M268)</f>
        <v>0</v>
      </c>
      <c r="N264" s="225">
        <f t="shared" ref="N264:O264" si="345">SUM(N265:N268)</f>
        <v>0</v>
      </c>
      <c r="O264" s="220">
        <f t="shared" si="345"/>
        <v>0</v>
      </c>
      <c r="P264" s="222"/>
    </row>
    <row r="265" spans="1:16" hidden="1" x14ac:dyDescent="0.25">
      <c r="A265" s="56">
        <v>6421</v>
      </c>
      <c r="B265" s="97" t="s">
        <v>281</v>
      </c>
      <c r="C265" s="98">
        <f t="shared" si="283"/>
        <v>0</v>
      </c>
      <c r="D265" s="219"/>
      <c r="E265" s="367"/>
      <c r="F265" s="384">
        <f t="shared" ref="F265:F268" si="346">D265+E265</f>
        <v>0</v>
      </c>
      <c r="G265" s="219"/>
      <c r="H265" s="103"/>
      <c r="I265" s="220">
        <f t="shared" ref="I265:I268" si="347">G265+H265</f>
        <v>0</v>
      </c>
      <c r="J265" s="103"/>
      <c r="K265" s="104"/>
      <c r="L265" s="220">
        <f t="shared" ref="L265:L268" si="348">J265+K265</f>
        <v>0</v>
      </c>
      <c r="M265" s="221"/>
      <c r="N265" s="104"/>
      <c r="O265" s="220">
        <f t="shared" ref="O265:O268" si="349">M265+N265</f>
        <v>0</v>
      </c>
      <c r="P265" s="222"/>
    </row>
    <row r="266" spans="1:16" hidden="1" x14ac:dyDescent="0.25">
      <c r="A266" s="56">
        <v>6422</v>
      </c>
      <c r="B266" s="97" t="s">
        <v>282</v>
      </c>
      <c r="C266" s="98">
        <f t="shared" si="283"/>
        <v>0</v>
      </c>
      <c r="D266" s="219"/>
      <c r="E266" s="367"/>
      <c r="F266" s="384">
        <f t="shared" si="346"/>
        <v>0</v>
      </c>
      <c r="G266" s="219"/>
      <c r="H266" s="103"/>
      <c r="I266" s="220">
        <f t="shared" si="347"/>
        <v>0</v>
      </c>
      <c r="J266" s="103"/>
      <c r="K266" s="104"/>
      <c r="L266" s="220">
        <f t="shared" si="348"/>
        <v>0</v>
      </c>
      <c r="M266" s="221"/>
      <c r="N266" s="104"/>
      <c r="O266" s="220">
        <f t="shared" si="349"/>
        <v>0</v>
      </c>
      <c r="P266" s="222"/>
    </row>
    <row r="267" spans="1:16" ht="13.5" hidden="1" customHeight="1" x14ac:dyDescent="0.25">
      <c r="A267" s="56">
        <v>6423</v>
      </c>
      <c r="B267" s="97" t="s">
        <v>283</v>
      </c>
      <c r="C267" s="98">
        <f t="shared" si="283"/>
        <v>0</v>
      </c>
      <c r="D267" s="219"/>
      <c r="E267" s="367"/>
      <c r="F267" s="384">
        <f t="shared" si="346"/>
        <v>0</v>
      </c>
      <c r="G267" s="219"/>
      <c r="H267" s="103"/>
      <c r="I267" s="220">
        <f t="shared" si="347"/>
        <v>0</v>
      </c>
      <c r="J267" s="103"/>
      <c r="K267" s="104"/>
      <c r="L267" s="220">
        <f t="shared" si="348"/>
        <v>0</v>
      </c>
      <c r="M267" s="221"/>
      <c r="N267" s="104"/>
      <c r="O267" s="220">
        <f t="shared" si="349"/>
        <v>0</v>
      </c>
      <c r="P267" s="222"/>
    </row>
    <row r="268" spans="1:16" ht="36" hidden="1" x14ac:dyDescent="0.25">
      <c r="A268" s="56">
        <v>6424</v>
      </c>
      <c r="B268" s="97" t="s">
        <v>284</v>
      </c>
      <c r="C268" s="98">
        <f t="shared" si="283"/>
        <v>0</v>
      </c>
      <c r="D268" s="219"/>
      <c r="E268" s="367"/>
      <c r="F268" s="384">
        <f t="shared" si="346"/>
        <v>0</v>
      </c>
      <c r="G268" s="219"/>
      <c r="H268" s="103"/>
      <c r="I268" s="220">
        <f t="shared" si="347"/>
        <v>0</v>
      </c>
      <c r="J268" s="103"/>
      <c r="K268" s="104"/>
      <c r="L268" s="220">
        <f t="shared" si="348"/>
        <v>0</v>
      </c>
      <c r="M268" s="221"/>
      <c r="N268" s="104"/>
      <c r="O268" s="220">
        <f t="shared" si="349"/>
        <v>0</v>
      </c>
      <c r="P268" s="222"/>
    </row>
    <row r="269" spans="1:16" ht="36" x14ac:dyDescent="0.25">
      <c r="A269" s="271">
        <v>7000</v>
      </c>
      <c r="B269" s="271" t="s">
        <v>285</v>
      </c>
      <c r="C269" s="272">
        <f t="shared" si="283"/>
        <v>15307</v>
      </c>
      <c r="D269" s="273">
        <f>SUM(D270,D281)</f>
        <v>15307</v>
      </c>
      <c r="E269" s="374">
        <f t="shared" ref="E269:F269" si="350">SUM(E270,E281)</f>
        <v>0</v>
      </c>
      <c r="F269" s="407">
        <f t="shared" si="350"/>
        <v>15307</v>
      </c>
      <c r="G269" s="273">
        <f>SUM(G270,G281)</f>
        <v>0</v>
      </c>
      <c r="H269" s="275">
        <f t="shared" ref="H269:I269" si="351">SUM(H270,H281)</f>
        <v>0</v>
      </c>
      <c r="I269" s="276">
        <f t="shared" si="351"/>
        <v>0</v>
      </c>
      <c r="J269" s="275">
        <f>SUM(J270,J281)</f>
        <v>0</v>
      </c>
      <c r="K269" s="274">
        <f t="shared" ref="K269:L269" si="352">SUM(K270,K281)</f>
        <v>0</v>
      </c>
      <c r="L269" s="276">
        <f t="shared" si="352"/>
        <v>0</v>
      </c>
      <c r="M269" s="277">
        <f>SUM(M270,M281)</f>
        <v>0</v>
      </c>
      <c r="N269" s="278">
        <f t="shared" ref="N269:O269" si="353">SUM(N270,N281)</f>
        <v>0</v>
      </c>
      <c r="O269" s="279">
        <f t="shared" si="353"/>
        <v>0</v>
      </c>
      <c r="P269" s="280"/>
    </row>
    <row r="270" spans="1:16" ht="24" x14ac:dyDescent="0.25">
      <c r="A270" s="75">
        <v>7200</v>
      </c>
      <c r="B270" s="202" t="s">
        <v>286</v>
      </c>
      <c r="C270" s="76">
        <f t="shared" si="283"/>
        <v>15307</v>
      </c>
      <c r="D270" s="203">
        <f>SUM(D271,D272,D275,D276,D280)</f>
        <v>15307</v>
      </c>
      <c r="E270" s="364">
        <f t="shared" ref="E270:F270" si="354">SUM(E271,E272,E275,E276,E280)</f>
        <v>0</v>
      </c>
      <c r="F270" s="386">
        <f t="shared" si="354"/>
        <v>15307</v>
      </c>
      <c r="G270" s="203">
        <f>SUM(G271,G272,G275,G276,G280)</f>
        <v>0</v>
      </c>
      <c r="H270" s="84">
        <f t="shared" ref="H270:I270" si="355">SUM(H271,H272,H275,H276,H280)</f>
        <v>0</v>
      </c>
      <c r="I270" s="204">
        <f t="shared" si="355"/>
        <v>0</v>
      </c>
      <c r="J270" s="84">
        <f>SUM(J271,J272,J275,J276,J280)</f>
        <v>0</v>
      </c>
      <c r="K270" s="85">
        <f t="shared" ref="K270:L270" si="356">SUM(K271,K272,K275,K276,K280)</f>
        <v>0</v>
      </c>
      <c r="L270" s="204">
        <f t="shared" si="356"/>
        <v>0</v>
      </c>
      <c r="M270" s="205">
        <f>SUM(M271,M272,M275,M276,M280)</f>
        <v>0</v>
      </c>
      <c r="N270" s="206">
        <f t="shared" ref="N270:O270" si="357">SUM(N271,N272,N275,N276,N280)</f>
        <v>0</v>
      </c>
      <c r="O270" s="207">
        <f t="shared" si="357"/>
        <v>0</v>
      </c>
      <c r="P270" s="208"/>
    </row>
    <row r="271" spans="1:16" ht="24" hidden="1" x14ac:dyDescent="0.25">
      <c r="A271" s="335">
        <v>7210</v>
      </c>
      <c r="B271" s="87" t="s">
        <v>287</v>
      </c>
      <c r="C271" s="88">
        <f t="shared" si="283"/>
        <v>0</v>
      </c>
      <c r="D271" s="215"/>
      <c r="E271" s="366"/>
      <c r="F271" s="404">
        <f>D271+E271</f>
        <v>0</v>
      </c>
      <c r="G271" s="215"/>
      <c r="H271" s="93"/>
      <c r="I271" s="216">
        <f>G271+H271</f>
        <v>0</v>
      </c>
      <c r="J271" s="93"/>
      <c r="K271" s="94"/>
      <c r="L271" s="216">
        <f>J271+K271</f>
        <v>0</v>
      </c>
      <c r="M271" s="217"/>
      <c r="N271" s="94"/>
      <c r="O271" s="216">
        <f>M271+N271</f>
        <v>0</v>
      </c>
      <c r="P271" s="218"/>
    </row>
    <row r="272" spans="1:16" s="281" customFormat="1" ht="36" hidden="1" x14ac:dyDescent="0.25">
      <c r="A272" s="223">
        <v>7220</v>
      </c>
      <c r="B272" s="97" t="s">
        <v>288</v>
      </c>
      <c r="C272" s="98">
        <f t="shared" si="283"/>
        <v>0</v>
      </c>
      <c r="D272" s="224">
        <f>SUM(D273:D274)</f>
        <v>0</v>
      </c>
      <c r="E272" s="368">
        <f t="shared" ref="E272:F272" si="358">SUM(E273:E274)</f>
        <v>0</v>
      </c>
      <c r="F272" s="384">
        <f t="shared" si="358"/>
        <v>0</v>
      </c>
      <c r="G272" s="224">
        <f>SUM(G273:G274)</f>
        <v>0</v>
      </c>
      <c r="H272" s="226">
        <f t="shared" ref="H272:I272" si="359">SUM(H273:H274)</f>
        <v>0</v>
      </c>
      <c r="I272" s="220">
        <f t="shared" si="359"/>
        <v>0</v>
      </c>
      <c r="J272" s="226">
        <f>SUM(J273:J274)</f>
        <v>0</v>
      </c>
      <c r="K272" s="225">
        <f t="shared" ref="K272:L272" si="360">SUM(K273:K274)</f>
        <v>0</v>
      </c>
      <c r="L272" s="220">
        <f t="shared" si="360"/>
        <v>0</v>
      </c>
      <c r="M272" s="98">
        <f>SUM(M273:M274)</f>
        <v>0</v>
      </c>
      <c r="N272" s="225">
        <f t="shared" ref="N272:O272" si="361">SUM(N273:N274)</f>
        <v>0</v>
      </c>
      <c r="O272" s="220">
        <f t="shared" si="361"/>
        <v>0</v>
      </c>
      <c r="P272" s="222"/>
    </row>
    <row r="273" spans="1:16" s="281" customFormat="1" ht="36" hidden="1" x14ac:dyDescent="0.25">
      <c r="A273" s="56">
        <v>7221</v>
      </c>
      <c r="B273" s="97" t="s">
        <v>289</v>
      </c>
      <c r="C273" s="98">
        <f t="shared" si="283"/>
        <v>0</v>
      </c>
      <c r="D273" s="219"/>
      <c r="E273" s="367"/>
      <c r="F273" s="384">
        <f t="shared" ref="F273:F275" si="362">D273+E273</f>
        <v>0</v>
      </c>
      <c r="G273" s="219"/>
      <c r="H273" s="103"/>
      <c r="I273" s="220">
        <f t="shared" ref="I273:I275" si="363">G273+H273</f>
        <v>0</v>
      </c>
      <c r="J273" s="103"/>
      <c r="K273" s="104"/>
      <c r="L273" s="220">
        <f t="shared" ref="L273:L275" si="364">J273+K273</f>
        <v>0</v>
      </c>
      <c r="M273" s="221"/>
      <c r="N273" s="104"/>
      <c r="O273" s="220">
        <f t="shared" ref="O273:O275" si="365">M273+N273</f>
        <v>0</v>
      </c>
      <c r="P273" s="222"/>
    </row>
    <row r="274" spans="1:16" s="281" customFormat="1" ht="36" hidden="1" x14ac:dyDescent="0.25">
      <c r="A274" s="56">
        <v>7222</v>
      </c>
      <c r="B274" s="97" t="s">
        <v>290</v>
      </c>
      <c r="C274" s="98">
        <f t="shared" si="283"/>
        <v>0</v>
      </c>
      <c r="D274" s="219"/>
      <c r="E274" s="367"/>
      <c r="F274" s="384">
        <f t="shared" si="362"/>
        <v>0</v>
      </c>
      <c r="G274" s="219"/>
      <c r="H274" s="103"/>
      <c r="I274" s="220">
        <f t="shared" si="363"/>
        <v>0</v>
      </c>
      <c r="J274" s="103"/>
      <c r="K274" s="104"/>
      <c r="L274" s="220">
        <f t="shared" si="364"/>
        <v>0</v>
      </c>
      <c r="M274" s="221"/>
      <c r="N274" s="104"/>
      <c r="O274" s="220">
        <f t="shared" si="365"/>
        <v>0</v>
      </c>
      <c r="P274" s="222"/>
    </row>
    <row r="275" spans="1:16" ht="24" x14ac:dyDescent="0.25">
      <c r="A275" s="223">
        <v>7230</v>
      </c>
      <c r="B275" s="97" t="s">
        <v>291</v>
      </c>
      <c r="C275" s="98">
        <f t="shared" si="283"/>
        <v>15307</v>
      </c>
      <c r="D275" s="219">
        <v>15307</v>
      </c>
      <c r="E275" s="367"/>
      <c r="F275" s="384">
        <f t="shared" si="362"/>
        <v>15307</v>
      </c>
      <c r="G275" s="219"/>
      <c r="H275" s="103"/>
      <c r="I275" s="220">
        <f t="shared" si="363"/>
        <v>0</v>
      </c>
      <c r="J275" s="103"/>
      <c r="K275" s="104"/>
      <c r="L275" s="220">
        <f t="shared" si="364"/>
        <v>0</v>
      </c>
      <c r="M275" s="221"/>
      <c r="N275" s="104"/>
      <c r="O275" s="220">
        <f t="shared" si="365"/>
        <v>0</v>
      </c>
      <c r="P275" s="222"/>
    </row>
    <row r="276" spans="1:16" ht="24" hidden="1" x14ac:dyDescent="0.25">
      <c r="A276" s="223">
        <v>7240</v>
      </c>
      <c r="B276" s="97" t="s">
        <v>292</v>
      </c>
      <c r="C276" s="98">
        <f t="shared" si="283"/>
        <v>0</v>
      </c>
      <c r="D276" s="224">
        <f t="shared" ref="D276:O276" si="366">SUM(D277:D279)</f>
        <v>0</v>
      </c>
      <c r="E276" s="368">
        <f t="shared" si="366"/>
        <v>0</v>
      </c>
      <c r="F276" s="384">
        <f t="shared" si="366"/>
        <v>0</v>
      </c>
      <c r="G276" s="224">
        <f t="shared" si="366"/>
        <v>0</v>
      </c>
      <c r="H276" s="226">
        <f t="shared" si="366"/>
        <v>0</v>
      </c>
      <c r="I276" s="220">
        <f t="shared" si="366"/>
        <v>0</v>
      </c>
      <c r="J276" s="226">
        <f>SUM(J277:J279)</f>
        <v>0</v>
      </c>
      <c r="K276" s="225">
        <f t="shared" ref="K276:L276" si="367">SUM(K277:K279)</f>
        <v>0</v>
      </c>
      <c r="L276" s="220">
        <f t="shared" si="367"/>
        <v>0</v>
      </c>
      <c r="M276" s="98">
        <f t="shared" si="366"/>
        <v>0</v>
      </c>
      <c r="N276" s="225">
        <f t="shared" si="366"/>
        <v>0</v>
      </c>
      <c r="O276" s="220">
        <f t="shared" si="366"/>
        <v>0</v>
      </c>
      <c r="P276" s="222"/>
    </row>
    <row r="277" spans="1:16" ht="48" hidden="1" x14ac:dyDescent="0.25">
      <c r="A277" s="56">
        <v>7245</v>
      </c>
      <c r="B277" s="97" t="s">
        <v>293</v>
      </c>
      <c r="C277" s="98">
        <f t="shared" ref="C277:C298" si="368">F277+I277+L277+O277</f>
        <v>0</v>
      </c>
      <c r="D277" s="219"/>
      <c r="E277" s="367"/>
      <c r="F277" s="384">
        <f t="shared" ref="F277:F280" si="369">D277+E277</f>
        <v>0</v>
      </c>
      <c r="G277" s="219"/>
      <c r="H277" s="103"/>
      <c r="I277" s="220">
        <f t="shared" ref="I277:I280" si="370">G277+H277</f>
        <v>0</v>
      </c>
      <c r="J277" s="103"/>
      <c r="K277" s="104"/>
      <c r="L277" s="220">
        <f t="shared" ref="L277:L280" si="371">J277+K277</f>
        <v>0</v>
      </c>
      <c r="M277" s="221"/>
      <c r="N277" s="104"/>
      <c r="O277" s="220">
        <f t="shared" ref="O277:O280" si="372">M277+N277</f>
        <v>0</v>
      </c>
      <c r="P277" s="222"/>
    </row>
    <row r="278" spans="1:16" ht="84.75" hidden="1" customHeight="1" x14ac:dyDescent="0.25">
      <c r="A278" s="56">
        <v>7246</v>
      </c>
      <c r="B278" s="97" t="s">
        <v>294</v>
      </c>
      <c r="C278" s="98">
        <f t="shared" si="368"/>
        <v>0</v>
      </c>
      <c r="D278" s="219"/>
      <c r="E278" s="367"/>
      <c r="F278" s="384">
        <f t="shared" si="369"/>
        <v>0</v>
      </c>
      <c r="G278" s="219"/>
      <c r="H278" s="103"/>
      <c r="I278" s="220">
        <f t="shared" si="370"/>
        <v>0</v>
      </c>
      <c r="J278" s="103"/>
      <c r="K278" s="104"/>
      <c r="L278" s="220">
        <f t="shared" si="371"/>
        <v>0</v>
      </c>
      <c r="M278" s="221"/>
      <c r="N278" s="104"/>
      <c r="O278" s="220">
        <f t="shared" si="372"/>
        <v>0</v>
      </c>
      <c r="P278" s="222"/>
    </row>
    <row r="279" spans="1:16" ht="36" hidden="1" x14ac:dyDescent="0.25">
      <c r="A279" s="56">
        <v>7247</v>
      </c>
      <c r="B279" s="97" t="s">
        <v>295</v>
      </c>
      <c r="C279" s="98">
        <f t="shared" si="368"/>
        <v>0</v>
      </c>
      <c r="D279" s="219"/>
      <c r="E279" s="367"/>
      <c r="F279" s="384">
        <f t="shared" si="369"/>
        <v>0</v>
      </c>
      <c r="G279" s="219"/>
      <c r="H279" s="103"/>
      <c r="I279" s="220">
        <f t="shared" si="370"/>
        <v>0</v>
      </c>
      <c r="J279" s="103"/>
      <c r="K279" s="104"/>
      <c r="L279" s="220">
        <f t="shared" si="371"/>
        <v>0</v>
      </c>
      <c r="M279" s="221"/>
      <c r="N279" s="104"/>
      <c r="O279" s="220">
        <f t="shared" si="372"/>
        <v>0</v>
      </c>
      <c r="P279" s="222"/>
    </row>
    <row r="280" spans="1:16" ht="24" hidden="1" x14ac:dyDescent="0.25">
      <c r="A280" s="335">
        <v>7260</v>
      </c>
      <c r="B280" s="87" t="s">
        <v>296</v>
      </c>
      <c r="C280" s="88">
        <f t="shared" si="368"/>
        <v>0</v>
      </c>
      <c r="D280" s="215"/>
      <c r="E280" s="366"/>
      <c r="F280" s="404">
        <f t="shared" si="369"/>
        <v>0</v>
      </c>
      <c r="G280" s="215"/>
      <c r="H280" s="93"/>
      <c r="I280" s="216">
        <f t="shared" si="370"/>
        <v>0</v>
      </c>
      <c r="J280" s="93"/>
      <c r="K280" s="94"/>
      <c r="L280" s="216">
        <f t="shared" si="371"/>
        <v>0</v>
      </c>
      <c r="M280" s="217"/>
      <c r="N280" s="94"/>
      <c r="O280" s="216">
        <f t="shared" si="372"/>
        <v>0</v>
      </c>
      <c r="P280" s="218"/>
    </row>
    <row r="281" spans="1:16" hidden="1" x14ac:dyDescent="0.25">
      <c r="A281" s="151">
        <v>7700</v>
      </c>
      <c r="B281" s="119" t="s">
        <v>297</v>
      </c>
      <c r="C281" s="120">
        <f t="shared" si="368"/>
        <v>0</v>
      </c>
      <c r="D281" s="282">
        <f t="shared" ref="D281:O281" si="373">D282</f>
        <v>0</v>
      </c>
      <c r="E281" s="375">
        <f t="shared" si="373"/>
        <v>0</v>
      </c>
      <c r="F281" s="394">
        <f t="shared" si="373"/>
        <v>0</v>
      </c>
      <c r="G281" s="282">
        <f t="shared" si="373"/>
        <v>0</v>
      </c>
      <c r="H281" s="283">
        <f t="shared" si="373"/>
        <v>0</v>
      </c>
      <c r="I281" s="237">
        <f t="shared" si="373"/>
        <v>0</v>
      </c>
      <c r="J281" s="283">
        <f t="shared" si="373"/>
        <v>0</v>
      </c>
      <c r="K281" s="236">
        <f t="shared" si="373"/>
        <v>0</v>
      </c>
      <c r="L281" s="237">
        <f t="shared" si="373"/>
        <v>0</v>
      </c>
      <c r="M281" s="120">
        <f t="shared" si="373"/>
        <v>0</v>
      </c>
      <c r="N281" s="236">
        <f t="shared" si="373"/>
        <v>0</v>
      </c>
      <c r="O281" s="237">
        <f t="shared" si="373"/>
        <v>0</v>
      </c>
      <c r="P281" s="238"/>
    </row>
    <row r="282" spans="1:16" hidden="1" x14ac:dyDescent="0.25">
      <c r="A282" s="209">
        <v>7720</v>
      </c>
      <c r="B282" s="87" t="s">
        <v>298</v>
      </c>
      <c r="C282" s="109">
        <f t="shared" si="368"/>
        <v>0</v>
      </c>
      <c r="D282" s="284"/>
      <c r="E282" s="376"/>
      <c r="F282" s="396">
        <f>D282+E282</f>
        <v>0</v>
      </c>
      <c r="G282" s="284"/>
      <c r="H282" s="114"/>
      <c r="I282" s="246">
        <f>G282+H282</f>
        <v>0</v>
      </c>
      <c r="J282" s="114"/>
      <c r="K282" s="115"/>
      <c r="L282" s="246">
        <f>J282+K282</f>
        <v>0</v>
      </c>
      <c r="M282" s="285"/>
      <c r="N282" s="115"/>
      <c r="O282" s="246">
        <f>M282+N282</f>
        <v>0</v>
      </c>
      <c r="P282" s="247"/>
    </row>
    <row r="283" spans="1:16" hidden="1" x14ac:dyDescent="0.25">
      <c r="A283" s="239"/>
      <c r="B283" s="97" t="s">
        <v>299</v>
      </c>
      <c r="C283" s="98">
        <f t="shared" si="368"/>
        <v>0</v>
      </c>
      <c r="D283" s="224">
        <f>SUM(D284:D285)</f>
        <v>0</v>
      </c>
      <c r="E283" s="368">
        <f t="shared" ref="E283:F283" si="374">SUM(E284:E285)</f>
        <v>0</v>
      </c>
      <c r="F283" s="384">
        <f t="shared" si="374"/>
        <v>0</v>
      </c>
      <c r="G283" s="224">
        <f>SUM(G284:G285)</f>
        <v>0</v>
      </c>
      <c r="H283" s="226">
        <f t="shared" ref="H283:I283" si="375">SUM(H284:H285)</f>
        <v>0</v>
      </c>
      <c r="I283" s="220">
        <f t="shared" si="375"/>
        <v>0</v>
      </c>
      <c r="J283" s="226">
        <f>SUM(J284:J285)</f>
        <v>0</v>
      </c>
      <c r="K283" s="225">
        <f t="shared" ref="K283:L283" si="376">SUM(K284:K285)</f>
        <v>0</v>
      </c>
      <c r="L283" s="220">
        <f t="shared" si="376"/>
        <v>0</v>
      </c>
      <c r="M283" s="98">
        <f>SUM(M284:M285)</f>
        <v>0</v>
      </c>
      <c r="N283" s="225">
        <f t="shared" ref="N283:O283" si="377">SUM(N284:N285)</f>
        <v>0</v>
      </c>
      <c r="O283" s="220">
        <f t="shared" si="377"/>
        <v>0</v>
      </c>
      <c r="P283" s="222"/>
    </row>
    <row r="284" spans="1:16" hidden="1" x14ac:dyDescent="0.25">
      <c r="A284" s="239" t="s">
        <v>300</v>
      </c>
      <c r="B284" s="56" t="s">
        <v>301</v>
      </c>
      <c r="C284" s="98">
        <f t="shared" si="368"/>
        <v>0</v>
      </c>
      <c r="D284" s="219"/>
      <c r="E284" s="367"/>
      <c r="F284" s="384">
        <f t="shared" ref="F284:F285" si="378">D284+E284</f>
        <v>0</v>
      </c>
      <c r="G284" s="219"/>
      <c r="H284" s="103"/>
      <c r="I284" s="220">
        <f t="shared" ref="I284:I285" si="379">G284+H284</f>
        <v>0</v>
      </c>
      <c r="J284" s="103"/>
      <c r="K284" s="104"/>
      <c r="L284" s="220">
        <f t="shared" ref="L284:L285" si="380">J284+K284</f>
        <v>0</v>
      </c>
      <c r="M284" s="221"/>
      <c r="N284" s="104"/>
      <c r="O284" s="220">
        <f t="shared" ref="O284:O285" si="381">M284+N284</f>
        <v>0</v>
      </c>
      <c r="P284" s="222"/>
    </row>
    <row r="285" spans="1:16" ht="24" hidden="1" x14ac:dyDescent="0.25">
      <c r="A285" s="239" t="s">
        <v>302</v>
      </c>
      <c r="B285" s="286" t="s">
        <v>303</v>
      </c>
      <c r="C285" s="88">
        <f t="shared" si="368"/>
        <v>0</v>
      </c>
      <c r="D285" s="215"/>
      <c r="E285" s="366"/>
      <c r="F285" s="404">
        <f t="shared" si="378"/>
        <v>0</v>
      </c>
      <c r="G285" s="215"/>
      <c r="H285" s="93"/>
      <c r="I285" s="216">
        <f t="shared" si="379"/>
        <v>0</v>
      </c>
      <c r="J285" s="93"/>
      <c r="K285" s="94"/>
      <c r="L285" s="216">
        <f t="shared" si="380"/>
        <v>0</v>
      </c>
      <c r="M285" s="217"/>
      <c r="N285" s="94"/>
      <c r="O285" s="216">
        <f t="shared" si="381"/>
        <v>0</v>
      </c>
      <c r="P285" s="218"/>
    </row>
    <row r="286" spans="1:16" ht="12.75" thickBot="1" x14ac:dyDescent="0.3">
      <c r="A286" s="287"/>
      <c r="B286" s="287" t="s">
        <v>304</v>
      </c>
      <c r="C286" s="288">
        <f t="shared" si="368"/>
        <v>42991</v>
      </c>
      <c r="D286" s="289">
        <f t="shared" ref="D286:O286" si="382">SUM(D283,D269,D230,D195,D187,D173,D75,D53)</f>
        <v>32693</v>
      </c>
      <c r="E286" s="377">
        <f t="shared" si="382"/>
        <v>10298</v>
      </c>
      <c r="F286" s="408">
        <f t="shared" si="382"/>
        <v>42991</v>
      </c>
      <c r="G286" s="289">
        <f t="shared" si="382"/>
        <v>0</v>
      </c>
      <c r="H286" s="291">
        <f t="shared" si="382"/>
        <v>0</v>
      </c>
      <c r="I286" s="292">
        <f t="shared" si="382"/>
        <v>0</v>
      </c>
      <c r="J286" s="291">
        <f t="shared" si="382"/>
        <v>0</v>
      </c>
      <c r="K286" s="290">
        <f t="shared" si="382"/>
        <v>0</v>
      </c>
      <c r="L286" s="292">
        <f t="shared" si="382"/>
        <v>0</v>
      </c>
      <c r="M286" s="288">
        <f t="shared" si="382"/>
        <v>0</v>
      </c>
      <c r="N286" s="290">
        <f t="shared" si="382"/>
        <v>0</v>
      </c>
      <c r="O286" s="292">
        <f t="shared" si="382"/>
        <v>0</v>
      </c>
      <c r="P286" s="293"/>
    </row>
    <row r="287" spans="1:16" s="27" customFormat="1" ht="13.5" thickTop="1" thickBot="1" x14ac:dyDescent="0.3">
      <c r="A287" s="656" t="s">
        <v>305</v>
      </c>
      <c r="B287" s="657"/>
      <c r="C287" s="294">
        <f t="shared" si="368"/>
        <v>-32693</v>
      </c>
      <c r="D287" s="295">
        <f>SUM(D24,D25,D41)-D51</f>
        <v>-32693</v>
      </c>
      <c r="E287" s="378">
        <f t="shared" ref="E287:F287" si="383">SUM(E24,E25,E41)-E51</f>
        <v>0</v>
      </c>
      <c r="F287" s="409">
        <f t="shared" si="383"/>
        <v>-32693</v>
      </c>
      <c r="G287" s="295">
        <f>SUM(G24,G25,G41)-G51</f>
        <v>0</v>
      </c>
      <c r="H287" s="297">
        <f t="shared" ref="H287:I287" si="384">SUM(H24,H25,H41)-H51</f>
        <v>0</v>
      </c>
      <c r="I287" s="298">
        <f t="shared" si="384"/>
        <v>0</v>
      </c>
      <c r="J287" s="297">
        <f>(J26+J43)-J51</f>
        <v>0</v>
      </c>
      <c r="K287" s="296">
        <f t="shared" ref="K287:L287" si="385">(K26+K43)-K51</f>
        <v>0</v>
      </c>
      <c r="L287" s="298">
        <f t="shared" si="385"/>
        <v>0</v>
      </c>
      <c r="M287" s="294">
        <f>M45-M51</f>
        <v>0</v>
      </c>
      <c r="N287" s="296">
        <f t="shared" ref="N287:O287" si="386">N45-N51</f>
        <v>0</v>
      </c>
      <c r="O287" s="298">
        <f t="shared" si="386"/>
        <v>0</v>
      </c>
      <c r="P287" s="299"/>
    </row>
    <row r="288" spans="1:16" s="27" customFormat="1" ht="12.75" thickTop="1" x14ac:dyDescent="0.25">
      <c r="A288" s="658" t="s">
        <v>306</v>
      </c>
      <c r="B288" s="659"/>
      <c r="C288" s="300">
        <f t="shared" si="368"/>
        <v>32693</v>
      </c>
      <c r="D288" s="301">
        <f t="shared" ref="D288:O288" si="387">SUM(D289,D290)-D297+D298</f>
        <v>32693</v>
      </c>
      <c r="E288" s="379">
        <f t="shared" si="387"/>
        <v>0</v>
      </c>
      <c r="F288" s="410">
        <f t="shared" si="387"/>
        <v>32693</v>
      </c>
      <c r="G288" s="301">
        <f t="shared" si="387"/>
        <v>0</v>
      </c>
      <c r="H288" s="303">
        <f t="shared" si="387"/>
        <v>0</v>
      </c>
      <c r="I288" s="304">
        <f t="shared" si="387"/>
        <v>0</v>
      </c>
      <c r="J288" s="303">
        <f t="shared" si="387"/>
        <v>0</v>
      </c>
      <c r="K288" s="302">
        <f t="shared" si="387"/>
        <v>0</v>
      </c>
      <c r="L288" s="304">
        <f t="shared" si="387"/>
        <v>0</v>
      </c>
      <c r="M288" s="300">
        <f t="shared" si="387"/>
        <v>0</v>
      </c>
      <c r="N288" s="302">
        <f t="shared" si="387"/>
        <v>0</v>
      </c>
      <c r="O288" s="304">
        <f t="shared" si="387"/>
        <v>0</v>
      </c>
      <c r="P288" s="305"/>
    </row>
    <row r="289" spans="1:16" s="27" customFormat="1" ht="12.75" thickBot="1" x14ac:dyDescent="0.3">
      <c r="A289" s="173" t="s">
        <v>307</v>
      </c>
      <c r="B289" s="173" t="s">
        <v>308</v>
      </c>
      <c r="C289" s="174">
        <f t="shared" si="368"/>
        <v>32693</v>
      </c>
      <c r="D289" s="175">
        <f t="shared" ref="D289:O289" si="388">D21-D283</f>
        <v>32693</v>
      </c>
      <c r="E289" s="360">
        <f t="shared" si="388"/>
        <v>0</v>
      </c>
      <c r="F289" s="399">
        <f t="shared" si="388"/>
        <v>32693</v>
      </c>
      <c r="G289" s="175">
        <f t="shared" si="388"/>
        <v>0</v>
      </c>
      <c r="H289" s="177">
        <f t="shared" si="388"/>
        <v>0</v>
      </c>
      <c r="I289" s="178">
        <f t="shared" si="388"/>
        <v>0</v>
      </c>
      <c r="J289" s="177">
        <f t="shared" si="388"/>
        <v>0</v>
      </c>
      <c r="K289" s="176">
        <f t="shared" si="388"/>
        <v>0</v>
      </c>
      <c r="L289" s="178">
        <f t="shared" si="388"/>
        <v>0</v>
      </c>
      <c r="M289" s="174">
        <f t="shared" si="388"/>
        <v>0</v>
      </c>
      <c r="N289" s="176">
        <f t="shared" si="388"/>
        <v>0</v>
      </c>
      <c r="O289" s="178">
        <f t="shared" si="388"/>
        <v>0</v>
      </c>
      <c r="P289" s="179"/>
    </row>
    <row r="290" spans="1:16" s="27" customFormat="1" ht="12.75" hidden="1" thickTop="1" x14ac:dyDescent="0.25">
      <c r="A290" s="306" t="s">
        <v>309</v>
      </c>
      <c r="B290" s="306" t="s">
        <v>310</v>
      </c>
      <c r="C290" s="300">
        <f t="shared" si="368"/>
        <v>0</v>
      </c>
      <c r="D290" s="301">
        <f t="shared" ref="D290:O290" si="389">SUM(D291,D293,D295)-SUM(D292,D294,D296)</f>
        <v>0</v>
      </c>
      <c r="E290" s="379">
        <f t="shared" si="389"/>
        <v>0</v>
      </c>
      <c r="F290" s="410">
        <f t="shared" si="389"/>
        <v>0</v>
      </c>
      <c r="G290" s="301">
        <f t="shared" si="389"/>
        <v>0</v>
      </c>
      <c r="H290" s="303">
        <f t="shared" si="389"/>
        <v>0</v>
      </c>
      <c r="I290" s="304">
        <f t="shared" si="389"/>
        <v>0</v>
      </c>
      <c r="J290" s="303">
        <f t="shared" si="389"/>
        <v>0</v>
      </c>
      <c r="K290" s="302">
        <f t="shared" si="389"/>
        <v>0</v>
      </c>
      <c r="L290" s="304">
        <f t="shared" si="389"/>
        <v>0</v>
      </c>
      <c r="M290" s="300">
        <f t="shared" si="389"/>
        <v>0</v>
      </c>
      <c r="N290" s="302">
        <f t="shared" si="389"/>
        <v>0</v>
      </c>
      <c r="O290" s="304">
        <f t="shared" si="389"/>
        <v>0</v>
      </c>
      <c r="P290" s="305"/>
    </row>
    <row r="291" spans="1:16" ht="12.75" hidden="1" thickTop="1" x14ac:dyDescent="0.25">
      <c r="A291" s="307" t="s">
        <v>311</v>
      </c>
      <c r="B291" s="159" t="s">
        <v>312</v>
      </c>
      <c r="C291" s="109">
        <f t="shared" si="368"/>
        <v>0</v>
      </c>
      <c r="D291" s="284"/>
      <c r="E291" s="376"/>
      <c r="F291" s="396">
        <f t="shared" ref="F291:F298" si="390">D291+E291</f>
        <v>0</v>
      </c>
      <c r="G291" s="284"/>
      <c r="H291" s="114"/>
      <c r="I291" s="246">
        <f t="shared" ref="I291:I298" si="391">G291+H291</f>
        <v>0</v>
      </c>
      <c r="J291" s="114"/>
      <c r="K291" s="115"/>
      <c r="L291" s="246">
        <f t="shared" ref="L291:L298" si="392">J291+K291</f>
        <v>0</v>
      </c>
      <c r="M291" s="285"/>
      <c r="N291" s="115"/>
      <c r="O291" s="246">
        <f t="shared" ref="O291:O298" si="393">M291+N291</f>
        <v>0</v>
      </c>
      <c r="P291" s="247"/>
    </row>
    <row r="292" spans="1:16" ht="24.75" hidden="1" thickTop="1" x14ac:dyDescent="0.25">
      <c r="A292" s="239" t="s">
        <v>313</v>
      </c>
      <c r="B292" s="55" t="s">
        <v>314</v>
      </c>
      <c r="C292" s="98">
        <f t="shared" si="368"/>
        <v>0</v>
      </c>
      <c r="D292" s="219"/>
      <c r="E292" s="367"/>
      <c r="F292" s="384">
        <f t="shared" si="390"/>
        <v>0</v>
      </c>
      <c r="G292" s="219"/>
      <c r="H292" s="103"/>
      <c r="I292" s="220">
        <f t="shared" si="391"/>
        <v>0</v>
      </c>
      <c r="J292" s="103"/>
      <c r="K292" s="104"/>
      <c r="L292" s="220">
        <f t="shared" si="392"/>
        <v>0</v>
      </c>
      <c r="M292" s="221"/>
      <c r="N292" s="104"/>
      <c r="O292" s="220">
        <f t="shared" si="393"/>
        <v>0</v>
      </c>
      <c r="P292" s="222"/>
    </row>
    <row r="293" spans="1:16" ht="12.75" hidden="1" thickTop="1" x14ac:dyDescent="0.25">
      <c r="A293" s="239" t="s">
        <v>315</v>
      </c>
      <c r="B293" s="55" t="s">
        <v>316</v>
      </c>
      <c r="C293" s="98">
        <f t="shared" si="368"/>
        <v>0</v>
      </c>
      <c r="D293" s="219"/>
      <c r="E293" s="367"/>
      <c r="F293" s="384">
        <f t="shared" si="390"/>
        <v>0</v>
      </c>
      <c r="G293" s="219"/>
      <c r="H293" s="103"/>
      <c r="I293" s="220">
        <f t="shared" si="391"/>
        <v>0</v>
      </c>
      <c r="J293" s="103"/>
      <c r="K293" s="104"/>
      <c r="L293" s="220">
        <f t="shared" si="392"/>
        <v>0</v>
      </c>
      <c r="M293" s="221"/>
      <c r="N293" s="104"/>
      <c r="O293" s="220">
        <f t="shared" si="393"/>
        <v>0</v>
      </c>
      <c r="P293" s="222"/>
    </row>
    <row r="294" spans="1:16" ht="24.75" hidden="1" thickTop="1" x14ac:dyDescent="0.25">
      <c r="A294" s="239" t="s">
        <v>317</v>
      </c>
      <c r="B294" s="55" t="s">
        <v>318</v>
      </c>
      <c r="C294" s="98">
        <f>F294+I294+L294+O294</f>
        <v>0</v>
      </c>
      <c r="D294" s="219"/>
      <c r="E294" s="367"/>
      <c r="F294" s="384">
        <f t="shared" si="390"/>
        <v>0</v>
      </c>
      <c r="G294" s="219"/>
      <c r="H294" s="103"/>
      <c r="I294" s="220">
        <f t="shared" si="391"/>
        <v>0</v>
      </c>
      <c r="J294" s="103"/>
      <c r="K294" s="104"/>
      <c r="L294" s="220">
        <f t="shared" si="392"/>
        <v>0</v>
      </c>
      <c r="M294" s="221"/>
      <c r="N294" s="104"/>
      <c r="O294" s="220">
        <f t="shared" si="393"/>
        <v>0</v>
      </c>
      <c r="P294" s="222"/>
    </row>
    <row r="295" spans="1:16" ht="12.75" hidden="1" thickTop="1" x14ac:dyDescent="0.25">
      <c r="A295" s="239" t="s">
        <v>319</v>
      </c>
      <c r="B295" s="55" t="s">
        <v>320</v>
      </c>
      <c r="C295" s="98">
        <f t="shared" si="368"/>
        <v>0</v>
      </c>
      <c r="D295" s="219"/>
      <c r="E295" s="367"/>
      <c r="F295" s="384">
        <f t="shared" si="390"/>
        <v>0</v>
      </c>
      <c r="G295" s="219"/>
      <c r="H295" s="103"/>
      <c r="I295" s="220">
        <f t="shared" si="391"/>
        <v>0</v>
      </c>
      <c r="J295" s="103"/>
      <c r="K295" s="104"/>
      <c r="L295" s="220">
        <f t="shared" si="392"/>
        <v>0</v>
      </c>
      <c r="M295" s="221"/>
      <c r="N295" s="104"/>
      <c r="O295" s="220">
        <f t="shared" si="393"/>
        <v>0</v>
      </c>
      <c r="P295" s="222"/>
    </row>
    <row r="296" spans="1:16" ht="24.75" hidden="1" thickTop="1" x14ac:dyDescent="0.25">
      <c r="A296" s="308" t="s">
        <v>321</v>
      </c>
      <c r="B296" s="309" t="s">
        <v>322</v>
      </c>
      <c r="C296" s="250">
        <f t="shared" si="368"/>
        <v>0</v>
      </c>
      <c r="D296" s="255"/>
      <c r="E296" s="372"/>
      <c r="F296" s="405">
        <f t="shared" si="390"/>
        <v>0</v>
      </c>
      <c r="G296" s="255"/>
      <c r="H296" s="257"/>
      <c r="I296" s="252">
        <f t="shared" si="391"/>
        <v>0</v>
      </c>
      <c r="J296" s="257"/>
      <c r="K296" s="256"/>
      <c r="L296" s="252">
        <f t="shared" si="392"/>
        <v>0</v>
      </c>
      <c r="M296" s="258"/>
      <c r="N296" s="256"/>
      <c r="O296" s="252">
        <f t="shared" si="393"/>
        <v>0</v>
      </c>
      <c r="P296" s="253"/>
    </row>
    <row r="297" spans="1:16" s="27" customFormat="1" ht="13.5" hidden="1" thickTop="1" thickBot="1" x14ac:dyDescent="0.3">
      <c r="A297" s="310" t="s">
        <v>323</v>
      </c>
      <c r="B297" s="310" t="s">
        <v>324</v>
      </c>
      <c r="C297" s="294">
        <f t="shared" si="368"/>
        <v>0</v>
      </c>
      <c r="D297" s="311"/>
      <c r="E297" s="380"/>
      <c r="F297" s="409">
        <f t="shared" si="390"/>
        <v>0</v>
      </c>
      <c r="G297" s="311"/>
      <c r="H297" s="313"/>
      <c r="I297" s="298">
        <f t="shared" si="391"/>
        <v>0</v>
      </c>
      <c r="J297" s="313"/>
      <c r="K297" s="312"/>
      <c r="L297" s="298">
        <f t="shared" si="392"/>
        <v>0</v>
      </c>
      <c r="M297" s="314"/>
      <c r="N297" s="312"/>
      <c r="O297" s="298">
        <f t="shared" si="393"/>
        <v>0</v>
      </c>
      <c r="P297" s="299"/>
    </row>
    <row r="298" spans="1:16" s="27" customFormat="1" ht="48.75" hidden="1" thickTop="1" x14ac:dyDescent="0.25">
      <c r="A298" s="306" t="s">
        <v>325</v>
      </c>
      <c r="B298" s="315" t="s">
        <v>326</v>
      </c>
      <c r="C298" s="300">
        <f t="shared" si="368"/>
        <v>0</v>
      </c>
      <c r="D298" s="241"/>
      <c r="E298" s="371"/>
      <c r="F298" s="386">
        <f t="shared" si="390"/>
        <v>0</v>
      </c>
      <c r="G298" s="241"/>
      <c r="H298" s="243"/>
      <c r="I298" s="204">
        <f t="shared" si="391"/>
        <v>0</v>
      </c>
      <c r="J298" s="243"/>
      <c r="K298" s="242"/>
      <c r="L298" s="204">
        <f t="shared" si="392"/>
        <v>0</v>
      </c>
      <c r="M298" s="244"/>
      <c r="N298" s="242"/>
      <c r="O298" s="204">
        <f t="shared" si="393"/>
        <v>0</v>
      </c>
      <c r="P298" s="231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J2DpPpS5plx/tFviMHJqJMaCIrEtZeLcMLIVY0ph1/ifuQWGyp3nNu4XXBIDY4AGikYRV1JbJhH0UYj+lIvTHQ==" saltValue="cXfdXVyNNu+h546LtqeNwA==" spinCount="100000" sheet="1" objects="1" scenarios="1" formatCells="0" formatColumns="0" formatRows="0"/>
  <autoFilter ref="A18:P298">
    <filterColumn colId="2">
      <filters blank="1">
        <filter val="1 079"/>
        <filter val="1 200"/>
        <filter val="1 276"/>
        <filter val="1 283"/>
        <filter val="1 339"/>
        <filter val="10 298"/>
        <filter val="15 307"/>
        <filter val="16 386"/>
        <filter val="171"/>
        <filter val="19 110"/>
        <filter val="20 449"/>
        <filter val="25 725"/>
        <filter val="26 605"/>
        <filter val="3 759"/>
        <filter val="32 693"/>
        <filter val="-32 693"/>
        <filter val="4 559"/>
        <filter val="42 991"/>
        <filter val="463"/>
        <filter val="616"/>
        <filter val="709"/>
        <filter val="717"/>
        <filter val="800"/>
        <filter val="880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120.pielikums Jūrmalas pilsētas domes
2018.gada 16.februāra saistošajiem noteikumiem Nr.9
(protokols Nr.3, 1.punkts)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01.2.3.</vt:lpstr>
      <vt:lpstr>01.2.3. (2)</vt:lpstr>
      <vt:lpstr>04.1.7.</vt:lpstr>
      <vt:lpstr>04.1.16.</vt:lpstr>
      <vt:lpstr>04.3.1.</vt:lpstr>
      <vt:lpstr>09.6.1.</vt:lpstr>
      <vt:lpstr>08.1.13.</vt:lpstr>
      <vt:lpstr>09.1.9.</vt:lpstr>
      <vt:lpstr>09.1.12.</vt:lpstr>
      <vt:lpstr>09.1.14.</vt:lpstr>
      <vt:lpstr>09.8.1.</vt:lpstr>
      <vt:lpstr>09.11.1.</vt:lpstr>
      <vt:lpstr>09.13.1.</vt:lpstr>
      <vt:lpstr>09.16.1.</vt:lpstr>
      <vt:lpstr>09.17.1.</vt:lpstr>
      <vt:lpstr>09.29.1.</vt:lpstr>
      <vt:lpstr>09.29.1. (2)</vt:lpstr>
      <vt:lpstr>4.piel.</vt:lpstr>
      <vt:lpstr>13.piel</vt:lpstr>
      <vt:lpstr>'01.2.3.'!Print_Titles</vt:lpstr>
      <vt:lpstr>'01.2.3. (2)'!Print_Titles</vt:lpstr>
      <vt:lpstr>'04.1.16.'!Print_Titles</vt:lpstr>
      <vt:lpstr>'04.1.7.'!Print_Titles</vt:lpstr>
      <vt:lpstr>'04.3.1.'!Print_Titles</vt:lpstr>
      <vt:lpstr>'08.1.13.'!Print_Titles</vt:lpstr>
      <vt:lpstr>'09.1.12.'!Print_Titles</vt:lpstr>
      <vt:lpstr>'09.1.14.'!Print_Titles</vt:lpstr>
      <vt:lpstr>'09.1.9.'!Print_Titles</vt:lpstr>
      <vt:lpstr>'09.11.1.'!Print_Titles</vt:lpstr>
      <vt:lpstr>'09.13.1.'!Print_Titles</vt:lpstr>
      <vt:lpstr>'09.16.1.'!Print_Titles</vt:lpstr>
      <vt:lpstr>'09.17.1.'!Print_Titles</vt:lpstr>
      <vt:lpstr>'09.29.1.'!Print_Titles</vt:lpstr>
      <vt:lpstr>'09.29.1. (2)'!Print_Titles</vt:lpstr>
      <vt:lpstr>'09.6.1.'!Print_Titles</vt:lpstr>
      <vt:lpstr>'09.8.1.'!Print_Titles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Golovina</dc:creator>
  <cp:lastModifiedBy>Arnita Liepiņa</cp:lastModifiedBy>
  <cp:lastPrinted>2018-02-19T07:33:37Z</cp:lastPrinted>
  <dcterms:created xsi:type="dcterms:W3CDTF">2018-01-29T15:47:08Z</dcterms:created>
  <dcterms:modified xsi:type="dcterms:W3CDTF">2018-02-19T07:35:48Z</dcterms:modified>
</cp:coreProperties>
</file>